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ostings 2006-2016\Posting 2011 (2020-12-01)\"/>
    </mc:Choice>
  </mc:AlternateContent>
  <xr:revisionPtr revIDLastSave="0" documentId="13_ncr:1_{11A2191D-3B93-40F3-8D56-467B5427A1F5}" xr6:coauthVersionLast="44" xr6:coauthVersionMax="44" xr10:uidLastSave="{00000000-0000-0000-0000-000000000000}"/>
  <bookViews>
    <workbookView xWindow="-120" yWindow="-120" windowWidth="29040" windowHeight="15840" xr2:uid="{00000000-000D-0000-FFFF-FFFF00000000}"/>
  </bookViews>
  <sheets>
    <sheet name="Module C Adjustments" sheetId="1" r:id="rId1"/>
    <sheet name="DOS Adjustments Detail" sheetId="4" r:id="rId2"/>
    <sheet name="Interest Rate" sheetId="2" r:id="rId3"/>
    <sheet name="Lookup Tables" sheetId="3" r:id="rId4"/>
  </sheets>
  <definedNames>
    <definedName name="_xlnm._FilterDatabase" localSheetId="3" hidden="1">'Lookup Tables'!$B$1:$B$298</definedName>
    <definedName name="CumulativeInterestRate">OFFSET('Interest Rate'!$A$3,0,0,COUNTA('Interest Rate'!$G:$G)-2,7)</definedName>
    <definedName name="DOSDetail">OFFSET('DOS Adjustments Detail'!$C$5,0,0,COUNTA('DOS Adjustments Detail'!$C:$C)-1,146)</definedName>
    <definedName name="DOSLookup">OFFSET('Lookup Tables'!$H$2,0,0,COUNTA('Lookup Tables'!$H:$H)-1,2)</definedName>
    <definedName name="LocationLookup">OFFSET('Lookup Tables'!$A$2,0,0,COUNTA('Lookup Tables'!$B:$B)-1,2)</definedName>
    <definedName name="LossFactorLookup">OFFSET('Lookup Tables'!$D$2,0,0,COUNTA('Lookup Tables'!$D:$D)-1,3)</definedName>
    <definedName name="_xlnm.Print_Titles" localSheetId="1">'DOS Adjustments Detail'!$1:$4</definedName>
    <definedName name="_xlnm.Print_Titles" localSheetId="2">'Interest Rate'!$1:$2</definedName>
    <definedName name="_xlnm.Print_Titles" localSheetId="3">'Lookup Tables'!$1:$1</definedName>
    <definedName name="_xlnm.Print_Titles" localSheetId="0">'Module C Adjustments'!$1:$4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29" i="1" l="1"/>
  <c r="D129" i="1" s="1"/>
  <c r="BA129" i="1"/>
  <c r="BB129" i="1"/>
  <c r="BC129" i="1"/>
  <c r="BD129" i="1"/>
  <c r="BE129" i="1"/>
  <c r="BF129" i="1"/>
  <c r="BG129" i="1"/>
  <c r="BH129" i="1"/>
  <c r="BI129" i="1"/>
  <c r="BJ129" i="1"/>
  <c r="BK129" i="1"/>
  <c r="BL129" i="1"/>
  <c r="C130" i="1"/>
  <c r="BN130" i="1" s="1"/>
  <c r="BA130" i="1"/>
  <c r="BB130" i="1"/>
  <c r="BC130" i="1"/>
  <c r="BD130" i="1"/>
  <c r="BE130" i="1"/>
  <c r="BF130" i="1"/>
  <c r="BG130" i="1"/>
  <c r="BH130" i="1"/>
  <c r="BI130" i="1"/>
  <c r="BJ130" i="1"/>
  <c r="BK130" i="1"/>
  <c r="BL130" i="1"/>
  <c r="C131" i="1"/>
  <c r="BT131" i="1" s="1"/>
  <c r="BA131" i="1"/>
  <c r="BB131" i="1"/>
  <c r="BC131" i="1"/>
  <c r="BD131" i="1"/>
  <c r="BE131" i="1"/>
  <c r="BF131" i="1"/>
  <c r="BG131" i="1"/>
  <c r="BH131" i="1"/>
  <c r="BI131" i="1"/>
  <c r="BJ131" i="1"/>
  <c r="BK131" i="1"/>
  <c r="BL131" i="1"/>
  <c r="C132" i="1"/>
  <c r="BP132" i="1" s="1"/>
  <c r="BA132" i="1"/>
  <c r="BB132" i="1"/>
  <c r="BC132" i="1"/>
  <c r="BD132" i="1"/>
  <c r="BE132" i="1"/>
  <c r="BF132" i="1"/>
  <c r="BG132" i="1"/>
  <c r="BH132" i="1"/>
  <c r="BI132" i="1"/>
  <c r="BJ132" i="1"/>
  <c r="BK132" i="1"/>
  <c r="BL132" i="1"/>
  <c r="C133" i="1"/>
  <c r="BS133" i="1" s="1"/>
  <c r="BA133" i="1"/>
  <c r="BB133" i="1"/>
  <c r="BC133" i="1"/>
  <c r="BD133" i="1"/>
  <c r="BE133" i="1"/>
  <c r="BF133" i="1"/>
  <c r="BG133" i="1"/>
  <c r="BH133" i="1"/>
  <c r="BI133" i="1"/>
  <c r="BJ133" i="1"/>
  <c r="BK133" i="1"/>
  <c r="BL133" i="1"/>
  <c r="C134" i="1"/>
  <c r="BX134" i="1" s="1"/>
  <c r="BA134" i="1"/>
  <c r="BB134" i="1"/>
  <c r="BC134" i="1"/>
  <c r="BD134" i="1"/>
  <c r="BE134" i="1"/>
  <c r="BF134" i="1"/>
  <c r="BG134" i="1"/>
  <c r="BH134" i="1"/>
  <c r="BI134" i="1"/>
  <c r="BJ134" i="1"/>
  <c r="BK134" i="1"/>
  <c r="BL134" i="1"/>
  <c r="C135" i="1"/>
  <c r="BS135" i="1" s="1"/>
  <c r="BA135" i="1"/>
  <c r="BB135" i="1"/>
  <c r="BC135" i="1"/>
  <c r="BD135" i="1"/>
  <c r="BE135" i="1"/>
  <c r="BF135" i="1"/>
  <c r="BG135" i="1"/>
  <c r="BH135" i="1"/>
  <c r="BI135" i="1"/>
  <c r="BJ135" i="1"/>
  <c r="BK135" i="1"/>
  <c r="BL135" i="1"/>
  <c r="C136" i="1"/>
  <c r="BS136" i="1" s="1"/>
  <c r="BA136" i="1"/>
  <c r="BB136" i="1"/>
  <c r="BC136" i="1"/>
  <c r="BD136" i="1"/>
  <c r="BE136" i="1"/>
  <c r="BF136" i="1"/>
  <c r="BG136" i="1"/>
  <c r="BH136" i="1"/>
  <c r="BI136" i="1"/>
  <c r="BJ136" i="1"/>
  <c r="BK136" i="1"/>
  <c r="BL136" i="1"/>
  <c r="C137" i="1"/>
  <c r="BS137" i="1" s="1"/>
  <c r="BA137" i="1"/>
  <c r="BB137" i="1"/>
  <c r="BC137" i="1"/>
  <c r="BD137" i="1"/>
  <c r="BE137" i="1"/>
  <c r="BF137" i="1"/>
  <c r="BG137" i="1"/>
  <c r="BH137" i="1"/>
  <c r="BI137" i="1"/>
  <c r="BJ137" i="1"/>
  <c r="BK137" i="1"/>
  <c r="BL137" i="1"/>
  <c r="C138" i="1"/>
  <c r="BT138" i="1" s="1"/>
  <c r="BA138" i="1"/>
  <c r="BB138" i="1"/>
  <c r="BC138" i="1"/>
  <c r="BD138" i="1"/>
  <c r="BE138" i="1"/>
  <c r="BF138" i="1"/>
  <c r="BG138" i="1"/>
  <c r="BH138" i="1"/>
  <c r="BI138" i="1"/>
  <c r="BJ138" i="1"/>
  <c r="BK138" i="1"/>
  <c r="BL138" i="1"/>
  <c r="C139" i="1"/>
  <c r="D139" i="1" s="1"/>
  <c r="BA139" i="1"/>
  <c r="BB139" i="1"/>
  <c r="BC139" i="1"/>
  <c r="BD139" i="1"/>
  <c r="BE139" i="1"/>
  <c r="BF139" i="1"/>
  <c r="BG139" i="1"/>
  <c r="BH139" i="1"/>
  <c r="BI139" i="1"/>
  <c r="BJ139" i="1"/>
  <c r="BK139" i="1"/>
  <c r="BL139" i="1"/>
  <c r="C140" i="1"/>
  <c r="D140" i="1" s="1"/>
  <c r="BA140" i="1"/>
  <c r="BB140" i="1"/>
  <c r="BC140" i="1"/>
  <c r="BD140" i="1"/>
  <c r="BE140" i="1"/>
  <c r="BF140" i="1"/>
  <c r="BG140" i="1"/>
  <c r="BH140" i="1"/>
  <c r="BI140" i="1"/>
  <c r="BJ140" i="1"/>
  <c r="BK140" i="1"/>
  <c r="BL140" i="1"/>
  <c r="C141" i="1"/>
  <c r="BR141" i="1" s="1"/>
  <c r="BA141" i="1"/>
  <c r="BB141" i="1"/>
  <c r="BC141" i="1"/>
  <c r="BD141" i="1"/>
  <c r="BE141" i="1"/>
  <c r="BF141" i="1"/>
  <c r="BG141" i="1"/>
  <c r="BH141" i="1"/>
  <c r="BI141" i="1"/>
  <c r="BJ141" i="1"/>
  <c r="BK141" i="1"/>
  <c r="BL141" i="1"/>
  <c r="C142" i="1"/>
  <c r="BU142" i="1" s="1"/>
  <c r="BA142" i="1"/>
  <c r="BB142" i="1"/>
  <c r="BC142" i="1"/>
  <c r="BD142" i="1"/>
  <c r="BE142" i="1"/>
  <c r="BF142" i="1"/>
  <c r="BG142" i="1"/>
  <c r="BH142" i="1"/>
  <c r="BI142" i="1"/>
  <c r="BJ142" i="1"/>
  <c r="BK142" i="1"/>
  <c r="BL142" i="1"/>
  <c r="C143" i="1"/>
  <c r="BT143" i="1" s="1"/>
  <c r="BA143" i="1"/>
  <c r="BB143" i="1"/>
  <c r="BC143" i="1"/>
  <c r="BD143" i="1"/>
  <c r="BE143" i="1"/>
  <c r="BF143" i="1"/>
  <c r="BG143" i="1"/>
  <c r="BH143" i="1"/>
  <c r="BI143" i="1"/>
  <c r="BJ143" i="1"/>
  <c r="BK143" i="1"/>
  <c r="BL143" i="1"/>
  <c r="C144" i="1"/>
  <c r="D144" i="1" s="1"/>
  <c r="BA144" i="1"/>
  <c r="BB144" i="1"/>
  <c r="BC144" i="1"/>
  <c r="BD144" i="1"/>
  <c r="BE144" i="1"/>
  <c r="BF144" i="1"/>
  <c r="BG144" i="1"/>
  <c r="BH144" i="1"/>
  <c r="BI144" i="1"/>
  <c r="BJ144" i="1"/>
  <c r="BK144" i="1"/>
  <c r="BL144" i="1"/>
  <c r="BN129" i="1" l="1"/>
  <c r="BR129" i="1"/>
  <c r="BO129" i="1"/>
  <c r="BS130" i="1"/>
  <c r="BR130" i="1"/>
  <c r="BS134" i="1"/>
  <c r="BX131" i="1"/>
  <c r="D142" i="1"/>
  <c r="BQ131" i="1"/>
  <c r="BM129" i="1"/>
  <c r="D143" i="1"/>
  <c r="BT142" i="1"/>
  <c r="BX138" i="1"/>
  <c r="BO131" i="1"/>
  <c r="BR142" i="1"/>
  <c r="BW138" i="1"/>
  <c r="D141" i="1"/>
  <c r="BP136" i="1"/>
  <c r="BO140" i="1"/>
  <c r="BP138" i="1"/>
  <c r="BU137" i="1"/>
  <c r="BO136" i="1"/>
  <c r="BX143" i="1"/>
  <c r="BN140" i="1"/>
  <c r="BO138" i="1"/>
  <c r="BT137" i="1"/>
  <c r="BN136" i="1"/>
  <c r="BS143" i="1"/>
  <c r="BS142" i="1"/>
  <c r="BM138" i="1"/>
  <c r="BV133" i="1"/>
  <c r="BV139" i="1"/>
  <c r="BS138" i="1"/>
  <c r="BO139" i="1"/>
  <c r="BN139" i="1"/>
  <c r="BQ143" i="1"/>
  <c r="BX140" i="1"/>
  <c r="BM139" i="1"/>
  <c r="BU138" i="1"/>
  <c r="BS131" i="1"/>
  <c r="BP143" i="1"/>
  <c r="BQ141" i="1"/>
  <c r="BW140" i="1"/>
  <c r="BR131" i="1"/>
  <c r="D131" i="1"/>
  <c r="D130" i="1"/>
  <c r="BR143" i="1"/>
  <c r="BU139" i="1"/>
  <c r="BR140" i="1"/>
  <c r="BP140" i="1"/>
  <c r="BW139" i="1"/>
  <c r="BP131" i="1"/>
  <c r="BU135" i="1"/>
  <c r="BR135" i="1"/>
  <c r="BR133" i="1"/>
  <c r="BU132" i="1"/>
  <c r="BO142" i="1"/>
  <c r="BX141" i="1"/>
  <c r="BN141" i="1"/>
  <c r="BQ137" i="1"/>
  <c r="BX136" i="1"/>
  <c r="BO135" i="1"/>
  <c r="BN133" i="1"/>
  <c r="BT132" i="1"/>
  <c r="BO130" i="1"/>
  <c r="BW129" i="1"/>
  <c r="BN144" i="1"/>
  <c r="BV143" i="1"/>
  <c r="BN143" i="1"/>
  <c r="BX142" i="1"/>
  <c r="BN142" i="1"/>
  <c r="BW141" i="1"/>
  <c r="BV140" i="1"/>
  <c r="BR139" i="1"/>
  <c r="BR138" i="1"/>
  <c r="BO137" i="1"/>
  <c r="BV136" i="1"/>
  <c r="BM133" i="1"/>
  <c r="BS132" i="1"/>
  <c r="BW131" i="1"/>
  <c r="BN131" i="1"/>
  <c r="BX130" i="1"/>
  <c r="BM130" i="1"/>
  <c r="BV129" i="1"/>
  <c r="BP141" i="1"/>
  <c r="BQ144" i="1"/>
  <c r="BP142" i="1"/>
  <c r="BT139" i="1"/>
  <c r="BP130" i="1"/>
  <c r="BP144" i="1"/>
  <c r="BW143" i="1"/>
  <c r="BO143" i="1"/>
  <c r="BS139" i="1"/>
  <c r="BU143" i="1"/>
  <c r="BM143" i="1"/>
  <c r="BW142" i="1"/>
  <c r="BU141" i="1"/>
  <c r="BQ139" i="1"/>
  <c r="BQ138" i="1"/>
  <c r="D138" i="1"/>
  <c r="BM137" i="1"/>
  <c r="BU136" i="1"/>
  <c r="BV131" i="1"/>
  <c r="BM131" i="1"/>
  <c r="BW130" i="1"/>
  <c r="BU129" i="1"/>
  <c r="BT133" i="1"/>
  <c r="BO141" i="1"/>
  <c r="BR137" i="1"/>
  <c r="BT141" i="1"/>
  <c r="BX139" i="1"/>
  <c r="BP139" i="1"/>
  <c r="BT136" i="1"/>
  <c r="D136" i="1"/>
  <c r="BU131" i="1"/>
  <c r="BU130" i="1"/>
  <c r="BT129" i="1"/>
  <c r="BV137" i="1"/>
  <c r="BW133" i="1"/>
  <c r="BT130" i="1"/>
  <c r="BW144" i="1"/>
  <c r="BR144" i="1"/>
  <c r="BM144" i="1"/>
  <c r="BU144" i="1"/>
  <c r="BS144" i="1"/>
  <c r="BT144" i="1"/>
  <c r="BV144" i="1"/>
  <c r="BO144" i="1"/>
  <c r="BX144" i="1"/>
  <c r="BQ142" i="1"/>
  <c r="BS141" i="1"/>
  <c r="BT140" i="1"/>
  <c r="BN134" i="1"/>
  <c r="BV134" i="1"/>
  <c r="D134" i="1"/>
  <c r="BQ134" i="1"/>
  <c r="BT134" i="1"/>
  <c r="BU134" i="1"/>
  <c r="BW134" i="1"/>
  <c r="BO134" i="1"/>
  <c r="BV142" i="1"/>
  <c r="BM142" i="1"/>
  <c r="BV141" i="1"/>
  <c r="BM141" i="1"/>
  <c r="BQ140" i="1"/>
  <c r="BR134" i="1"/>
  <c r="BS140" i="1"/>
  <c r="BM140" i="1"/>
  <c r="BU140" i="1"/>
  <c r="BP134" i="1"/>
  <c r="BT135" i="1"/>
  <c r="BQ135" i="1"/>
  <c r="BV135" i="1"/>
  <c r="BM135" i="1"/>
  <c r="BW135" i="1"/>
  <c r="BN135" i="1"/>
  <c r="BX135" i="1"/>
  <c r="D135" i="1"/>
  <c r="BP135" i="1"/>
  <c r="BM134" i="1"/>
  <c r="BR132" i="1"/>
  <c r="BN132" i="1"/>
  <c r="BW132" i="1"/>
  <c r="BV132" i="1"/>
  <c r="BM132" i="1"/>
  <c r="BX132" i="1"/>
  <c r="BO132" i="1"/>
  <c r="D132" i="1"/>
  <c r="BQ132" i="1"/>
  <c r="BU133" i="1"/>
  <c r="D137" i="1"/>
  <c r="BP137" i="1"/>
  <c r="BX137" i="1"/>
  <c r="BR136" i="1"/>
  <c r="BQ136" i="1"/>
  <c r="D133" i="1"/>
  <c r="BP133" i="1"/>
  <c r="BX133" i="1"/>
  <c r="BO133" i="1"/>
  <c r="BN138" i="1"/>
  <c r="BV138" i="1"/>
  <c r="BW137" i="1"/>
  <c r="BN137" i="1"/>
  <c r="BW136" i="1"/>
  <c r="BM136" i="1"/>
  <c r="BQ133" i="1"/>
  <c r="BQ130" i="1"/>
  <c r="BS129" i="1"/>
  <c r="BQ129" i="1"/>
  <c r="BV130" i="1"/>
  <c r="BX129" i="1"/>
  <c r="BP129" i="1"/>
  <c r="CJ11" i="4"/>
  <c r="CI11" i="4"/>
  <c r="CH11" i="4"/>
  <c r="CG11" i="4"/>
  <c r="CF11" i="4"/>
  <c r="CE11" i="4"/>
  <c r="CD11" i="4"/>
  <c r="CC11" i="4"/>
  <c r="CB11" i="4"/>
  <c r="CA11" i="4"/>
  <c r="BZ11" i="4"/>
  <c r="BY11" i="4"/>
  <c r="CJ10" i="4"/>
  <c r="CI10" i="4"/>
  <c r="CH10" i="4"/>
  <c r="CG10" i="4"/>
  <c r="CF10" i="4"/>
  <c r="CE10" i="4"/>
  <c r="CD10" i="4"/>
  <c r="CC10" i="4"/>
  <c r="CB10" i="4"/>
  <c r="CA10" i="4"/>
  <c r="BZ10" i="4"/>
  <c r="BY10" i="4"/>
  <c r="CJ9" i="4"/>
  <c r="CI9" i="4"/>
  <c r="CH9" i="4"/>
  <c r="CG9" i="4"/>
  <c r="CF9" i="4"/>
  <c r="CE9" i="4"/>
  <c r="CD9" i="4"/>
  <c r="CC9" i="4"/>
  <c r="CB9" i="4"/>
  <c r="CA9" i="4"/>
  <c r="BZ9" i="4"/>
  <c r="BY9" i="4"/>
  <c r="CJ8" i="4"/>
  <c r="CI8" i="4"/>
  <c r="CH8" i="4"/>
  <c r="CG8" i="4"/>
  <c r="CF8" i="4"/>
  <c r="CE8" i="4"/>
  <c r="CD8" i="4"/>
  <c r="CC8" i="4"/>
  <c r="CB8" i="4"/>
  <c r="CA8" i="4"/>
  <c r="BZ8" i="4"/>
  <c r="CV12" i="4"/>
  <c r="CU12" i="4"/>
  <c r="CT12" i="4"/>
  <c r="CS12" i="4"/>
  <c r="CR12" i="4"/>
  <c r="CQ12" i="4"/>
  <c r="CP12" i="4"/>
  <c r="CO12" i="4"/>
  <c r="CN12" i="4"/>
  <c r="CM12" i="4"/>
  <c r="CL12" i="4"/>
  <c r="CK12" i="4"/>
  <c r="CV11" i="4"/>
  <c r="DH11" i="4" s="1"/>
  <c r="DT11" i="4" s="1"/>
  <c r="EF11" i="4" s="1"/>
  <c r="ER11" i="4" s="1"/>
  <c r="CU11" i="4"/>
  <c r="DG11" i="4" s="1"/>
  <c r="DS11" i="4" s="1"/>
  <c r="EE11" i="4" s="1"/>
  <c r="EQ11" i="4" s="1"/>
  <c r="CT11" i="4"/>
  <c r="DF11" i="4" s="1"/>
  <c r="DR11" i="4" s="1"/>
  <c r="ED11" i="4" s="1"/>
  <c r="EP11" i="4" s="1"/>
  <c r="CS11" i="4"/>
  <c r="DE11" i="4" s="1"/>
  <c r="DQ11" i="4" s="1"/>
  <c r="EC11" i="4" s="1"/>
  <c r="EO11" i="4" s="1"/>
  <c r="CR11" i="4"/>
  <c r="DD11" i="4" s="1"/>
  <c r="DP11" i="4" s="1"/>
  <c r="EB11" i="4" s="1"/>
  <c r="EN11" i="4" s="1"/>
  <c r="CQ11" i="4"/>
  <c r="DC11" i="4" s="1"/>
  <c r="DO11" i="4" s="1"/>
  <c r="EA11" i="4" s="1"/>
  <c r="EM11" i="4" s="1"/>
  <c r="CP11" i="4"/>
  <c r="DB11" i="4" s="1"/>
  <c r="DN11" i="4" s="1"/>
  <c r="DZ11" i="4" s="1"/>
  <c r="EL11" i="4" s="1"/>
  <c r="CO11" i="4"/>
  <c r="DA11" i="4" s="1"/>
  <c r="DM11" i="4" s="1"/>
  <c r="DY11" i="4" s="1"/>
  <c r="EK11" i="4" s="1"/>
  <c r="CN11" i="4"/>
  <c r="CZ11" i="4" s="1"/>
  <c r="DL11" i="4" s="1"/>
  <c r="DX11" i="4" s="1"/>
  <c r="EJ11" i="4" s="1"/>
  <c r="CM11" i="4"/>
  <c r="CY11" i="4" s="1"/>
  <c r="DK11" i="4" s="1"/>
  <c r="DW11" i="4" s="1"/>
  <c r="EI11" i="4" s="1"/>
  <c r="CL11" i="4"/>
  <c r="CX11" i="4" s="1"/>
  <c r="DJ11" i="4" s="1"/>
  <c r="DV11" i="4" s="1"/>
  <c r="EH11" i="4" s="1"/>
  <c r="CK11" i="4"/>
  <c r="CW11" i="4" s="1"/>
  <c r="DI11" i="4" s="1"/>
  <c r="DU11" i="4" s="1"/>
  <c r="EG11" i="4" s="1"/>
  <c r="CV10" i="4"/>
  <c r="DH10" i="4" s="1"/>
  <c r="DT10" i="4" s="1"/>
  <c r="EF10" i="4" s="1"/>
  <c r="ER10" i="4" s="1"/>
  <c r="CU10" i="4"/>
  <c r="DG10" i="4" s="1"/>
  <c r="DS10" i="4" s="1"/>
  <c r="EE10" i="4" s="1"/>
  <c r="EQ10" i="4" s="1"/>
  <c r="CT10" i="4"/>
  <c r="DF10" i="4" s="1"/>
  <c r="DR10" i="4" s="1"/>
  <c r="ED10" i="4" s="1"/>
  <c r="EP10" i="4" s="1"/>
  <c r="CS10" i="4"/>
  <c r="DE10" i="4" s="1"/>
  <c r="DQ10" i="4" s="1"/>
  <c r="EC10" i="4" s="1"/>
  <c r="EO10" i="4" s="1"/>
  <c r="CR10" i="4"/>
  <c r="DD10" i="4" s="1"/>
  <c r="DP10" i="4" s="1"/>
  <c r="EB10" i="4" s="1"/>
  <c r="EN10" i="4" s="1"/>
  <c r="CQ10" i="4"/>
  <c r="DC10" i="4" s="1"/>
  <c r="DO10" i="4" s="1"/>
  <c r="EA10" i="4" s="1"/>
  <c r="EM10" i="4" s="1"/>
  <c r="CP10" i="4"/>
  <c r="DB10" i="4" s="1"/>
  <c r="DN10" i="4" s="1"/>
  <c r="DZ10" i="4" s="1"/>
  <c r="EL10" i="4" s="1"/>
  <c r="CO10" i="4"/>
  <c r="DA10" i="4" s="1"/>
  <c r="DM10" i="4" s="1"/>
  <c r="DY10" i="4" s="1"/>
  <c r="EK10" i="4" s="1"/>
  <c r="CN10" i="4"/>
  <c r="CZ10" i="4" s="1"/>
  <c r="DL10" i="4" s="1"/>
  <c r="DX10" i="4" s="1"/>
  <c r="EJ10" i="4" s="1"/>
  <c r="CM10" i="4"/>
  <c r="CY10" i="4" s="1"/>
  <c r="DK10" i="4" s="1"/>
  <c r="DW10" i="4" s="1"/>
  <c r="EI10" i="4" s="1"/>
  <c r="CL10" i="4"/>
  <c r="CX10" i="4" s="1"/>
  <c r="DJ10" i="4" s="1"/>
  <c r="DV10" i="4" s="1"/>
  <c r="EH10" i="4" s="1"/>
  <c r="CK10" i="4"/>
  <c r="CW10" i="4" s="1"/>
  <c r="DI10" i="4" s="1"/>
  <c r="DU10" i="4" s="1"/>
  <c r="EG10" i="4" s="1"/>
  <c r="CV9" i="4"/>
  <c r="DH9" i="4" s="1"/>
  <c r="DT9" i="4" s="1"/>
  <c r="EF9" i="4" s="1"/>
  <c r="ER9" i="4" s="1"/>
  <c r="CU9" i="4"/>
  <c r="DG9" i="4" s="1"/>
  <c r="DS9" i="4" s="1"/>
  <c r="EE9" i="4" s="1"/>
  <c r="EQ9" i="4" s="1"/>
  <c r="CT9" i="4"/>
  <c r="DF9" i="4" s="1"/>
  <c r="DR9" i="4" s="1"/>
  <c r="ED9" i="4" s="1"/>
  <c r="EP9" i="4" s="1"/>
  <c r="CS9" i="4"/>
  <c r="DE9" i="4" s="1"/>
  <c r="DQ9" i="4" s="1"/>
  <c r="EC9" i="4" s="1"/>
  <c r="EO9" i="4" s="1"/>
  <c r="CR9" i="4"/>
  <c r="DD9" i="4" s="1"/>
  <c r="DP9" i="4" s="1"/>
  <c r="EB9" i="4" s="1"/>
  <c r="EN9" i="4" s="1"/>
  <c r="CQ9" i="4"/>
  <c r="DC9" i="4" s="1"/>
  <c r="DO9" i="4" s="1"/>
  <c r="EA9" i="4" s="1"/>
  <c r="EM9" i="4" s="1"/>
  <c r="CP9" i="4"/>
  <c r="DB9" i="4" s="1"/>
  <c r="DN9" i="4" s="1"/>
  <c r="DZ9" i="4" s="1"/>
  <c r="EL9" i="4" s="1"/>
  <c r="CO9" i="4"/>
  <c r="DA9" i="4" s="1"/>
  <c r="DM9" i="4" s="1"/>
  <c r="DY9" i="4" s="1"/>
  <c r="EK9" i="4" s="1"/>
  <c r="CN9" i="4"/>
  <c r="CZ9" i="4" s="1"/>
  <c r="DL9" i="4" s="1"/>
  <c r="DX9" i="4" s="1"/>
  <c r="EJ9" i="4" s="1"/>
  <c r="CM9" i="4"/>
  <c r="CY9" i="4" s="1"/>
  <c r="DK9" i="4" s="1"/>
  <c r="DW9" i="4" s="1"/>
  <c r="EI9" i="4" s="1"/>
  <c r="CL9" i="4"/>
  <c r="CX9" i="4" s="1"/>
  <c r="DJ9" i="4" s="1"/>
  <c r="DV9" i="4" s="1"/>
  <c r="EH9" i="4" s="1"/>
  <c r="CK9" i="4"/>
  <c r="CV8" i="4"/>
  <c r="CU8" i="4"/>
  <c r="CT8" i="4"/>
  <c r="CS8" i="4"/>
  <c r="CR8" i="4"/>
  <c r="CQ8" i="4"/>
  <c r="CP8" i="4"/>
  <c r="CO8" i="4"/>
  <c r="CN8" i="4"/>
  <c r="CM8" i="4"/>
  <c r="CL8" i="4"/>
  <c r="AZ12" i="4"/>
  <c r="AY12" i="4"/>
  <c r="AX12" i="4"/>
  <c r="AW12" i="4"/>
  <c r="AV12" i="4"/>
  <c r="AU12" i="4"/>
  <c r="AT12" i="4"/>
  <c r="AS12" i="4"/>
  <c r="AR12" i="4"/>
  <c r="AQ12" i="4"/>
  <c r="AP12" i="4"/>
  <c r="AO12" i="4"/>
  <c r="CV5" i="4" l="1"/>
  <c r="DH5" i="4" s="1"/>
  <c r="DT5" i="4" s="1"/>
  <c r="CU5" i="4"/>
  <c r="DG5" i="4" s="1"/>
  <c r="DS5" i="4" s="1"/>
  <c r="CT5" i="4"/>
  <c r="DF5" i="4" s="1"/>
  <c r="DR5" i="4" s="1"/>
  <c r="CS5" i="4"/>
  <c r="DE5" i="4" s="1"/>
  <c r="DQ5" i="4" s="1"/>
  <c r="CR5" i="4"/>
  <c r="DD5" i="4" s="1"/>
  <c r="DP5" i="4" s="1"/>
  <c r="CP5" i="4"/>
  <c r="DB5" i="4" s="1"/>
  <c r="DN5" i="4" s="1"/>
  <c r="CO5" i="4"/>
  <c r="DA5" i="4" s="1"/>
  <c r="DM5" i="4" s="1"/>
  <c r="CN5" i="4"/>
  <c r="CZ5" i="4" s="1"/>
  <c r="DL5" i="4" s="1"/>
  <c r="CM5" i="4"/>
  <c r="CY5" i="4" s="1"/>
  <c r="DK5" i="4" s="1"/>
  <c r="CL5" i="4"/>
  <c r="CX5" i="4" s="1"/>
  <c r="DJ5" i="4" s="1"/>
  <c r="CK5" i="4"/>
  <c r="CW5" i="4" s="1"/>
  <c r="DI5" i="4" s="1"/>
  <c r="CQ5" i="4"/>
  <c r="DC5" i="4" s="1"/>
  <c r="DO5" i="4" s="1"/>
  <c r="CJ5" i="4"/>
  <c r="CI5" i="4"/>
  <c r="CH5" i="4"/>
  <c r="CG5" i="4"/>
  <c r="CF5" i="4"/>
  <c r="CE5" i="4"/>
  <c r="CD5" i="4"/>
  <c r="CC5" i="4"/>
  <c r="CB5" i="4"/>
  <c r="CA5" i="4"/>
  <c r="BZ5" i="4"/>
  <c r="BY5" i="4"/>
  <c r="CQ6" i="4"/>
  <c r="D10" i="4"/>
  <c r="C5" i="4"/>
  <c r="EB5" i="4" l="1"/>
  <c r="EN5" i="4" s="1"/>
  <c r="D5" i="4"/>
  <c r="DX5" i="4"/>
  <c r="EJ5" i="4" s="1"/>
  <c r="DY5" i="4"/>
  <c r="EK5" i="4" s="1"/>
  <c r="DZ5" i="4"/>
  <c r="EL5" i="4" s="1"/>
  <c r="EA5" i="4"/>
  <c r="EM5" i="4" s="1"/>
  <c r="EC5" i="4"/>
  <c r="EO5" i="4" s="1"/>
  <c r="DU5" i="4"/>
  <c r="EG5" i="4" s="1"/>
  <c r="ED5" i="4"/>
  <c r="EP5" i="4" s="1"/>
  <c r="DV5" i="4"/>
  <c r="EH5" i="4" s="1"/>
  <c r="EE5" i="4"/>
  <c r="EQ5" i="4" s="1"/>
  <c r="DW5" i="4"/>
  <c r="EI5" i="4" s="1"/>
  <c r="EF5" i="4"/>
  <c r="ER5" i="4" s="1"/>
  <c r="E184" i="2"/>
  <c r="E183" i="2"/>
  <c r="E182" i="2"/>
  <c r="E181" i="2" l="1"/>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CK8" i="4" l="1"/>
  <c r="CV7" i="4"/>
  <c r="CU7" i="4"/>
  <c r="CT7" i="4"/>
  <c r="CS7" i="4"/>
  <c r="CR7" i="4"/>
  <c r="CQ7" i="4"/>
  <c r="CP7" i="4"/>
  <c r="CO7" i="4"/>
  <c r="CN7" i="4"/>
  <c r="CM7" i="4"/>
  <c r="CL7" i="4"/>
  <c r="CK7" i="4"/>
  <c r="CW9" i="4" l="1"/>
  <c r="DI9" i="4" s="1"/>
  <c r="DU9" i="4" s="1"/>
  <c r="DH8" i="4"/>
  <c r="DT8" i="4" s="1"/>
  <c r="EF8" i="4" s="1"/>
  <c r="DG8" i="4"/>
  <c r="DS8" i="4" s="1"/>
  <c r="EE8" i="4" s="1"/>
  <c r="DF8" i="4"/>
  <c r="DR8" i="4" s="1"/>
  <c r="ED8" i="4" s="1"/>
  <c r="DE8" i="4"/>
  <c r="DQ8" i="4" s="1"/>
  <c r="EC8" i="4" s="1"/>
  <c r="DD8" i="4"/>
  <c r="DP8" i="4" s="1"/>
  <c r="EB8" i="4" s="1"/>
  <c r="DC8" i="4"/>
  <c r="DO8" i="4" s="1"/>
  <c r="EA8" i="4" s="1"/>
  <c r="DB8" i="4"/>
  <c r="DN8" i="4" s="1"/>
  <c r="DZ8" i="4" s="1"/>
  <c r="DA8" i="4"/>
  <c r="DM8" i="4" s="1"/>
  <c r="DY8" i="4" s="1"/>
  <c r="CZ8" i="4"/>
  <c r="DL8" i="4" s="1"/>
  <c r="DX8" i="4" s="1"/>
  <c r="CY8" i="4"/>
  <c r="DK8" i="4" s="1"/>
  <c r="DW8" i="4" s="1"/>
  <c r="CX8" i="4"/>
  <c r="DJ8" i="4" s="1"/>
  <c r="DV8" i="4" s="1"/>
  <c r="CW8" i="4"/>
  <c r="DI8" i="4" s="1"/>
  <c r="DU8" i="4" s="1"/>
  <c r="DH7" i="4"/>
  <c r="DT7" i="4" s="1"/>
  <c r="EF7" i="4" s="1"/>
  <c r="DG7" i="4"/>
  <c r="DS7" i="4" s="1"/>
  <c r="EE7" i="4" s="1"/>
  <c r="DF7" i="4"/>
  <c r="DR7" i="4" s="1"/>
  <c r="ED7" i="4" s="1"/>
  <c r="DE7" i="4"/>
  <c r="DQ7" i="4" s="1"/>
  <c r="EC7" i="4" s="1"/>
  <c r="DD7" i="4"/>
  <c r="DP7" i="4" s="1"/>
  <c r="EB7" i="4" s="1"/>
  <c r="DC7" i="4"/>
  <c r="DO7" i="4" s="1"/>
  <c r="EA7" i="4" s="1"/>
  <c r="DB7" i="4"/>
  <c r="DN7" i="4" s="1"/>
  <c r="DZ7" i="4" s="1"/>
  <c r="DA7" i="4"/>
  <c r="DM7" i="4" s="1"/>
  <c r="DY7" i="4" s="1"/>
  <c r="CZ7" i="4"/>
  <c r="DL7" i="4" s="1"/>
  <c r="DX7" i="4" s="1"/>
  <c r="CY7" i="4"/>
  <c r="DK7" i="4" s="1"/>
  <c r="DW7" i="4" s="1"/>
  <c r="CX7" i="4"/>
  <c r="DJ7" i="4" s="1"/>
  <c r="DV7" i="4" s="1"/>
  <c r="CW7" i="4"/>
  <c r="DI7" i="4" s="1"/>
  <c r="DU7" i="4" s="1"/>
  <c r="BY8" i="4"/>
  <c r="CJ7" i="4"/>
  <c r="CI7" i="4"/>
  <c r="CH7" i="4"/>
  <c r="CG7" i="4"/>
  <c r="CF7" i="4"/>
  <c r="CE7" i="4"/>
  <c r="CD7" i="4"/>
  <c r="CC7" i="4"/>
  <c r="CB7" i="4"/>
  <c r="CA7" i="4"/>
  <c r="BZ7" i="4"/>
  <c r="BY7" i="4"/>
  <c r="D7" i="4"/>
  <c r="D8" i="4"/>
  <c r="D9" i="4"/>
  <c r="EO7" i="4" l="1"/>
  <c r="EG9" i="4"/>
  <c r="EH7" i="4"/>
  <c r="EP7" i="4"/>
  <c r="EL8" i="4"/>
  <c r="EG7" i="4"/>
  <c r="EI7" i="4"/>
  <c r="EQ7" i="4"/>
  <c r="EM8" i="4"/>
  <c r="EK8" i="4"/>
  <c r="EJ7" i="4"/>
  <c r="ER7" i="4"/>
  <c r="EN8" i="4"/>
  <c r="EK7" i="4"/>
  <c r="EG8" i="4"/>
  <c r="EO8" i="4"/>
  <c r="EL7" i="4"/>
  <c r="EH8" i="4"/>
  <c r="EP8" i="4"/>
  <c r="EM7" i="4"/>
  <c r="EI8" i="4"/>
  <c r="EQ8" i="4"/>
  <c r="EN7" i="4"/>
  <c r="EJ8" i="4"/>
  <c r="ER8" i="4"/>
  <c r="BA19" i="1"/>
  <c r="BB19" i="1"/>
  <c r="BC19" i="1"/>
  <c r="BD19" i="1"/>
  <c r="BE19" i="1"/>
  <c r="BF19" i="1"/>
  <c r="BG19" i="1"/>
  <c r="BH19" i="1"/>
  <c r="BI19" i="1"/>
  <c r="BJ19" i="1"/>
  <c r="BK19" i="1"/>
  <c r="BL19" i="1"/>
  <c r="C19" i="1"/>
  <c r="A2" i="4"/>
  <c r="C15" i="1"/>
  <c r="BL12" i="4"/>
  <c r="BK12" i="4"/>
  <c r="BJ12" i="4"/>
  <c r="BI12" i="4"/>
  <c r="BH12" i="4"/>
  <c r="BG12" i="4"/>
  <c r="BE12" i="4"/>
  <c r="BD12" i="4"/>
  <c r="BC12" i="4"/>
  <c r="BB12" i="4"/>
  <c r="BA12" i="4"/>
  <c r="BF12" i="4"/>
  <c r="D19" i="1" l="1"/>
  <c r="BT19" i="1"/>
  <c r="BS19" i="1"/>
  <c r="BQ19" i="1"/>
  <c r="BR19" i="1"/>
  <c r="BX19" i="1"/>
  <c r="BP19" i="1"/>
  <c r="BW19" i="1"/>
  <c r="BO19" i="1"/>
  <c r="BV19" i="1"/>
  <c r="BN19" i="1"/>
  <c r="BU19" i="1"/>
  <c r="BM19" i="1"/>
  <c r="BA15" i="1"/>
  <c r="BB15" i="1"/>
  <c r="BC15" i="1"/>
  <c r="BD15" i="1"/>
  <c r="BE15" i="1"/>
  <c r="BF15" i="1"/>
  <c r="BG15" i="1"/>
  <c r="BH15" i="1"/>
  <c r="BI15" i="1"/>
  <c r="BJ15" i="1"/>
  <c r="BK15" i="1"/>
  <c r="BL15" i="1"/>
  <c r="AN12" i="4"/>
  <c r="AM12" i="4"/>
  <c r="AL12" i="4"/>
  <c r="AK12" i="4"/>
  <c r="AJ12" i="4"/>
  <c r="AI12" i="4"/>
  <c r="AG12" i="4"/>
  <c r="AF12" i="4"/>
  <c r="AE12" i="4"/>
  <c r="AD12" i="4"/>
  <c r="AC12" i="4"/>
  <c r="AH12" i="4"/>
  <c r="CH6" i="4"/>
  <c r="CG6" i="4"/>
  <c r="CG12" i="4" s="1"/>
  <c r="BY6" i="4"/>
  <c r="BY12" i="4" s="1"/>
  <c r="CD6" i="4"/>
  <c r="P12" i="4"/>
  <c r="O12" i="4"/>
  <c r="N12" i="4"/>
  <c r="M12" i="4"/>
  <c r="L12" i="4"/>
  <c r="K12" i="4"/>
  <c r="J12" i="4"/>
  <c r="I12" i="4"/>
  <c r="H12" i="4"/>
  <c r="G12" i="4"/>
  <c r="F12" i="4"/>
  <c r="E12" i="4"/>
  <c r="CJ6" i="4"/>
  <c r="CJ12" i="4" s="1"/>
  <c r="CI6" i="4"/>
  <c r="CF6" i="4"/>
  <c r="CF12" i="4" s="1"/>
  <c r="CE6" i="4"/>
  <c r="CE12" i="4" s="1"/>
  <c r="CC6" i="4"/>
  <c r="CB6" i="4"/>
  <c r="CA6" i="4"/>
  <c r="CA12" i="4" s="1"/>
  <c r="BZ6" i="4"/>
  <c r="BZ12" i="4" s="1"/>
  <c r="CV6" i="4"/>
  <c r="CU6" i="4"/>
  <c r="CT6" i="4"/>
  <c r="CS6" i="4"/>
  <c r="CR6" i="4"/>
  <c r="CP6" i="4"/>
  <c r="CO6" i="4"/>
  <c r="CN6" i="4"/>
  <c r="CM6" i="4"/>
  <c r="CL6" i="4"/>
  <c r="CK6" i="4"/>
  <c r="D11" i="4"/>
  <c r="D6" i="4"/>
  <c r="C12" i="4"/>
  <c r="CI130" i="1" l="1"/>
  <c r="BY137" i="1"/>
  <c r="CI137" i="1"/>
  <c r="CE143" i="1"/>
  <c r="CC142" i="1"/>
  <c r="CD141" i="1"/>
  <c r="CB136" i="1"/>
  <c r="CD135" i="1"/>
  <c r="CG141" i="1"/>
  <c r="CI142" i="1"/>
  <c r="CC131" i="1"/>
  <c r="BZ139" i="1"/>
  <c r="BZ129" i="1"/>
  <c r="CF144" i="1"/>
  <c r="CH134" i="1"/>
  <c r="BY134" i="1"/>
  <c r="CG134" i="1"/>
  <c r="CB144" i="1"/>
  <c r="CJ131" i="1"/>
  <c r="CB132" i="1"/>
  <c r="CD134" i="1"/>
  <c r="CB137" i="1"/>
  <c r="CC135" i="1"/>
  <c r="CB131" i="1"/>
  <c r="CC140" i="1"/>
  <c r="CB130" i="1"/>
  <c r="CE136" i="1"/>
  <c r="CA139" i="1"/>
  <c r="BZ142" i="1"/>
  <c r="CG135" i="1"/>
  <c r="CJ134" i="1"/>
  <c r="CE129" i="1"/>
  <c r="CD131" i="1"/>
  <c r="CH137" i="1"/>
  <c r="CA138" i="1"/>
  <c r="BZ130" i="1"/>
  <c r="CA143" i="1"/>
  <c r="CD142" i="1"/>
  <c r="CA137" i="1"/>
  <c r="CD136" i="1"/>
  <c r="CH142" i="1"/>
  <c r="BY144" i="1"/>
  <c r="CC134" i="1"/>
  <c r="CD143" i="1"/>
  <c r="CD139" i="1"/>
  <c r="CC129" i="1"/>
  <c r="CA136" i="1"/>
  <c r="CC138" i="1"/>
  <c r="CA140" i="1"/>
  <c r="CI134" i="1"/>
  <c r="CA135" i="1"/>
  <c r="CC133" i="1"/>
  <c r="BY142" i="1"/>
  <c r="CD138" i="1"/>
  <c r="CC137" i="1"/>
  <c r="CA134" i="1"/>
  <c r="CG136" i="1"/>
  <c r="CJ132" i="1"/>
  <c r="BZ136" i="1"/>
  <c r="CD129" i="1"/>
  <c r="BY138" i="1"/>
  <c r="BZ138" i="1"/>
  <c r="CJ138" i="1"/>
  <c r="CH131" i="1"/>
  <c r="CJ143" i="1"/>
  <c r="CB143" i="1"/>
  <c r="CE138" i="1"/>
  <c r="CJ133" i="1"/>
  <c r="CF143" i="1"/>
  <c r="BZ131" i="1"/>
  <c r="CH144" i="1"/>
  <c r="CF136" i="1"/>
  <c r="CF140" i="1"/>
  <c r="CH140" i="1"/>
  <c r="BY133" i="1"/>
  <c r="CA141" i="1"/>
  <c r="CJ135" i="1"/>
  <c r="CB140" i="1"/>
  <c r="CF132" i="1"/>
  <c r="CF129" i="1"/>
  <c r="CE132" i="1"/>
  <c r="BY129" i="1"/>
  <c r="CC136" i="1"/>
  <c r="CH129" i="1"/>
  <c r="CH138" i="1"/>
  <c r="CI138" i="1"/>
  <c r="CC139" i="1"/>
  <c r="BZ133" i="1"/>
  <c r="CH139" i="1"/>
  <c r="BY141" i="1"/>
  <c r="CA131" i="1"/>
  <c r="CJ141" i="1"/>
  <c r="CF134" i="1"/>
  <c r="BZ132" i="1"/>
  <c r="CJ129" i="1"/>
  <c r="CJ130" i="1"/>
  <c r="CB139" i="1"/>
  <c r="CA130" i="1"/>
  <c r="CF139" i="1"/>
  <c r="CD133" i="1"/>
  <c r="CF138" i="1"/>
  <c r="CC143" i="1"/>
  <c r="CD137" i="1"/>
  <c r="CA142" i="1"/>
  <c r="BZ141" i="1"/>
  <c r="CB134" i="1"/>
  <c r="CD140" i="1"/>
  <c r="CH143" i="1"/>
  <c r="CA144" i="1"/>
  <c r="CI129" i="1"/>
  <c r="CC132" i="1"/>
  <c r="CG132" i="1"/>
  <c r="CF137" i="1"/>
  <c r="CA132" i="1"/>
  <c r="CA133" i="1"/>
  <c r="CI135" i="1"/>
  <c r="CD144" i="1"/>
  <c r="CG137" i="1"/>
  <c r="CC130" i="1"/>
  <c r="CE131" i="1"/>
  <c r="CG131" i="1"/>
  <c r="BY131" i="1"/>
  <c r="BY140" i="1"/>
  <c r="CB138" i="1"/>
  <c r="CI139" i="1"/>
  <c r="CH130" i="1"/>
  <c r="CG138" i="1"/>
  <c r="CI144" i="1"/>
  <c r="CB142" i="1"/>
  <c r="CE137" i="1"/>
  <c r="CH141" i="1"/>
  <c r="CB129" i="1"/>
  <c r="CI141" i="1"/>
  <c r="CD130" i="1"/>
  <c r="BY135" i="1"/>
  <c r="CJ136" i="1"/>
  <c r="CE133" i="1"/>
  <c r="CG144" i="1"/>
  <c r="CG129" i="1"/>
  <c r="CH135" i="1"/>
  <c r="CG142" i="1"/>
  <c r="CG130" i="1"/>
  <c r="CF130" i="1"/>
  <c r="CB133" i="1"/>
  <c r="BY136" i="1"/>
  <c r="CI131" i="1"/>
  <c r="CJ140" i="1"/>
  <c r="CG139" i="1"/>
  <c r="CE130" i="1"/>
  <c r="CD132" i="1"/>
  <c r="BY139" i="1"/>
  <c r="CJ137" i="1"/>
  <c r="BY143" i="1"/>
  <c r="CB141" i="1"/>
  <c r="CJ142" i="1"/>
  <c r="CG140" i="1"/>
  <c r="CE141" i="1"/>
  <c r="BZ144" i="1"/>
  <c r="CC144" i="1"/>
  <c r="CH133" i="1"/>
  <c r="CF133" i="1"/>
  <c r="BZ134" i="1"/>
  <c r="BY132" i="1"/>
  <c r="CH132" i="1"/>
  <c r="CE134" i="1"/>
  <c r="CF135" i="1"/>
  <c r="CF131" i="1"/>
  <c r="CI136" i="1"/>
  <c r="BZ137" i="1"/>
  <c r="CE139" i="1"/>
  <c r="CC141" i="1"/>
  <c r="BZ140" i="1"/>
  <c r="CG133" i="1"/>
  <c r="CI133" i="1"/>
  <c r="CJ139" i="1"/>
  <c r="CF141" i="1"/>
  <c r="BZ143" i="1"/>
  <c r="CF142" i="1"/>
  <c r="CG143" i="1"/>
  <c r="CI143" i="1"/>
  <c r="CB135" i="1"/>
  <c r="CE135" i="1"/>
  <c r="CE140" i="1"/>
  <c r="CA129" i="1"/>
  <c r="BY130" i="1"/>
  <c r="CI140" i="1"/>
  <c r="CH136" i="1"/>
  <c r="CI132" i="1"/>
  <c r="CE142" i="1"/>
  <c r="CE144" i="1"/>
  <c r="BZ135" i="1"/>
  <c r="CJ144" i="1"/>
  <c r="CD12" i="4"/>
  <c r="CI12" i="4"/>
  <c r="CH12" i="4"/>
  <c r="CB12" i="4"/>
  <c r="CC12" i="4"/>
  <c r="CE19" i="1"/>
  <c r="D15" i="1"/>
  <c r="BR15" i="1"/>
  <c r="BT15" i="1"/>
  <c r="BS15" i="1"/>
  <c r="BV15" i="1"/>
  <c r="BN15" i="1"/>
  <c r="BQ15" i="1"/>
  <c r="BX15" i="1"/>
  <c r="BP15" i="1"/>
  <c r="BW15" i="1"/>
  <c r="BO15" i="1"/>
  <c r="BU15" i="1"/>
  <c r="BM15" i="1"/>
  <c r="D12" i="4"/>
  <c r="DE6" i="4"/>
  <c r="CW6" i="4"/>
  <c r="DD6" i="4"/>
  <c r="DC6" i="4"/>
  <c r="DB6" i="4"/>
  <c r="DA6" i="4"/>
  <c r="DH6" i="4"/>
  <c r="CY6" i="4"/>
  <c r="DG6" i="4"/>
  <c r="CX6" i="4"/>
  <c r="CZ6" i="4"/>
  <c r="DF6" i="4"/>
  <c r="CD19" i="1" l="1"/>
  <c r="DR6" i="4"/>
  <c r="ED6" i="4" s="1"/>
  <c r="DF12" i="4"/>
  <c r="DO6" i="4"/>
  <c r="EA6" i="4" s="1"/>
  <c r="DC12" i="4"/>
  <c r="DL6" i="4"/>
  <c r="DX6" i="4" s="1"/>
  <c r="CZ12" i="4"/>
  <c r="DP6" i="4"/>
  <c r="EB6" i="4" s="1"/>
  <c r="DD12" i="4"/>
  <c r="DJ6" i="4"/>
  <c r="DV6" i="4" s="1"/>
  <c r="CX12" i="4"/>
  <c r="DI6" i="4"/>
  <c r="DU6" i="4" s="1"/>
  <c r="CW12" i="4"/>
  <c r="DQ6" i="4"/>
  <c r="EC6" i="4" s="1"/>
  <c r="DE12" i="4"/>
  <c r="DK6" i="4"/>
  <c r="DW6" i="4" s="1"/>
  <c r="CY12" i="4"/>
  <c r="DT6" i="4"/>
  <c r="EF6" i="4" s="1"/>
  <c r="DH12" i="4"/>
  <c r="DS6" i="4"/>
  <c r="EE6" i="4" s="1"/>
  <c r="DG12" i="4"/>
  <c r="DM6" i="4"/>
  <c r="DY6" i="4" s="1"/>
  <c r="DA12" i="4"/>
  <c r="DN6" i="4"/>
  <c r="DZ6" i="4" s="1"/>
  <c r="DB12" i="4"/>
  <c r="AY3" i="1"/>
  <c r="AA3" i="1"/>
  <c r="O3" i="1"/>
  <c r="BY19" i="1" l="1"/>
  <c r="CI19" i="1"/>
  <c r="CB19" i="1"/>
  <c r="CH19" i="1"/>
  <c r="CG19" i="1"/>
  <c r="CJ19" i="1"/>
  <c r="CF19" i="1"/>
  <c r="BZ19" i="1"/>
  <c r="CA19" i="1"/>
  <c r="CC19" i="1"/>
  <c r="EO6" i="4"/>
  <c r="EJ6" i="4"/>
  <c r="DS12" i="4"/>
  <c r="EQ6" i="4"/>
  <c r="ER6" i="4"/>
  <c r="EH6" i="4"/>
  <c r="EP6" i="4"/>
  <c r="EL6" i="4"/>
  <c r="EI6" i="4"/>
  <c r="EN6" i="4"/>
  <c r="EK6" i="4"/>
  <c r="EM6" i="4"/>
  <c r="EG6" i="4"/>
  <c r="DT12" i="4"/>
  <c r="DR12" i="4"/>
  <c r="DI12" i="4"/>
  <c r="DM12" i="4"/>
  <c r="DQ12" i="4"/>
  <c r="DP12" i="4"/>
  <c r="DL12" i="4"/>
  <c r="DN12" i="4"/>
  <c r="DK12" i="4"/>
  <c r="DO12" i="4"/>
  <c r="DJ12" i="4"/>
  <c r="BA6" i="1"/>
  <c r="BB6" i="1"/>
  <c r="BC6" i="1"/>
  <c r="BD6" i="1"/>
  <c r="BE6" i="1"/>
  <c r="BF6" i="1"/>
  <c r="BG6" i="1"/>
  <c r="BH6" i="1"/>
  <c r="BI6" i="1"/>
  <c r="BJ6" i="1"/>
  <c r="BK6" i="1"/>
  <c r="BL6" i="1"/>
  <c r="BA7" i="1"/>
  <c r="BB7" i="1"/>
  <c r="BC7" i="1"/>
  <c r="BD7" i="1"/>
  <c r="BE7" i="1"/>
  <c r="BF7" i="1"/>
  <c r="BG7" i="1"/>
  <c r="BH7" i="1"/>
  <c r="BI7" i="1"/>
  <c r="BJ7" i="1"/>
  <c r="BK7" i="1"/>
  <c r="BL7" i="1"/>
  <c r="BA8" i="1"/>
  <c r="BB8" i="1"/>
  <c r="BC8" i="1"/>
  <c r="BD8" i="1"/>
  <c r="BE8" i="1"/>
  <c r="BF8" i="1"/>
  <c r="BG8" i="1"/>
  <c r="BH8" i="1"/>
  <c r="BI8" i="1"/>
  <c r="BJ8" i="1"/>
  <c r="BK8" i="1"/>
  <c r="BL8" i="1"/>
  <c r="BA9" i="1"/>
  <c r="BB9" i="1"/>
  <c r="BC9" i="1"/>
  <c r="BD9" i="1"/>
  <c r="BE9" i="1"/>
  <c r="BF9" i="1"/>
  <c r="BG9" i="1"/>
  <c r="BH9" i="1"/>
  <c r="BI9" i="1"/>
  <c r="BJ9" i="1"/>
  <c r="BK9" i="1"/>
  <c r="BL9" i="1"/>
  <c r="BA10" i="1"/>
  <c r="BB10" i="1"/>
  <c r="BC10" i="1"/>
  <c r="BD10" i="1"/>
  <c r="BE10" i="1"/>
  <c r="BF10" i="1"/>
  <c r="BG10" i="1"/>
  <c r="BH10" i="1"/>
  <c r="BI10" i="1"/>
  <c r="BJ10" i="1"/>
  <c r="BK10" i="1"/>
  <c r="BL10" i="1"/>
  <c r="BA11" i="1"/>
  <c r="BB11" i="1"/>
  <c r="BC11" i="1"/>
  <c r="BD11" i="1"/>
  <c r="BE11" i="1"/>
  <c r="BF11" i="1"/>
  <c r="BG11" i="1"/>
  <c r="BH11" i="1"/>
  <c r="BI11" i="1"/>
  <c r="BJ11" i="1"/>
  <c r="BK11" i="1"/>
  <c r="BL11" i="1"/>
  <c r="BA12" i="1"/>
  <c r="BB12" i="1"/>
  <c r="BC12" i="1"/>
  <c r="BD12" i="1"/>
  <c r="BE12" i="1"/>
  <c r="BF12" i="1"/>
  <c r="BG12" i="1"/>
  <c r="BH12" i="1"/>
  <c r="BI12" i="1"/>
  <c r="BJ12" i="1"/>
  <c r="BK12" i="1"/>
  <c r="BL12" i="1"/>
  <c r="BA13" i="1"/>
  <c r="BB13" i="1"/>
  <c r="BC13" i="1"/>
  <c r="BD13" i="1"/>
  <c r="BE13" i="1"/>
  <c r="BF13" i="1"/>
  <c r="BG13" i="1"/>
  <c r="BH13" i="1"/>
  <c r="BI13" i="1"/>
  <c r="BJ13" i="1"/>
  <c r="BK13" i="1"/>
  <c r="BL13" i="1"/>
  <c r="BA14" i="1"/>
  <c r="BB14" i="1"/>
  <c r="BC14" i="1"/>
  <c r="BD14" i="1"/>
  <c r="BE14" i="1"/>
  <c r="BF14" i="1"/>
  <c r="BG14" i="1"/>
  <c r="BH14" i="1"/>
  <c r="BI14" i="1"/>
  <c r="BJ14" i="1"/>
  <c r="BK14" i="1"/>
  <c r="BL14" i="1"/>
  <c r="BA16" i="1"/>
  <c r="BB16" i="1"/>
  <c r="BC16" i="1"/>
  <c r="BD16" i="1"/>
  <c r="BE16" i="1"/>
  <c r="BF16" i="1"/>
  <c r="BG16" i="1"/>
  <c r="BH16" i="1"/>
  <c r="BI16" i="1"/>
  <c r="BJ16" i="1"/>
  <c r="BK16" i="1"/>
  <c r="BL16" i="1"/>
  <c r="BA17" i="1"/>
  <c r="BB17" i="1"/>
  <c r="BC17" i="1"/>
  <c r="BD17" i="1"/>
  <c r="BE17" i="1"/>
  <c r="BF17" i="1"/>
  <c r="BG17" i="1"/>
  <c r="BH17" i="1"/>
  <c r="BI17" i="1"/>
  <c r="BJ17" i="1"/>
  <c r="BK17" i="1"/>
  <c r="BL17" i="1"/>
  <c r="BA18" i="1"/>
  <c r="BB18" i="1"/>
  <c r="BC18" i="1"/>
  <c r="BD18" i="1"/>
  <c r="BE18" i="1"/>
  <c r="BF18" i="1"/>
  <c r="BG18" i="1"/>
  <c r="BH18" i="1"/>
  <c r="BI18" i="1"/>
  <c r="BJ18" i="1"/>
  <c r="BK18" i="1"/>
  <c r="BL18" i="1"/>
  <c r="BA20" i="1"/>
  <c r="BB20" i="1"/>
  <c r="BC20" i="1"/>
  <c r="BD20" i="1"/>
  <c r="BE20" i="1"/>
  <c r="BF20" i="1"/>
  <c r="BG20" i="1"/>
  <c r="BH20" i="1"/>
  <c r="BI20" i="1"/>
  <c r="BJ20" i="1"/>
  <c r="BK20" i="1"/>
  <c r="BL20" i="1"/>
  <c r="BA21" i="1"/>
  <c r="BB21" i="1"/>
  <c r="BC21" i="1"/>
  <c r="BD21" i="1"/>
  <c r="BE21" i="1"/>
  <c r="BF21" i="1"/>
  <c r="BG21" i="1"/>
  <c r="BH21" i="1"/>
  <c r="BI21" i="1"/>
  <c r="BJ21" i="1"/>
  <c r="BK21" i="1"/>
  <c r="BL21" i="1"/>
  <c r="BA22" i="1"/>
  <c r="BB22" i="1"/>
  <c r="BC22" i="1"/>
  <c r="BD22" i="1"/>
  <c r="BE22" i="1"/>
  <c r="BF22" i="1"/>
  <c r="BG22" i="1"/>
  <c r="BH22" i="1"/>
  <c r="BI22" i="1"/>
  <c r="BJ22" i="1"/>
  <c r="BK22" i="1"/>
  <c r="BL22" i="1"/>
  <c r="BA23" i="1"/>
  <c r="BB23" i="1"/>
  <c r="BC23" i="1"/>
  <c r="BD23" i="1"/>
  <c r="BE23" i="1"/>
  <c r="BF23" i="1"/>
  <c r="BG23" i="1"/>
  <c r="BH23" i="1"/>
  <c r="BI23" i="1"/>
  <c r="BJ23" i="1"/>
  <c r="BK23" i="1"/>
  <c r="BL23" i="1"/>
  <c r="BA24" i="1"/>
  <c r="BB24" i="1"/>
  <c r="BC24" i="1"/>
  <c r="BD24" i="1"/>
  <c r="BE24" i="1"/>
  <c r="BF24" i="1"/>
  <c r="BG24" i="1"/>
  <c r="BH24" i="1"/>
  <c r="BI24" i="1"/>
  <c r="BJ24" i="1"/>
  <c r="BK24" i="1"/>
  <c r="BL24" i="1"/>
  <c r="BA25" i="1"/>
  <c r="BB25" i="1"/>
  <c r="BC25" i="1"/>
  <c r="BD25" i="1"/>
  <c r="BE25" i="1"/>
  <c r="BF25" i="1"/>
  <c r="BG25" i="1"/>
  <c r="BH25" i="1"/>
  <c r="BI25" i="1"/>
  <c r="BJ25" i="1"/>
  <c r="BK25" i="1"/>
  <c r="BL25" i="1"/>
  <c r="BA26" i="1"/>
  <c r="BB26" i="1"/>
  <c r="BC26" i="1"/>
  <c r="BD26" i="1"/>
  <c r="BE26" i="1"/>
  <c r="BF26" i="1"/>
  <c r="BG26" i="1"/>
  <c r="BH26" i="1"/>
  <c r="BI26" i="1"/>
  <c r="BJ26" i="1"/>
  <c r="BK26" i="1"/>
  <c r="BL26" i="1"/>
  <c r="BA27" i="1"/>
  <c r="BB27" i="1"/>
  <c r="BC27" i="1"/>
  <c r="BD27" i="1"/>
  <c r="BE27" i="1"/>
  <c r="BF27" i="1"/>
  <c r="BG27" i="1"/>
  <c r="BH27" i="1"/>
  <c r="BI27" i="1"/>
  <c r="BJ27" i="1"/>
  <c r="BK27" i="1"/>
  <c r="BL27" i="1"/>
  <c r="BA28" i="1"/>
  <c r="BB28" i="1"/>
  <c r="BC28" i="1"/>
  <c r="BD28" i="1"/>
  <c r="BE28" i="1"/>
  <c r="BF28" i="1"/>
  <c r="BG28" i="1"/>
  <c r="BH28" i="1"/>
  <c r="BI28" i="1"/>
  <c r="BJ28" i="1"/>
  <c r="BK28" i="1"/>
  <c r="BL28" i="1"/>
  <c r="BA29" i="1"/>
  <c r="BB29" i="1"/>
  <c r="BC29" i="1"/>
  <c r="BD29" i="1"/>
  <c r="BE29" i="1"/>
  <c r="BF29" i="1"/>
  <c r="BG29" i="1"/>
  <c r="BH29" i="1"/>
  <c r="BI29" i="1"/>
  <c r="BJ29" i="1"/>
  <c r="BK29" i="1"/>
  <c r="BL29" i="1"/>
  <c r="BA30" i="1"/>
  <c r="BB30" i="1"/>
  <c r="BC30" i="1"/>
  <c r="BD30" i="1"/>
  <c r="BE30" i="1"/>
  <c r="BF30" i="1"/>
  <c r="BG30" i="1"/>
  <c r="BH30" i="1"/>
  <c r="BI30" i="1"/>
  <c r="BJ30" i="1"/>
  <c r="BK30" i="1"/>
  <c r="BL30" i="1"/>
  <c r="BA31" i="1"/>
  <c r="BB31" i="1"/>
  <c r="BC31" i="1"/>
  <c r="BD31" i="1"/>
  <c r="BE31" i="1"/>
  <c r="BF31" i="1"/>
  <c r="BG31" i="1"/>
  <c r="BH31" i="1"/>
  <c r="BI31" i="1"/>
  <c r="BJ31" i="1"/>
  <c r="BK31" i="1"/>
  <c r="BL31" i="1"/>
  <c r="BA32" i="1"/>
  <c r="BB32" i="1"/>
  <c r="BC32" i="1"/>
  <c r="BD32" i="1"/>
  <c r="BE32" i="1"/>
  <c r="BF32" i="1"/>
  <c r="BG32" i="1"/>
  <c r="BH32" i="1"/>
  <c r="BI32" i="1"/>
  <c r="BJ32" i="1"/>
  <c r="BK32" i="1"/>
  <c r="BL32" i="1"/>
  <c r="BA33" i="1"/>
  <c r="BB33" i="1"/>
  <c r="BC33" i="1"/>
  <c r="BD33" i="1"/>
  <c r="BE33" i="1"/>
  <c r="BF33" i="1"/>
  <c r="BG33" i="1"/>
  <c r="BH33" i="1"/>
  <c r="BI33" i="1"/>
  <c r="BJ33" i="1"/>
  <c r="BK33" i="1"/>
  <c r="BL33" i="1"/>
  <c r="BA34" i="1"/>
  <c r="BB34" i="1"/>
  <c r="BC34" i="1"/>
  <c r="BD34" i="1"/>
  <c r="BE34" i="1"/>
  <c r="BF34" i="1"/>
  <c r="BG34" i="1"/>
  <c r="BH34" i="1"/>
  <c r="BI34" i="1"/>
  <c r="BJ34" i="1"/>
  <c r="BK34" i="1"/>
  <c r="BL34" i="1"/>
  <c r="BA35" i="1"/>
  <c r="BB35" i="1"/>
  <c r="BC35" i="1"/>
  <c r="BD35" i="1"/>
  <c r="BE35" i="1"/>
  <c r="BF35" i="1"/>
  <c r="BG35" i="1"/>
  <c r="BH35" i="1"/>
  <c r="BI35" i="1"/>
  <c r="BJ35" i="1"/>
  <c r="BK35" i="1"/>
  <c r="BL35" i="1"/>
  <c r="BA36" i="1"/>
  <c r="BB36" i="1"/>
  <c r="BC36" i="1"/>
  <c r="BD36" i="1"/>
  <c r="BE36" i="1"/>
  <c r="BF36" i="1"/>
  <c r="BG36" i="1"/>
  <c r="BH36" i="1"/>
  <c r="BI36" i="1"/>
  <c r="BJ36" i="1"/>
  <c r="BK36" i="1"/>
  <c r="BL36" i="1"/>
  <c r="BA37" i="1"/>
  <c r="BB37" i="1"/>
  <c r="BC37" i="1"/>
  <c r="BD37" i="1"/>
  <c r="BE37" i="1"/>
  <c r="BF37" i="1"/>
  <c r="BG37" i="1"/>
  <c r="BH37" i="1"/>
  <c r="BI37" i="1"/>
  <c r="BJ37" i="1"/>
  <c r="BK37" i="1"/>
  <c r="BL37" i="1"/>
  <c r="BA38" i="1"/>
  <c r="BB38" i="1"/>
  <c r="BC38" i="1"/>
  <c r="BD38" i="1"/>
  <c r="BE38" i="1"/>
  <c r="BF38" i="1"/>
  <c r="BG38" i="1"/>
  <c r="BH38" i="1"/>
  <c r="BI38" i="1"/>
  <c r="BJ38" i="1"/>
  <c r="BK38" i="1"/>
  <c r="BL38" i="1"/>
  <c r="BA39" i="1"/>
  <c r="BB39" i="1"/>
  <c r="BC39" i="1"/>
  <c r="BD39" i="1"/>
  <c r="BE39" i="1"/>
  <c r="BF39" i="1"/>
  <c r="BG39" i="1"/>
  <c r="BH39" i="1"/>
  <c r="BI39" i="1"/>
  <c r="BJ39" i="1"/>
  <c r="BK39" i="1"/>
  <c r="BL39" i="1"/>
  <c r="BA40" i="1"/>
  <c r="BB40" i="1"/>
  <c r="BC40" i="1"/>
  <c r="BD40" i="1"/>
  <c r="BE40" i="1"/>
  <c r="BF40" i="1"/>
  <c r="BG40" i="1"/>
  <c r="BH40" i="1"/>
  <c r="BI40" i="1"/>
  <c r="BJ40" i="1"/>
  <c r="BK40" i="1"/>
  <c r="BL40" i="1"/>
  <c r="BA41" i="1"/>
  <c r="BB41" i="1"/>
  <c r="BC41" i="1"/>
  <c r="BD41" i="1"/>
  <c r="BE41" i="1"/>
  <c r="BF41" i="1"/>
  <c r="BG41" i="1"/>
  <c r="BH41" i="1"/>
  <c r="BI41" i="1"/>
  <c r="BJ41" i="1"/>
  <c r="BK41" i="1"/>
  <c r="BL41" i="1"/>
  <c r="BA42" i="1"/>
  <c r="BB42" i="1"/>
  <c r="BC42" i="1"/>
  <c r="BD42" i="1"/>
  <c r="BE42" i="1"/>
  <c r="BF42" i="1"/>
  <c r="BG42" i="1"/>
  <c r="BH42" i="1"/>
  <c r="BI42" i="1"/>
  <c r="BJ42" i="1"/>
  <c r="BK42" i="1"/>
  <c r="BL42" i="1"/>
  <c r="BA43" i="1"/>
  <c r="BB43" i="1"/>
  <c r="BC43" i="1"/>
  <c r="BD43" i="1"/>
  <c r="BE43" i="1"/>
  <c r="BF43" i="1"/>
  <c r="BG43" i="1"/>
  <c r="BH43" i="1"/>
  <c r="BI43" i="1"/>
  <c r="BJ43" i="1"/>
  <c r="BK43" i="1"/>
  <c r="BL43" i="1"/>
  <c r="BA44" i="1"/>
  <c r="BB44" i="1"/>
  <c r="BC44" i="1"/>
  <c r="BD44" i="1"/>
  <c r="BE44" i="1"/>
  <c r="BF44" i="1"/>
  <c r="BG44" i="1"/>
  <c r="BH44" i="1"/>
  <c r="BI44" i="1"/>
  <c r="BJ44" i="1"/>
  <c r="BK44" i="1"/>
  <c r="BL44" i="1"/>
  <c r="BA45" i="1"/>
  <c r="BB45" i="1"/>
  <c r="BC45" i="1"/>
  <c r="BD45" i="1"/>
  <c r="BE45" i="1"/>
  <c r="BF45" i="1"/>
  <c r="BG45" i="1"/>
  <c r="BH45" i="1"/>
  <c r="BI45" i="1"/>
  <c r="BJ45" i="1"/>
  <c r="BK45" i="1"/>
  <c r="BL45" i="1"/>
  <c r="BA46" i="1"/>
  <c r="BB46" i="1"/>
  <c r="BC46" i="1"/>
  <c r="BD46" i="1"/>
  <c r="BE46" i="1"/>
  <c r="BF46" i="1"/>
  <c r="BG46" i="1"/>
  <c r="BH46" i="1"/>
  <c r="BI46" i="1"/>
  <c r="BJ46" i="1"/>
  <c r="BK46" i="1"/>
  <c r="BL46" i="1"/>
  <c r="BA47" i="1"/>
  <c r="BB47" i="1"/>
  <c r="BC47" i="1"/>
  <c r="BD47" i="1"/>
  <c r="BE47" i="1"/>
  <c r="BF47" i="1"/>
  <c r="BG47" i="1"/>
  <c r="BH47" i="1"/>
  <c r="BI47" i="1"/>
  <c r="BJ47" i="1"/>
  <c r="BK47" i="1"/>
  <c r="BL47" i="1"/>
  <c r="BA48" i="1"/>
  <c r="BB48" i="1"/>
  <c r="BC48" i="1"/>
  <c r="BD48" i="1"/>
  <c r="BE48" i="1"/>
  <c r="BF48" i="1"/>
  <c r="BG48" i="1"/>
  <c r="BH48" i="1"/>
  <c r="BI48" i="1"/>
  <c r="BJ48" i="1"/>
  <c r="BK48" i="1"/>
  <c r="BL48" i="1"/>
  <c r="BA49" i="1"/>
  <c r="BB49" i="1"/>
  <c r="BC49" i="1"/>
  <c r="BD49" i="1"/>
  <c r="BE49" i="1"/>
  <c r="BF49" i="1"/>
  <c r="BG49" i="1"/>
  <c r="BH49" i="1"/>
  <c r="BI49" i="1"/>
  <c r="BJ49" i="1"/>
  <c r="BK49" i="1"/>
  <c r="BL49" i="1"/>
  <c r="BA50" i="1"/>
  <c r="BB50" i="1"/>
  <c r="BC50" i="1"/>
  <c r="BD50" i="1"/>
  <c r="BE50" i="1"/>
  <c r="BF50" i="1"/>
  <c r="BG50" i="1"/>
  <c r="BH50" i="1"/>
  <c r="BI50" i="1"/>
  <c r="BJ50" i="1"/>
  <c r="BK50" i="1"/>
  <c r="BL50" i="1"/>
  <c r="BA51" i="1"/>
  <c r="BB51" i="1"/>
  <c r="BC51" i="1"/>
  <c r="BD51" i="1"/>
  <c r="BE51" i="1"/>
  <c r="BF51" i="1"/>
  <c r="BG51" i="1"/>
  <c r="BH51" i="1"/>
  <c r="BI51" i="1"/>
  <c r="BJ51" i="1"/>
  <c r="BK51" i="1"/>
  <c r="BL51" i="1"/>
  <c r="BA52" i="1"/>
  <c r="BB52" i="1"/>
  <c r="BC52" i="1"/>
  <c r="BD52" i="1"/>
  <c r="BE52" i="1"/>
  <c r="BF52" i="1"/>
  <c r="BG52" i="1"/>
  <c r="BH52" i="1"/>
  <c r="BI52" i="1"/>
  <c r="BJ52" i="1"/>
  <c r="BK52" i="1"/>
  <c r="BL52" i="1"/>
  <c r="BA53" i="1"/>
  <c r="BB53" i="1"/>
  <c r="BC53" i="1"/>
  <c r="BD53" i="1"/>
  <c r="BE53" i="1"/>
  <c r="BF53" i="1"/>
  <c r="BG53" i="1"/>
  <c r="BH53" i="1"/>
  <c r="BI53" i="1"/>
  <c r="BJ53" i="1"/>
  <c r="BK53" i="1"/>
  <c r="BL53" i="1"/>
  <c r="BA54" i="1"/>
  <c r="BB54" i="1"/>
  <c r="BC54" i="1"/>
  <c r="BD54" i="1"/>
  <c r="BE54" i="1"/>
  <c r="BF54" i="1"/>
  <c r="BG54" i="1"/>
  <c r="BH54" i="1"/>
  <c r="BI54" i="1"/>
  <c r="BJ54" i="1"/>
  <c r="BK54" i="1"/>
  <c r="BL54" i="1"/>
  <c r="BA55" i="1"/>
  <c r="BB55" i="1"/>
  <c r="BC55" i="1"/>
  <c r="BD55" i="1"/>
  <c r="BE55" i="1"/>
  <c r="BF55" i="1"/>
  <c r="BG55" i="1"/>
  <c r="BH55" i="1"/>
  <c r="BI55" i="1"/>
  <c r="BJ55" i="1"/>
  <c r="BK55" i="1"/>
  <c r="BL55" i="1"/>
  <c r="BA56" i="1"/>
  <c r="BB56" i="1"/>
  <c r="BC56" i="1"/>
  <c r="BD56" i="1"/>
  <c r="BE56" i="1"/>
  <c r="BF56" i="1"/>
  <c r="BG56" i="1"/>
  <c r="BH56" i="1"/>
  <c r="BI56" i="1"/>
  <c r="BJ56" i="1"/>
  <c r="BK56" i="1"/>
  <c r="BL56" i="1"/>
  <c r="BA57" i="1"/>
  <c r="BB57" i="1"/>
  <c r="BC57" i="1"/>
  <c r="BD57" i="1"/>
  <c r="BE57" i="1"/>
  <c r="BF57" i="1"/>
  <c r="BG57" i="1"/>
  <c r="BH57" i="1"/>
  <c r="BI57" i="1"/>
  <c r="BJ57" i="1"/>
  <c r="BK57" i="1"/>
  <c r="BL57" i="1"/>
  <c r="BA58" i="1"/>
  <c r="BB58" i="1"/>
  <c r="BC58" i="1"/>
  <c r="BD58" i="1"/>
  <c r="BE58" i="1"/>
  <c r="BF58" i="1"/>
  <c r="BG58" i="1"/>
  <c r="BH58" i="1"/>
  <c r="BI58" i="1"/>
  <c r="BJ58" i="1"/>
  <c r="BK58" i="1"/>
  <c r="BL58" i="1"/>
  <c r="BA59" i="1"/>
  <c r="BB59" i="1"/>
  <c r="BC59" i="1"/>
  <c r="BD59" i="1"/>
  <c r="BE59" i="1"/>
  <c r="BF59" i="1"/>
  <c r="BG59" i="1"/>
  <c r="BH59" i="1"/>
  <c r="BI59" i="1"/>
  <c r="BJ59" i="1"/>
  <c r="BK59" i="1"/>
  <c r="BL59" i="1"/>
  <c r="BA60" i="1"/>
  <c r="BB60" i="1"/>
  <c r="BC60" i="1"/>
  <c r="BD60" i="1"/>
  <c r="BE60" i="1"/>
  <c r="BF60" i="1"/>
  <c r="BG60" i="1"/>
  <c r="BH60" i="1"/>
  <c r="BI60" i="1"/>
  <c r="BJ60" i="1"/>
  <c r="BK60" i="1"/>
  <c r="BL60" i="1"/>
  <c r="BA61" i="1"/>
  <c r="BB61" i="1"/>
  <c r="BC61" i="1"/>
  <c r="BD61" i="1"/>
  <c r="BE61" i="1"/>
  <c r="BF61" i="1"/>
  <c r="BG61" i="1"/>
  <c r="BH61" i="1"/>
  <c r="BI61" i="1"/>
  <c r="BJ61" i="1"/>
  <c r="BK61" i="1"/>
  <c r="BL61" i="1"/>
  <c r="BA62" i="1"/>
  <c r="BB62" i="1"/>
  <c r="BC62" i="1"/>
  <c r="BD62" i="1"/>
  <c r="BE62" i="1"/>
  <c r="BF62" i="1"/>
  <c r="BG62" i="1"/>
  <c r="BH62" i="1"/>
  <c r="BI62" i="1"/>
  <c r="BJ62" i="1"/>
  <c r="BK62" i="1"/>
  <c r="BL62" i="1"/>
  <c r="BA63" i="1"/>
  <c r="BB63" i="1"/>
  <c r="BC63" i="1"/>
  <c r="BD63" i="1"/>
  <c r="BE63" i="1"/>
  <c r="BF63" i="1"/>
  <c r="BG63" i="1"/>
  <c r="BH63" i="1"/>
  <c r="BI63" i="1"/>
  <c r="BJ63" i="1"/>
  <c r="BK63" i="1"/>
  <c r="BL63" i="1"/>
  <c r="BA64" i="1"/>
  <c r="BB64" i="1"/>
  <c r="BC64" i="1"/>
  <c r="BD64" i="1"/>
  <c r="BE64" i="1"/>
  <c r="BF64" i="1"/>
  <c r="BG64" i="1"/>
  <c r="BH64" i="1"/>
  <c r="BI64" i="1"/>
  <c r="BJ64" i="1"/>
  <c r="BK64" i="1"/>
  <c r="BL64" i="1"/>
  <c r="BA65" i="1"/>
  <c r="BB65" i="1"/>
  <c r="BC65" i="1"/>
  <c r="BD65" i="1"/>
  <c r="BE65" i="1"/>
  <c r="BF65" i="1"/>
  <c r="BG65" i="1"/>
  <c r="BH65" i="1"/>
  <c r="BI65" i="1"/>
  <c r="BJ65" i="1"/>
  <c r="BK65" i="1"/>
  <c r="BL65" i="1"/>
  <c r="BA66" i="1"/>
  <c r="BB66" i="1"/>
  <c r="BC66" i="1"/>
  <c r="BD66" i="1"/>
  <c r="BE66" i="1"/>
  <c r="BF66" i="1"/>
  <c r="BG66" i="1"/>
  <c r="BH66" i="1"/>
  <c r="BI66" i="1"/>
  <c r="BJ66" i="1"/>
  <c r="BK66" i="1"/>
  <c r="BL66" i="1"/>
  <c r="BA67" i="1"/>
  <c r="BB67" i="1"/>
  <c r="BC67" i="1"/>
  <c r="BD67" i="1"/>
  <c r="BE67" i="1"/>
  <c r="BF67" i="1"/>
  <c r="BG67" i="1"/>
  <c r="BH67" i="1"/>
  <c r="BI67" i="1"/>
  <c r="BJ67" i="1"/>
  <c r="BK67" i="1"/>
  <c r="BL67" i="1"/>
  <c r="BA68" i="1"/>
  <c r="BB68" i="1"/>
  <c r="BC68" i="1"/>
  <c r="BD68" i="1"/>
  <c r="BE68" i="1"/>
  <c r="BF68" i="1"/>
  <c r="BG68" i="1"/>
  <c r="BH68" i="1"/>
  <c r="BI68" i="1"/>
  <c r="BJ68" i="1"/>
  <c r="BK68" i="1"/>
  <c r="BL68" i="1"/>
  <c r="BA69" i="1"/>
  <c r="BB69" i="1"/>
  <c r="BC69" i="1"/>
  <c r="BD69" i="1"/>
  <c r="BE69" i="1"/>
  <c r="BF69" i="1"/>
  <c r="BG69" i="1"/>
  <c r="BH69" i="1"/>
  <c r="BI69" i="1"/>
  <c r="BJ69" i="1"/>
  <c r="BK69" i="1"/>
  <c r="BL69" i="1"/>
  <c r="BA70" i="1"/>
  <c r="BB70" i="1"/>
  <c r="BC70" i="1"/>
  <c r="BD70" i="1"/>
  <c r="BE70" i="1"/>
  <c r="BF70" i="1"/>
  <c r="BG70" i="1"/>
  <c r="BH70" i="1"/>
  <c r="BI70" i="1"/>
  <c r="BJ70" i="1"/>
  <c r="BK70" i="1"/>
  <c r="BL70" i="1"/>
  <c r="BA71" i="1"/>
  <c r="BB71" i="1"/>
  <c r="BC71" i="1"/>
  <c r="BD71" i="1"/>
  <c r="BE71" i="1"/>
  <c r="BF71" i="1"/>
  <c r="BG71" i="1"/>
  <c r="BH71" i="1"/>
  <c r="BI71" i="1"/>
  <c r="BJ71" i="1"/>
  <c r="BK71" i="1"/>
  <c r="BL71" i="1"/>
  <c r="BA72" i="1"/>
  <c r="BB72" i="1"/>
  <c r="BC72" i="1"/>
  <c r="BD72" i="1"/>
  <c r="BE72" i="1"/>
  <c r="BF72" i="1"/>
  <c r="BG72" i="1"/>
  <c r="BH72" i="1"/>
  <c r="BI72" i="1"/>
  <c r="BJ72" i="1"/>
  <c r="BK72" i="1"/>
  <c r="BL72" i="1"/>
  <c r="BA73" i="1"/>
  <c r="BB73" i="1"/>
  <c r="BC73" i="1"/>
  <c r="BD73" i="1"/>
  <c r="BE73" i="1"/>
  <c r="BF73" i="1"/>
  <c r="BG73" i="1"/>
  <c r="BH73" i="1"/>
  <c r="BI73" i="1"/>
  <c r="BJ73" i="1"/>
  <c r="BK73" i="1"/>
  <c r="BL73" i="1"/>
  <c r="BA74" i="1"/>
  <c r="BB74" i="1"/>
  <c r="BC74" i="1"/>
  <c r="BD74" i="1"/>
  <c r="BE74" i="1"/>
  <c r="BF74" i="1"/>
  <c r="BG74" i="1"/>
  <c r="BH74" i="1"/>
  <c r="BI74" i="1"/>
  <c r="BJ74" i="1"/>
  <c r="BK74" i="1"/>
  <c r="BL74" i="1"/>
  <c r="BA75" i="1"/>
  <c r="BB75" i="1"/>
  <c r="BC75" i="1"/>
  <c r="BD75" i="1"/>
  <c r="BE75" i="1"/>
  <c r="BF75" i="1"/>
  <c r="BG75" i="1"/>
  <c r="BH75" i="1"/>
  <c r="BI75" i="1"/>
  <c r="BJ75" i="1"/>
  <c r="BK75" i="1"/>
  <c r="BL75" i="1"/>
  <c r="BA76" i="1"/>
  <c r="BB76" i="1"/>
  <c r="BC76" i="1"/>
  <c r="BD76" i="1"/>
  <c r="BE76" i="1"/>
  <c r="BF76" i="1"/>
  <c r="BG76" i="1"/>
  <c r="BH76" i="1"/>
  <c r="BI76" i="1"/>
  <c r="BJ76" i="1"/>
  <c r="BK76" i="1"/>
  <c r="BL76" i="1"/>
  <c r="BA77" i="1"/>
  <c r="BB77" i="1"/>
  <c r="BC77" i="1"/>
  <c r="BD77" i="1"/>
  <c r="BE77" i="1"/>
  <c r="BF77" i="1"/>
  <c r="BG77" i="1"/>
  <c r="BH77" i="1"/>
  <c r="BI77" i="1"/>
  <c r="BJ77" i="1"/>
  <c r="BK77" i="1"/>
  <c r="BL77" i="1"/>
  <c r="BA78" i="1"/>
  <c r="BB78" i="1"/>
  <c r="BC78" i="1"/>
  <c r="BD78" i="1"/>
  <c r="BE78" i="1"/>
  <c r="BF78" i="1"/>
  <c r="BG78" i="1"/>
  <c r="BH78" i="1"/>
  <c r="BI78" i="1"/>
  <c r="BJ78" i="1"/>
  <c r="BK78" i="1"/>
  <c r="BL78" i="1"/>
  <c r="BA79" i="1"/>
  <c r="BB79" i="1"/>
  <c r="BC79" i="1"/>
  <c r="BD79" i="1"/>
  <c r="BE79" i="1"/>
  <c r="BF79" i="1"/>
  <c r="BG79" i="1"/>
  <c r="BH79" i="1"/>
  <c r="BI79" i="1"/>
  <c r="BJ79" i="1"/>
  <c r="BK79" i="1"/>
  <c r="BL79" i="1"/>
  <c r="BA80" i="1"/>
  <c r="BB80" i="1"/>
  <c r="BC80" i="1"/>
  <c r="BD80" i="1"/>
  <c r="BE80" i="1"/>
  <c r="BF80" i="1"/>
  <c r="BG80" i="1"/>
  <c r="BH80" i="1"/>
  <c r="BI80" i="1"/>
  <c r="BJ80" i="1"/>
  <c r="BK80" i="1"/>
  <c r="BL80" i="1"/>
  <c r="BA81" i="1"/>
  <c r="BB81" i="1"/>
  <c r="BC81" i="1"/>
  <c r="BD81" i="1"/>
  <c r="BE81" i="1"/>
  <c r="BF81" i="1"/>
  <c r="BG81" i="1"/>
  <c r="BH81" i="1"/>
  <c r="BI81" i="1"/>
  <c r="BJ81" i="1"/>
  <c r="BK81" i="1"/>
  <c r="BL81" i="1"/>
  <c r="BA82" i="1"/>
  <c r="BB82" i="1"/>
  <c r="BC82" i="1"/>
  <c r="BD82" i="1"/>
  <c r="BE82" i="1"/>
  <c r="BF82" i="1"/>
  <c r="BG82" i="1"/>
  <c r="BH82" i="1"/>
  <c r="BI82" i="1"/>
  <c r="BJ82" i="1"/>
  <c r="BK82" i="1"/>
  <c r="BL82" i="1"/>
  <c r="BA83" i="1"/>
  <c r="BB83" i="1"/>
  <c r="BC83" i="1"/>
  <c r="BD83" i="1"/>
  <c r="BE83" i="1"/>
  <c r="BF83" i="1"/>
  <c r="BG83" i="1"/>
  <c r="BH83" i="1"/>
  <c r="BI83" i="1"/>
  <c r="BJ83" i="1"/>
  <c r="BK83" i="1"/>
  <c r="BL83" i="1"/>
  <c r="BA84" i="1"/>
  <c r="BB84" i="1"/>
  <c r="BC84" i="1"/>
  <c r="BD84" i="1"/>
  <c r="BE84" i="1"/>
  <c r="BF84" i="1"/>
  <c r="BG84" i="1"/>
  <c r="BH84" i="1"/>
  <c r="BI84" i="1"/>
  <c r="BJ84" i="1"/>
  <c r="BK84" i="1"/>
  <c r="BL84" i="1"/>
  <c r="BA85" i="1"/>
  <c r="BB85" i="1"/>
  <c r="BC85" i="1"/>
  <c r="BD85" i="1"/>
  <c r="BE85" i="1"/>
  <c r="BF85" i="1"/>
  <c r="BG85" i="1"/>
  <c r="BH85" i="1"/>
  <c r="BI85" i="1"/>
  <c r="BJ85" i="1"/>
  <c r="BK85" i="1"/>
  <c r="BL85" i="1"/>
  <c r="BA86" i="1"/>
  <c r="BB86" i="1"/>
  <c r="BC86" i="1"/>
  <c r="BD86" i="1"/>
  <c r="BE86" i="1"/>
  <c r="BF86" i="1"/>
  <c r="BG86" i="1"/>
  <c r="BH86" i="1"/>
  <c r="BI86" i="1"/>
  <c r="BJ86" i="1"/>
  <c r="BK86" i="1"/>
  <c r="BL86" i="1"/>
  <c r="BA87" i="1"/>
  <c r="BB87" i="1"/>
  <c r="BC87" i="1"/>
  <c r="BD87" i="1"/>
  <c r="BE87" i="1"/>
  <c r="BF87" i="1"/>
  <c r="BG87" i="1"/>
  <c r="BH87" i="1"/>
  <c r="BI87" i="1"/>
  <c r="BJ87" i="1"/>
  <c r="BK87" i="1"/>
  <c r="BL87" i="1"/>
  <c r="BA88" i="1"/>
  <c r="BB88" i="1"/>
  <c r="BC88" i="1"/>
  <c r="BD88" i="1"/>
  <c r="BE88" i="1"/>
  <c r="BF88" i="1"/>
  <c r="BG88" i="1"/>
  <c r="BH88" i="1"/>
  <c r="BI88" i="1"/>
  <c r="BJ88" i="1"/>
  <c r="BK88" i="1"/>
  <c r="BL88" i="1"/>
  <c r="BA89" i="1"/>
  <c r="BB89" i="1"/>
  <c r="BC89" i="1"/>
  <c r="BD89" i="1"/>
  <c r="BE89" i="1"/>
  <c r="BF89" i="1"/>
  <c r="BG89" i="1"/>
  <c r="BH89" i="1"/>
  <c r="BI89" i="1"/>
  <c r="BJ89" i="1"/>
  <c r="BK89" i="1"/>
  <c r="BL89" i="1"/>
  <c r="BA90" i="1"/>
  <c r="BB90" i="1"/>
  <c r="BC90" i="1"/>
  <c r="BD90" i="1"/>
  <c r="BE90" i="1"/>
  <c r="BF90" i="1"/>
  <c r="BG90" i="1"/>
  <c r="BH90" i="1"/>
  <c r="BI90" i="1"/>
  <c r="BJ90" i="1"/>
  <c r="BK90" i="1"/>
  <c r="BL90" i="1"/>
  <c r="BA91" i="1"/>
  <c r="BB91" i="1"/>
  <c r="BC91" i="1"/>
  <c r="BD91" i="1"/>
  <c r="BE91" i="1"/>
  <c r="BF91" i="1"/>
  <c r="BG91" i="1"/>
  <c r="BH91" i="1"/>
  <c r="BI91" i="1"/>
  <c r="BJ91" i="1"/>
  <c r="BK91" i="1"/>
  <c r="BL91" i="1"/>
  <c r="BA92" i="1"/>
  <c r="BB92" i="1"/>
  <c r="BC92" i="1"/>
  <c r="BD92" i="1"/>
  <c r="BE92" i="1"/>
  <c r="BF92" i="1"/>
  <c r="BG92" i="1"/>
  <c r="BH92" i="1"/>
  <c r="BI92" i="1"/>
  <c r="BJ92" i="1"/>
  <c r="BK92" i="1"/>
  <c r="BL92" i="1"/>
  <c r="BA93" i="1"/>
  <c r="BB93" i="1"/>
  <c r="BC93" i="1"/>
  <c r="BD93" i="1"/>
  <c r="BE93" i="1"/>
  <c r="BF93" i="1"/>
  <c r="BG93" i="1"/>
  <c r="BH93" i="1"/>
  <c r="BI93" i="1"/>
  <c r="BJ93" i="1"/>
  <c r="BK93" i="1"/>
  <c r="BL93" i="1"/>
  <c r="BA94" i="1"/>
  <c r="BB94" i="1"/>
  <c r="BC94" i="1"/>
  <c r="BD94" i="1"/>
  <c r="BE94" i="1"/>
  <c r="BF94" i="1"/>
  <c r="BG94" i="1"/>
  <c r="BH94" i="1"/>
  <c r="BI94" i="1"/>
  <c r="BJ94" i="1"/>
  <c r="BK94" i="1"/>
  <c r="BL94" i="1"/>
  <c r="BA95" i="1"/>
  <c r="BB95" i="1"/>
  <c r="BC95" i="1"/>
  <c r="BD95" i="1"/>
  <c r="BE95" i="1"/>
  <c r="BF95" i="1"/>
  <c r="BG95" i="1"/>
  <c r="BH95" i="1"/>
  <c r="BI95" i="1"/>
  <c r="BJ95" i="1"/>
  <c r="BK95" i="1"/>
  <c r="BL95" i="1"/>
  <c r="BA96" i="1"/>
  <c r="BB96" i="1"/>
  <c r="BC96" i="1"/>
  <c r="BD96" i="1"/>
  <c r="BE96" i="1"/>
  <c r="BF96" i="1"/>
  <c r="BG96" i="1"/>
  <c r="BH96" i="1"/>
  <c r="BI96" i="1"/>
  <c r="BJ96" i="1"/>
  <c r="BK96" i="1"/>
  <c r="BL96" i="1"/>
  <c r="BA97" i="1"/>
  <c r="BB97" i="1"/>
  <c r="BC97" i="1"/>
  <c r="BD97" i="1"/>
  <c r="BE97" i="1"/>
  <c r="BF97" i="1"/>
  <c r="BG97" i="1"/>
  <c r="BH97" i="1"/>
  <c r="BI97" i="1"/>
  <c r="BJ97" i="1"/>
  <c r="BK97" i="1"/>
  <c r="BL97" i="1"/>
  <c r="BA98" i="1"/>
  <c r="BB98" i="1"/>
  <c r="BC98" i="1"/>
  <c r="BD98" i="1"/>
  <c r="BE98" i="1"/>
  <c r="BF98" i="1"/>
  <c r="BG98" i="1"/>
  <c r="BH98" i="1"/>
  <c r="BI98" i="1"/>
  <c r="BJ98" i="1"/>
  <c r="BK98" i="1"/>
  <c r="BL98" i="1"/>
  <c r="BA99" i="1"/>
  <c r="BB99" i="1"/>
  <c r="BC99" i="1"/>
  <c r="BD99" i="1"/>
  <c r="BE99" i="1"/>
  <c r="BF99" i="1"/>
  <c r="BG99" i="1"/>
  <c r="BH99" i="1"/>
  <c r="BI99" i="1"/>
  <c r="BJ99" i="1"/>
  <c r="BK99" i="1"/>
  <c r="BL99" i="1"/>
  <c r="BA100" i="1"/>
  <c r="BB100" i="1"/>
  <c r="BC100" i="1"/>
  <c r="BD100" i="1"/>
  <c r="BE100" i="1"/>
  <c r="BF100" i="1"/>
  <c r="BG100" i="1"/>
  <c r="BH100" i="1"/>
  <c r="BI100" i="1"/>
  <c r="BJ100" i="1"/>
  <c r="BK100" i="1"/>
  <c r="BL100" i="1"/>
  <c r="BA101" i="1"/>
  <c r="BB101" i="1"/>
  <c r="BC101" i="1"/>
  <c r="BD101" i="1"/>
  <c r="BE101" i="1"/>
  <c r="BF101" i="1"/>
  <c r="BG101" i="1"/>
  <c r="BH101" i="1"/>
  <c r="BI101" i="1"/>
  <c r="BJ101" i="1"/>
  <c r="BK101" i="1"/>
  <c r="BL101" i="1"/>
  <c r="BA102" i="1"/>
  <c r="BB102" i="1"/>
  <c r="BC102" i="1"/>
  <c r="BD102" i="1"/>
  <c r="BE102" i="1"/>
  <c r="BF102" i="1"/>
  <c r="BG102" i="1"/>
  <c r="BH102" i="1"/>
  <c r="BI102" i="1"/>
  <c r="BJ102" i="1"/>
  <c r="BK102" i="1"/>
  <c r="BL102" i="1"/>
  <c r="BA103" i="1"/>
  <c r="BB103" i="1"/>
  <c r="BC103" i="1"/>
  <c r="BD103" i="1"/>
  <c r="BE103" i="1"/>
  <c r="BF103" i="1"/>
  <c r="BG103" i="1"/>
  <c r="BH103" i="1"/>
  <c r="BI103" i="1"/>
  <c r="BJ103" i="1"/>
  <c r="BK103" i="1"/>
  <c r="BL103" i="1"/>
  <c r="BA104" i="1"/>
  <c r="BB104" i="1"/>
  <c r="BC104" i="1"/>
  <c r="BD104" i="1"/>
  <c r="BE104" i="1"/>
  <c r="BF104" i="1"/>
  <c r="BG104" i="1"/>
  <c r="BH104" i="1"/>
  <c r="BI104" i="1"/>
  <c r="BJ104" i="1"/>
  <c r="BK104" i="1"/>
  <c r="BL104" i="1"/>
  <c r="BA105" i="1"/>
  <c r="BB105" i="1"/>
  <c r="BC105" i="1"/>
  <c r="BD105" i="1"/>
  <c r="BE105" i="1"/>
  <c r="BF105" i="1"/>
  <c r="BG105" i="1"/>
  <c r="BH105" i="1"/>
  <c r="BI105" i="1"/>
  <c r="BJ105" i="1"/>
  <c r="BK105" i="1"/>
  <c r="BL105" i="1"/>
  <c r="BA106" i="1"/>
  <c r="BB106" i="1"/>
  <c r="BC106" i="1"/>
  <c r="BD106" i="1"/>
  <c r="BE106" i="1"/>
  <c r="BF106" i="1"/>
  <c r="BG106" i="1"/>
  <c r="BH106" i="1"/>
  <c r="BI106" i="1"/>
  <c r="BJ106" i="1"/>
  <c r="BK106" i="1"/>
  <c r="BL106" i="1"/>
  <c r="BA107" i="1"/>
  <c r="BB107" i="1"/>
  <c r="BC107" i="1"/>
  <c r="BD107" i="1"/>
  <c r="BE107" i="1"/>
  <c r="BF107" i="1"/>
  <c r="BG107" i="1"/>
  <c r="BH107" i="1"/>
  <c r="BI107" i="1"/>
  <c r="BJ107" i="1"/>
  <c r="BK107" i="1"/>
  <c r="BL107" i="1"/>
  <c r="BA108" i="1"/>
  <c r="BB108" i="1"/>
  <c r="BC108" i="1"/>
  <c r="BD108" i="1"/>
  <c r="BE108" i="1"/>
  <c r="BF108" i="1"/>
  <c r="BG108" i="1"/>
  <c r="BH108" i="1"/>
  <c r="BI108" i="1"/>
  <c r="BJ108" i="1"/>
  <c r="BK108" i="1"/>
  <c r="BL108" i="1"/>
  <c r="BA109" i="1"/>
  <c r="BB109" i="1"/>
  <c r="BC109" i="1"/>
  <c r="BD109" i="1"/>
  <c r="BE109" i="1"/>
  <c r="BF109" i="1"/>
  <c r="BG109" i="1"/>
  <c r="BH109" i="1"/>
  <c r="BI109" i="1"/>
  <c r="BJ109" i="1"/>
  <c r="BK109" i="1"/>
  <c r="BL109" i="1"/>
  <c r="BA110" i="1"/>
  <c r="BB110" i="1"/>
  <c r="BC110" i="1"/>
  <c r="BD110" i="1"/>
  <c r="BE110" i="1"/>
  <c r="BF110" i="1"/>
  <c r="BG110" i="1"/>
  <c r="BH110" i="1"/>
  <c r="BI110" i="1"/>
  <c r="BJ110" i="1"/>
  <c r="BK110" i="1"/>
  <c r="BL110" i="1"/>
  <c r="BA111" i="1"/>
  <c r="BB111" i="1"/>
  <c r="BC111" i="1"/>
  <c r="BD111" i="1"/>
  <c r="BE111" i="1"/>
  <c r="BF111" i="1"/>
  <c r="BG111" i="1"/>
  <c r="BH111" i="1"/>
  <c r="BI111" i="1"/>
  <c r="BJ111" i="1"/>
  <c r="BK111" i="1"/>
  <c r="BL111" i="1"/>
  <c r="BA112" i="1"/>
  <c r="BB112" i="1"/>
  <c r="BC112" i="1"/>
  <c r="BD112" i="1"/>
  <c r="BE112" i="1"/>
  <c r="BF112" i="1"/>
  <c r="BG112" i="1"/>
  <c r="BH112" i="1"/>
  <c r="BI112" i="1"/>
  <c r="BJ112" i="1"/>
  <c r="BK112" i="1"/>
  <c r="BL112" i="1"/>
  <c r="BA113" i="1"/>
  <c r="BB113" i="1"/>
  <c r="BC113" i="1"/>
  <c r="BD113" i="1"/>
  <c r="BE113" i="1"/>
  <c r="BF113" i="1"/>
  <c r="BG113" i="1"/>
  <c r="BH113" i="1"/>
  <c r="BI113" i="1"/>
  <c r="BJ113" i="1"/>
  <c r="BK113" i="1"/>
  <c r="BL113" i="1"/>
  <c r="BA114" i="1"/>
  <c r="BB114" i="1"/>
  <c r="BC114" i="1"/>
  <c r="BD114" i="1"/>
  <c r="BE114" i="1"/>
  <c r="BF114" i="1"/>
  <c r="BG114" i="1"/>
  <c r="BH114" i="1"/>
  <c r="BI114" i="1"/>
  <c r="BJ114" i="1"/>
  <c r="BK114" i="1"/>
  <c r="BL114" i="1"/>
  <c r="BA115" i="1"/>
  <c r="BB115" i="1"/>
  <c r="BC115" i="1"/>
  <c r="BD115" i="1"/>
  <c r="BE115" i="1"/>
  <c r="BF115" i="1"/>
  <c r="BG115" i="1"/>
  <c r="BH115" i="1"/>
  <c r="BI115" i="1"/>
  <c r="BJ115" i="1"/>
  <c r="BK115" i="1"/>
  <c r="BL115" i="1"/>
  <c r="BA116" i="1"/>
  <c r="BB116" i="1"/>
  <c r="BC116" i="1"/>
  <c r="BD116" i="1"/>
  <c r="BE116" i="1"/>
  <c r="BF116" i="1"/>
  <c r="BG116" i="1"/>
  <c r="BH116" i="1"/>
  <c r="BI116" i="1"/>
  <c r="BJ116" i="1"/>
  <c r="BK116" i="1"/>
  <c r="BL116" i="1"/>
  <c r="BA117" i="1"/>
  <c r="BB117" i="1"/>
  <c r="BC117" i="1"/>
  <c r="BD117" i="1"/>
  <c r="BE117" i="1"/>
  <c r="BF117" i="1"/>
  <c r="BG117" i="1"/>
  <c r="BH117" i="1"/>
  <c r="BI117" i="1"/>
  <c r="BJ117" i="1"/>
  <c r="BK117" i="1"/>
  <c r="BL117" i="1"/>
  <c r="BA118" i="1"/>
  <c r="BB118" i="1"/>
  <c r="BC118" i="1"/>
  <c r="BD118" i="1"/>
  <c r="BE118" i="1"/>
  <c r="BF118" i="1"/>
  <c r="BG118" i="1"/>
  <c r="BH118" i="1"/>
  <c r="BI118" i="1"/>
  <c r="BJ118" i="1"/>
  <c r="BK118" i="1"/>
  <c r="BL118" i="1"/>
  <c r="BA119" i="1"/>
  <c r="BB119" i="1"/>
  <c r="BC119" i="1"/>
  <c r="BD119" i="1"/>
  <c r="BE119" i="1"/>
  <c r="BF119" i="1"/>
  <c r="BG119" i="1"/>
  <c r="BH119" i="1"/>
  <c r="BI119" i="1"/>
  <c r="BJ119" i="1"/>
  <c r="BK119" i="1"/>
  <c r="BL119" i="1"/>
  <c r="BA120" i="1"/>
  <c r="BB120" i="1"/>
  <c r="BC120" i="1"/>
  <c r="BD120" i="1"/>
  <c r="BE120" i="1"/>
  <c r="BF120" i="1"/>
  <c r="BG120" i="1"/>
  <c r="BH120" i="1"/>
  <c r="BI120" i="1"/>
  <c r="BJ120" i="1"/>
  <c r="BK120" i="1"/>
  <c r="BL120" i="1"/>
  <c r="BA121" i="1"/>
  <c r="BB121" i="1"/>
  <c r="BC121" i="1"/>
  <c r="BD121" i="1"/>
  <c r="BE121" i="1"/>
  <c r="BF121" i="1"/>
  <c r="BG121" i="1"/>
  <c r="BH121" i="1"/>
  <c r="BI121" i="1"/>
  <c r="BJ121" i="1"/>
  <c r="BK121" i="1"/>
  <c r="BL121" i="1"/>
  <c r="BA122" i="1"/>
  <c r="BB122" i="1"/>
  <c r="BC122" i="1"/>
  <c r="BD122" i="1"/>
  <c r="BE122" i="1"/>
  <c r="BF122" i="1"/>
  <c r="BG122" i="1"/>
  <c r="BH122" i="1"/>
  <c r="BI122" i="1"/>
  <c r="BJ122" i="1"/>
  <c r="BK122" i="1"/>
  <c r="BL122" i="1"/>
  <c r="BA123" i="1"/>
  <c r="BB123" i="1"/>
  <c r="BC123" i="1"/>
  <c r="BD123" i="1"/>
  <c r="BE123" i="1"/>
  <c r="BF123" i="1"/>
  <c r="BG123" i="1"/>
  <c r="BH123" i="1"/>
  <c r="BI123" i="1"/>
  <c r="BJ123" i="1"/>
  <c r="BK123" i="1"/>
  <c r="BL123" i="1"/>
  <c r="BA124" i="1"/>
  <c r="BB124" i="1"/>
  <c r="BC124" i="1"/>
  <c r="BD124" i="1"/>
  <c r="BE124" i="1"/>
  <c r="BF124" i="1"/>
  <c r="BG124" i="1"/>
  <c r="BH124" i="1"/>
  <c r="BI124" i="1"/>
  <c r="BJ124" i="1"/>
  <c r="BK124" i="1"/>
  <c r="BL124" i="1"/>
  <c r="BA125" i="1"/>
  <c r="BB125" i="1"/>
  <c r="BC125" i="1"/>
  <c r="BD125" i="1"/>
  <c r="BE125" i="1"/>
  <c r="BF125" i="1"/>
  <c r="BG125" i="1"/>
  <c r="BH125" i="1"/>
  <c r="BI125" i="1"/>
  <c r="BJ125" i="1"/>
  <c r="BK125" i="1"/>
  <c r="BL125" i="1"/>
  <c r="BA126" i="1"/>
  <c r="BB126" i="1"/>
  <c r="BC126" i="1"/>
  <c r="BD126" i="1"/>
  <c r="BE126" i="1"/>
  <c r="BF126" i="1"/>
  <c r="BG126" i="1"/>
  <c r="BH126" i="1"/>
  <c r="BI126" i="1"/>
  <c r="BJ126" i="1"/>
  <c r="BK126" i="1"/>
  <c r="BL126" i="1"/>
  <c r="BA127" i="1"/>
  <c r="BB127" i="1"/>
  <c r="BC127" i="1"/>
  <c r="BD127" i="1"/>
  <c r="BE127" i="1"/>
  <c r="BF127" i="1"/>
  <c r="BG127" i="1"/>
  <c r="BH127" i="1"/>
  <c r="BI127" i="1"/>
  <c r="BJ127" i="1"/>
  <c r="BK127" i="1"/>
  <c r="BL127" i="1"/>
  <c r="BA128" i="1"/>
  <c r="BB128" i="1"/>
  <c r="BC128" i="1"/>
  <c r="BD128" i="1"/>
  <c r="BE128" i="1"/>
  <c r="BF128" i="1"/>
  <c r="BG128" i="1"/>
  <c r="BH128" i="1"/>
  <c r="BI128" i="1"/>
  <c r="BJ128" i="1"/>
  <c r="BK128" i="1"/>
  <c r="BL128" i="1"/>
  <c r="BA145" i="1"/>
  <c r="BB145" i="1"/>
  <c r="BC145" i="1"/>
  <c r="BD145" i="1"/>
  <c r="BE145" i="1"/>
  <c r="BF145" i="1"/>
  <c r="BG145" i="1"/>
  <c r="BH145" i="1"/>
  <c r="BI145" i="1"/>
  <c r="BJ145" i="1"/>
  <c r="BK145" i="1"/>
  <c r="BL145" i="1"/>
  <c r="DZ12" i="4" l="1"/>
  <c r="EL12" i="4"/>
  <c r="CD15" i="1" s="1"/>
  <c r="ED12" i="4"/>
  <c r="EP12" i="4"/>
  <c r="CH15" i="1" s="1"/>
  <c r="DV12" i="4"/>
  <c r="EH12" i="4"/>
  <c r="BZ15" i="1" s="1"/>
  <c r="DU12" i="4"/>
  <c r="EG12" i="4"/>
  <c r="BY15" i="1" s="1"/>
  <c r="EF12" i="4"/>
  <c r="ER12" i="4"/>
  <c r="CJ15" i="1" s="1"/>
  <c r="EA12" i="4"/>
  <c r="EM12" i="4"/>
  <c r="CE15" i="1" s="1"/>
  <c r="EE12" i="4"/>
  <c r="EQ12" i="4"/>
  <c r="CI15" i="1" s="1"/>
  <c r="DY12" i="4"/>
  <c r="EK12" i="4"/>
  <c r="CC15" i="1" s="1"/>
  <c r="EB12" i="4"/>
  <c r="EN12" i="4"/>
  <c r="CF15" i="1" s="1"/>
  <c r="DX12" i="4"/>
  <c r="EJ12" i="4"/>
  <c r="CB15" i="1" s="1"/>
  <c r="DW12" i="4"/>
  <c r="EI12" i="4"/>
  <c r="CA15" i="1" s="1"/>
  <c r="EC12" i="4"/>
  <c r="EO12" i="4"/>
  <c r="CG15" i="1" s="1"/>
  <c r="C17" i="1"/>
  <c r="C16" i="1"/>
  <c r="C14" i="1"/>
  <c r="C13" i="1"/>
  <c r="C12" i="1"/>
  <c r="C11" i="1"/>
  <c r="C10" i="1"/>
  <c r="C9" i="1"/>
  <c r="C8" i="1"/>
  <c r="C7" i="1"/>
  <c r="C6" i="1"/>
  <c r="C5" i="1"/>
  <c r="BT12" i="1" l="1"/>
  <c r="CF12" i="1" s="1"/>
  <c r="BS12" i="1"/>
  <c r="CE12" i="1" s="1"/>
  <c r="BP12" i="1"/>
  <c r="CB12" i="1" s="1"/>
  <c r="BQ12" i="1"/>
  <c r="CC12" i="1" s="1"/>
  <c r="BR12" i="1"/>
  <c r="CD12" i="1" s="1"/>
  <c r="BU12" i="1"/>
  <c r="CG12" i="1" s="1"/>
  <c r="BM12" i="1"/>
  <c r="BY12" i="1" s="1"/>
  <c r="BN12" i="1"/>
  <c r="BZ12" i="1" s="1"/>
  <c r="BO12" i="1"/>
  <c r="CA12" i="1" s="1"/>
  <c r="BV12" i="1"/>
  <c r="CH12" i="1" s="1"/>
  <c r="BX12" i="1"/>
  <c r="CJ12" i="1" s="1"/>
  <c r="BW12" i="1"/>
  <c r="CI12" i="1" s="1"/>
  <c r="BT14" i="1"/>
  <c r="CF14" i="1" s="1"/>
  <c r="BM14" i="1"/>
  <c r="BY14" i="1" s="1"/>
  <c r="BV14" i="1"/>
  <c r="CH14" i="1" s="1"/>
  <c r="BS14" i="1"/>
  <c r="CE14" i="1" s="1"/>
  <c r="BU14" i="1"/>
  <c r="CG14" i="1" s="1"/>
  <c r="BW14" i="1"/>
  <c r="CI14" i="1" s="1"/>
  <c r="BN14" i="1"/>
  <c r="BZ14" i="1" s="1"/>
  <c r="BX14" i="1"/>
  <c r="CJ14" i="1" s="1"/>
  <c r="BO14" i="1"/>
  <c r="CA14" i="1" s="1"/>
  <c r="BP14" i="1"/>
  <c r="CB14" i="1" s="1"/>
  <c r="BQ14" i="1"/>
  <c r="CC14" i="1" s="1"/>
  <c r="BR14" i="1"/>
  <c r="CD14" i="1" s="1"/>
  <c r="BP16" i="1"/>
  <c r="CB16" i="1" s="1"/>
  <c r="BX16" i="1"/>
  <c r="CJ16" i="1" s="1"/>
  <c r="BS16" i="1"/>
  <c r="CE16" i="1" s="1"/>
  <c r="BO16" i="1"/>
  <c r="CA16" i="1" s="1"/>
  <c r="BQ16" i="1"/>
  <c r="CC16" i="1" s="1"/>
  <c r="BR16" i="1"/>
  <c r="CD16" i="1" s="1"/>
  <c r="BT16" i="1"/>
  <c r="CF16" i="1" s="1"/>
  <c r="BM16" i="1"/>
  <c r="BY16" i="1" s="1"/>
  <c r="BV16" i="1"/>
  <c r="CH16" i="1" s="1"/>
  <c r="BU16" i="1"/>
  <c r="CG16" i="1" s="1"/>
  <c r="BW16" i="1"/>
  <c r="CI16" i="1" s="1"/>
  <c r="BN16" i="1"/>
  <c r="BZ16" i="1" s="1"/>
  <c r="BT8" i="1"/>
  <c r="CF8" i="1" s="1"/>
  <c r="BO8" i="1"/>
  <c r="CA8" i="1" s="1"/>
  <c r="BX8" i="1"/>
  <c r="CJ8" i="1" s="1"/>
  <c r="BM8" i="1"/>
  <c r="BY8" i="1" s="1"/>
  <c r="BW8" i="1"/>
  <c r="CI8" i="1" s="1"/>
  <c r="BN8" i="1"/>
  <c r="BZ8" i="1" s="1"/>
  <c r="BP8" i="1"/>
  <c r="CB8" i="1" s="1"/>
  <c r="BQ8" i="1"/>
  <c r="CC8" i="1" s="1"/>
  <c r="BS8" i="1"/>
  <c r="CE8" i="1" s="1"/>
  <c r="BR8" i="1"/>
  <c r="CD8" i="1" s="1"/>
  <c r="BU8" i="1"/>
  <c r="CG8" i="1" s="1"/>
  <c r="BV8" i="1"/>
  <c r="CH8" i="1" s="1"/>
  <c r="BP9" i="1"/>
  <c r="CB9" i="1" s="1"/>
  <c r="BX9" i="1"/>
  <c r="CJ9" i="1" s="1"/>
  <c r="BU9" i="1"/>
  <c r="CG9" i="1" s="1"/>
  <c r="BS9" i="1"/>
  <c r="CE9" i="1" s="1"/>
  <c r="BT9" i="1"/>
  <c r="CF9" i="1" s="1"/>
  <c r="BV9" i="1"/>
  <c r="CH9" i="1" s="1"/>
  <c r="BM9" i="1"/>
  <c r="BY9" i="1" s="1"/>
  <c r="BW9" i="1"/>
  <c r="CI9" i="1" s="1"/>
  <c r="BN9" i="1"/>
  <c r="BZ9" i="1" s="1"/>
  <c r="BO9" i="1"/>
  <c r="CA9" i="1" s="1"/>
  <c r="BQ9" i="1"/>
  <c r="CC9" i="1" s="1"/>
  <c r="BR9" i="1"/>
  <c r="CD9" i="1" s="1"/>
  <c r="BP11" i="1"/>
  <c r="CB11" i="1" s="1"/>
  <c r="BX11" i="1"/>
  <c r="CJ11" i="1" s="1"/>
  <c r="BN11" i="1"/>
  <c r="BZ11" i="1" s="1"/>
  <c r="BW11" i="1"/>
  <c r="CI11" i="1" s="1"/>
  <c r="BU11" i="1"/>
  <c r="CG11" i="1" s="1"/>
  <c r="BV11" i="1"/>
  <c r="CH11" i="1" s="1"/>
  <c r="BM11" i="1"/>
  <c r="BY11" i="1" s="1"/>
  <c r="BO11" i="1"/>
  <c r="CA11" i="1" s="1"/>
  <c r="BQ11" i="1"/>
  <c r="CC11" i="1" s="1"/>
  <c r="BT11" i="1"/>
  <c r="CF11" i="1" s="1"/>
  <c r="BR11" i="1"/>
  <c r="CD11" i="1" s="1"/>
  <c r="BS11" i="1"/>
  <c r="CE11" i="1" s="1"/>
  <c r="BP13" i="1"/>
  <c r="CB13" i="1" s="1"/>
  <c r="BX13" i="1"/>
  <c r="CJ13" i="1" s="1"/>
  <c r="BQ13" i="1"/>
  <c r="CC13" i="1" s="1"/>
  <c r="BM13" i="1"/>
  <c r="BY13" i="1" s="1"/>
  <c r="BW13" i="1"/>
  <c r="CI13" i="1" s="1"/>
  <c r="BN13" i="1"/>
  <c r="BZ13" i="1" s="1"/>
  <c r="BO13" i="1"/>
  <c r="CA13" i="1" s="1"/>
  <c r="BR13" i="1"/>
  <c r="CD13" i="1" s="1"/>
  <c r="BU13" i="1"/>
  <c r="CG13" i="1" s="1"/>
  <c r="BS13" i="1"/>
  <c r="CE13" i="1" s="1"/>
  <c r="BT13" i="1"/>
  <c r="CF13" i="1" s="1"/>
  <c r="BV13" i="1"/>
  <c r="CH13" i="1" s="1"/>
  <c r="BT6" i="1"/>
  <c r="CF6" i="1" s="1"/>
  <c r="BQ6" i="1"/>
  <c r="CC6" i="1" s="1"/>
  <c r="BR6" i="1"/>
  <c r="CD6" i="1" s="1"/>
  <c r="BM6" i="1"/>
  <c r="BY6" i="1" s="1"/>
  <c r="BV6" i="1"/>
  <c r="CH6" i="1" s="1"/>
  <c r="BU6" i="1"/>
  <c r="CG6" i="1" s="1"/>
  <c r="BW6" i="1"/>
  <c r="CI6" i="1" s="1"/>
  <c r="BX6" i="1"/>
  <c r="CJ6" i="1" s="1"/>
  <c r="BO6" i="1"/>
  <c r="CA6" i="1" s="1"/>
  <c r="BP6" i="1"/>
  <c r="CB6" i="1" s="1"/>
  <c r="BN6" i="1"/>
  <c r="BZ6" i="1" s="1"/>
  <c r="BS6" i="1"/>
  <c r="CE6" i="1" s="1"/>
  <c r="BP7" i="1"/>
  <c r="CB7" i="1" s="1"/>
  <c r="BX7" i="1"/>
  <c r="CJ7" i="1" s="1"/>
  <c r="BS7" i="1"/>
  <c r="CE7" i="1" s="1"/>
  <c r="BQ7" i="1"/>
  <c r="CC7" i="1" s="1"/>
  <c r="BR7" i="1"/>
  <c r="CD7" i="1" s="1"/>
  <c r="BT7" i="1"/>
  <c r="CF7" i="1" s="1"/>
  <c r="BU7" i="1"/>
  <c r="CG7" i="1" s="1"/>
  <c r="BM7" i="1"/>
  <c r="BY7" i="1" s="1"/>
  <c r="BV7" i="1"/>
  <c r="CH7" i="1" s="1"/>
  <c r="BN7" i="1"/>
  <c r="BZ7" i="1" s="1"/>
  <c r="BO7" i="1"/>
  <c r="CA7" i="1" s="1"/>
  <c r="BW7" i="1"/>
  <c r="CI7" i="1" s="1"/>
  <c r="BR17" i="1"/>
  <c r="CD17" i="1" s="1"/>
  <c r="BO17" i="1"/>
  <c r="CA17" i="1" s="1"/>
  <c r="BX17" i="1"/>
  <c r="CJ17" i="1" s="1"/>
  <c r="BP17" i="1"/>
  <c r="CB17" i="1" s="1"/>
  <c r="BQ17" i="1"/>
  <c r="CC17" i="1" s="1"/>
  <c r="BS17" i="1"/>
  <c r="CE17" i="1" s="1"/>
  <c r="BM17" i="1"/>
  <c r="BY17" i="1" s="1"/>
  <c r="BN17" i="1"/>
  <c r="BZ17" i="1" s="1"/>
  <c r="BT17" i="1"/>
  <c r="CF17" i="1" s="1"/>
  <c r="BU17" i="1"/>
  <c r="CG17" i="1" s="1"/>
  <c r="BW17" i="1"/>
  <c r="CI17" i="1" s="1"/>
  <c r="BV17" i="1"/>
  <c r="CH17" i="1" s="1"/>
  <c r="BT10" i="1"/>
  <c r="CF10" i="1" s="1"/>
  <c r="BQ10" i="1"/>
  <c r="CC10" i="1" s="1"/>
  <c r="BN10" i="1"/>
  <c r="BZ10" i="1" s="1"/>
  <c r="BX10" i="1"/>
  <c r="CJ10" i="1" s="1"/>
  <c r="BO10" i="1"/>
  <c r="CA10" i="1" s="1"/>
  <c r="BP10" i="1"/>
  <c r="CB10" i="1" s="1"/>
  <c r="BR10" i="1"/>
  <c r="CD10" i="1" s="1"/>
  <c r="BS10" i="1"/>
  <c r="CE10" i="1" s="1"/>
  <c r="BU10" i="1"/>
  <c r="CG10" i="1" s="1"/>
  <c r="BV10" i="1"/>
  <c r="CH10" i="1" s="1"/>
  <c r="BW10" i="1"/>
  <c r="CI10" i="1" s="1"/>
  <c r="BM10" i="1"/>
  <c r="BY10" i="1" s="1"/>
  <c r="D16" i="1"/>
  <c r="D12" i="1"/>
  <c r="D13" i="1"/>
  <c r="D14" i="1"/>
  <c r="D17" i="1"/>
  <c r="C175" i="2"/>
  <c r="D175" i="2" s="1"/>
  <c r="F175" i="2" s="1"/>
  <c r="C174" i="2"/>
  <c r="D174" i="2" s="1"/>
  <c r="F174" i="2" s="1"/>
  <c r="C173" i="2"/>
  <c r="D173" i="2" s="1"/>
  <c r="F173" i="2" s="1"/>
  <c r="C172" i="2"/>
  <c r="D172" i="2" s="1"/>
  <c r="F172" i="2" s="1"/>
  <c r="C171" i="2"/>
  <c r="D171" i="2" s="1"/>
  <c r="F171" i="2" s="1"/>
  <c r="C170" i="2"/>
  <c r="D170" i="2" s="1"/>
  <c r="F170" i="2" s="1"/>
  <c r="C169" i="2"/>
  <c r="D169" i="2" s="1"/>
  <c r="F169" i="2" s="1"/>
  <c r="C168" i="2"/>
  <c r="D168" i="2" s="1"/>
  <c r="F168" i="2" s="1"/>
  <c r="C167" i="2"/>
  <c r="D167" i="2" s="1"/>
  <c r="F167" i="2" s="1"/>
  <c r="C166" i="2"/>
  <c r="D166" i="2" s="1"/>
  <c r="F166" i="2" s="1"/>
  <c r="C165" i="2"/>
  <c r="D165" i="2" s="1"/>
  <c r="F165" i="2" s="1"/>
  <c r="C164" i="2"/>
  <c r="D164" i="2" s="1"/>
  <c r="F164" i="2" s="1"/>
  <c r="C163" i="2"/>
  <c r="D163" i="2" s="1"/>
  <c r="F163" i="2" s="1"/>
  <c r="C162" i="2"/>
  <c r="D162" i="2" s="1"/>
  <c r="F162" i="2" s="1"/>
  <c r="C161" i="2"/>
  <c r="D161" i="2" s="1"/>
  <c r="F161" i="2" s="1"/>
  <c r="C160" i="2"/>
  <c r="D160" i="2" s="1"/>
  <c r="F160" i="2" s="1"/>
  <c r="C159" i="2"/>
  <c r="D159" i="2" s="1"/>
  <c r="F159" i="2" s="1"/>
  <c r="C158" i="2"/>
  <c r="D158" i="2" s="1"/>
  <c r="F158" i="2" s="1"/>
  <c r="C157" i="2"/>
  <c r="D157" i="2" s="1"/>
  <c r="F157" i="2" s="1"/>
  <c r="C156" i="2"/>
  <c r="D156" i="2" s="1"/>
  <c r="F156" i="2" s="1"/>
  <c r="C155" i="2"/>
  <c r="D155" i="2" s="1"/>
  <c r="F155" i="2" s="1"/>
  <c r="C154" i="2"/>
  <c r="D154" i="2" s="1"/>
  <c r="F154" i="2" s="1"/>
  <c r="C153" i="2"/>
  <c r="D153" i="2" s="1"/>
  <c r="F153" i="2" s="1"/>
  <c r="C152" i="2"/>
  <c r="D152" i="2" s="1"/>
  <c r="F152" i="2" s="1"/>
  <c r="C151" i="2"/>
  <c r="D151" i="2" s="1"/>
  <c r="F151" i="2" s="1"/>
  <c r="C150" i="2"/>
  <c r="D150" i="2" s="1"/>
  <c r="F150" i="2" s="1"/>
  <c r="C149" i="2"/>
  <c r="D149" i="2" s="1"/>
  <c r="F149" i="2" s="1"/>
  <c r="C148" i="2"/>
  <c r="D148" i="2" s="1"/>
  <c r="F148" i="2" s="1"/>
  <c r="C147" i="2"/>
  <c r="D147" i="2" s="1"/>
  <c r="F147" i="2" s="1"/>
  <c r="C146" i="2"/>
  <c r="D146" i="2" s="1"/>
  <c r="F146" i="2" s="1"/>
  <c r="C145" i="2"/>
  <c r="D145" i="2" s="1"/>
  <c r="F145" i="2" s="1"/>
  <c r="C144" i="2"/>
  <c r="D144" i="2" s="1"/>
  <c r="F144" i="2" s="1"/>
  <c r="C143" i="2"/>
  <c r="D143" i="2" s="1"/>
  <c r="F143" i="2" s="1"/>
  <c r="C142" i="2"/>
  <c r="D142" i="2" s="1"/>
  <c r="F142" i="2" s="1"/>
  <c r="C141" i="2"/>
  <c r="D141" i="2" s="1"/>
  <c r="F141" i="2" s="1"/>
  <c r="C140" i="2"/>
  <c r="D140" i="2" s="1"/>
  <c r="F140" i="2" s="1"/>
  <c r="C139" i="2"/>
  <c r="D139" i="2" s="1"/>
  <c r="F139" i="2" s="1"/>
  <c r="C138" i="2"/>
  <c r="D138" i="2" s="1"/>
  <c r="F138" i="2" s="1"/>
  <c r="C137" i="2"/>
  <c r="D137" i="2" s="1"/>
  <c r="F137" i="2" s="1"/>
  <c r="C136" i="2"/>
  <c r="D136" i="2" s="1"/>
  <c r="F136" i="2" s="1"/>
  <c r="C135" i="2"/>
  <c r="D135" i="2" s="1"/>
  <c r="F135" i="2" s="1"/>
  <c r="C134" i="2"/>
  <c r="D134" i="2" s="1"/>
  <c r="F134" i="2" s="1"/>
  <c r="C133" i="2"/>
  <c r="D133" i="2" s="1"/>
  <c r="F133" i="2" s="1"/>
  <c r="C132" i="2"/>
  <c r="D132" i="2" s="1"/>
  <c r="F132" i="2" s="1"/>
  <c r="C131" i="2"/>
  <c r="D131" i="2" s="1"/>
  <c r="F131" i="2" s="1"/>
  <c r="C130" i="2"/>
  <c r="D130" i="2" s="1"/>
  <c r="F130" i="2" s="1"/>
  <c r="C129" i="2"/>
  <c r="D129" i="2" s="1"/>
  <c r="F129" i="2" s="1"/>
  <c r="C128" i="2"/>
  <c r="D128" i="2" s="1"/>
  <c r="F128" i="2" s="1"/>
  <c r="C127" i="2"/>
  <c r="D127" i="2" s="1"/>
  <c r="F127" i="2" s="1"/>
  <c r="C126" i="2"/>
  <c r="D126" i="2" s="1"/>
  <c r="F126" i="2" s="1"/>
  <c r="C125" i="2"/>
  <c r="D125" i="2" s="1"/>
  <c r="F125" i="2" s="1"/>
  <c r="C124" i="2"/>
  <c r="D124" i="2" s="1"/>
  <c r="F124" i="2" s="1"/>
  <c r="C123" i="2"/>
  <c r="D123" i="2" s="1"/>
  <c r="F123" i="2" s="1"/>
  <c r="C122" i="2"/>
  <c r="D122" i="2" s="1"/>
  <c r="F122" i="2" s="1"/>
  <c r="C121" i="2"/>
  <c r="D121" i="2" s="1"/>
  <c r="F121" i="2" s="1"/>
  <c r="C120" i="2"/>
  <c r="D120" i="2" s="1"/>
  <c r="F120" i="2" s="1"/>
  <c r="C119" i="2"/>
  <c r="D119" i="2" s="1"/>
  <c r="F119" i="2" s="1"/>
  <c r="C118" i="2"/>
  <c r="D118" i="2" s="1"/>
  <c r="F118" i="2" s="1"/>
  <c r="C117" i="2"/>
  <c r="D117" i="2" s="1"/>
  <c r="F117" i="2" s="1"/>
  <c r="C116" i="2"/>
  <c r="D116" i="2" s="1"/>
  <c r="F116" i="2" s="1"/>
  <c r="C115" i="2"/>
  <c r="D115" i="2" s="1"/>
  <c r="F115" i="2" s="1"/>
  <c r="C114" i="2"/>
  <c r="D114" i="2" s="1"/>
  <c r="F114" i="2" s="1"/>
  <c r="C113" i="2"/>
  <c r="D113" i="2" s="1"/>
  <c r="F113" i="2" s="1"/>
  <c r="C112" i="2"/>
  <c r="D112" i="2" s="1"/>
  <c r="F112" i="2" s="1"/>
  <c r="C111" i="2"/>
  <c r="D111" i="2" s="1"/>
  <c r="F111" i="2" s="1"/>
  <c r="C110" i="2"/>
  <c r="D110" i="2" s="1"/>
  <c r="F110" i="2" s="1"/>
  <c r="C109" i="2"/>
  <c r="D109" i="2" s="1"/>
  <c r="F109" i="2" s="1"/>
  <c r="C108" i="2"/>
  <c r="D108" i="2" s="1"/>
  <c r="F108" i="2" s="1"/>
  <c r="C107" i="2"/>
  <c r="D107" i="2" s="1"/>
  <c r="F107" i="2" s="1"/>
  <c r="C106" i="2"/>
  <c r="D106" i="2" s="1"/>
  <c r="F106" i="2" s="1"/>
  <c r="C105" i="2"/>
  <c r="D105" i="2" s="1"/>
  <c r="F105" i="2" s="1"/>
  <c r="C104" i="2"/>
  <c r="D104" i="2" s="1"/>
  <c r="F104" i="2" s="1"/>
  <c r="C103" i="2"/>
  <c r="D103" i="2" s="1"/>
  <c r="F103" i="2" s="1"/>
  <c r="C102" i="2"/>
  <c r="D102" i="2" s="1"/>
  <c r="F102" i="2" s="1"/>
  <c r="C101" i="2"/>
  <c r="D101" i="2" s="1"/>
  <c r="F101" i="2" s="1"/>
  <c r="C100" i="2"/>
  <c r="D100" i="2" s="1"/>
  <c r="F100" i="2" s="1"/>
  <c r="C99" i="2"/>
  <c r="D99" i="2" s="1"/>
  <c r="F99" i="2" s="1"/>
  <c r="C98" i="2"/>
  <c r="D98" i="2" s="1"/>
  <c r="F98" i="2" s="1"/>
  <c r="C97" i="2"/>
  <c r="D97" i="2" s="1"/>
  <c r="F97" i="2" s="1"/>
  <c r="C96" i="2"/>
  <c r="D96" i="2" s="1"/>
  <c r="F96" i="2" s="1"/>
  <c r="C95" i="2"/>
  <c r="D95" i="2" s="1"/>
  <c r="F95" i="2" s="1"/>
  <c r="C94" i="2"/>
  <c r="D94" i="2" s="1"/>
  <c r="F94" i="2" s="1"/>
  <c r="C93" i="2"/>
  <c r="D93" i="2" s="1"/>
  <c r="F93" i="2" s="1"/>
  <c r="C92" i="2"/>
  <c r="D92" i="2" s="1"/>
  <c r="F92" i="2" s="1"/>
  <c r="C91" i="2"/>
  <c r="D91" i="2" s="1"/>
  <c r="F91" i="2" s="1"/>
  <c r="C90" i="2"/>
  <c r="D90" i="2" s="1"/>
  <c r="F90" i="2" s="1"/>
  <c r="C89" i="2"/>
  <c r="D89" i="2" s="1"/>
  <c r="F89" i="2" s="1"/>
  <c r="C88" i="2"/>
  <c r="D88" i="2" s="1"/>
  <c r="F88" i="2" s="1"/>
  <c r="C87" i="2"/>
  <c r="D87" i="2" s="1"/>
  <c r="F87" i="2" s="1"/>
  <c r="C86" i="2"/>
  <c r="D86" i="2" s="1"/>
  <c r="F86" i="2" s="1"/>
  <c r="C85" i="2"/>
  <c r="D85" i="2" s="1"/>
  <c r="F85" i="2" s="1"/>
  <c r="C84" i="2"/>
  <c r="D84" i="2" s="1"/>
  <c r="F84" i="2" s="1"/>
  <c r="C83" i="2"/>
  <c r="D83" i="2" s="1"/>
  <c r="F83" i="2" s="1"/>
  <c r="C82" i="2"/>
  <c r="D82" i="2" s="1"/>
  <c r="F82" i="2" s="1"/>
  <c r="C81" i="2"/>
  <c r="D81" i="2" s="1"/>
  <c r="F81" i="2" s="1"/>
  <c r="C80" i="2"/>
  <c r="D80" i="2" s="1"/>
  <c r="F80" i="2" s="1"/>
  <c r="C79" i="2"/>
  <c r="D79" i="2" s="1"/>
  <c r="F79" i="2" s="1"/>
  <c r="C78" i="2"/>
  <c r="D78" i="2" s="1"/>
  <c r="F78" i="2" s="1"/>
  <c r="C77" i="2"/>
  <c r="D77" i="2" s="1"/>
  <c r="F77" i="2" s="1"/>
  <c r="C76" i="2"/>
  <c r="D76" i="2" s="1"/>
  <c r="F76" i="2" s="1"/>
  <c r="C75" i="2"/>
  <c r="D75" i="2" s="1"/>
  <c r="F75" i="2" s="1"/>
  <c r="C74" i="2"/>
  <c r="D74" i="2" s="1"/>
  <c r="F74" i="2" s="1"/>
  <c r="C73" i="2"/>
  <c r="D73" i="2" s="1"/>
  <c r="F73" i="2" s="1"/>
  <c r="C72" i="2"/>
  <c r="D72" i="2" s="1"/>
  <c r="F72" i="2" s="1"/>
  <c r="C71" i="2"/>
  <c r="D71" i="2" s="1"/>
  <c r="F71" i="2" s="1"/>
  <c r="C70" i="2"/>
  <c r="D70" i="2" s="1"/>
  <c r="F70" i="2" s="1"/>
  <c r="C69" i="2"/>
  <c r="D69" i="2" s="1"/>
  <c r="F69" i="2" s="1"/>
  <c r="C68" i="2"/>
  <c r="D68" i="2" s="1"/>
  <c r="F68" i="2" s="1"/>
  <c r="C67" i="2"/>
  <c r="D67" i="2" s="1"/>
  <c r="F67" i="2" s="1"/>
  <c r="C66" i="2"/>
  <c r="D66" i="2" s="1"/>
  <c r="F66" i="2" s="1"/>
  <c r="C65" i="2"/>
  <c r="D65" i="2" s="1"/>
  <c r="F65" i="2" s="1"/>
  <c r="C64" i="2"/>
  <c r="D64" i="2" s="1"/>
  <c r="F64" i="2" s="1"/>
  <c r="C63" i="2"/>
  <c r="D63" i="2" s="1"/>
  <c r="F63" i="2" s="1"/>
  <c r="C62" i="2"/>
  <c r="D62" i="2" s="1"/>
  <c r="F62" i="2" s="1"/>
  <c r="C61" i="2"/>
  <c r="D61" i="2" s="1"/>
  <c r="F61" i="2" s="1"/>
  <c r="C60" i="2"/>
  <c r="D60" i="2" s="1"/>
  <c r="F60" i="2" s="1"/>
  <c r="C59" i="2"/>
  <c r="D59" i="2" s="1"/>
  <c r="F59" i="2" s="1"/>
  <c r="C58" i="2"/>
  <c r="D58" i="2" s="1"/>
  <c r="F58" i="2" s="1"/>
  <c r="C57" i="2"/>
  <c r="D57" i="2" s="1"/>
  <c r="F57" i="2" s="1"/>
  <c r="C56" i="2"/>
  <c r="D56" i="2" s="1"/>
  <c r="F56" i="2" s="1"/>
  <c r="C55" i="2"/>
  <c r="D55" i="2" s="1"/>
  <c r="F55" i="2" s="1"/>
  <c r="C54" i="2"/>
  <c r="D54" i="2" s="1"/>
  <c r="F54" i="2" s="1"/>
  <c r="C53" i="2"/>
  <c r="D53" i="2" s="1"/>
  <c r="F53" i="2" s="1"/>
  <c r="C52" i="2"/>
  <c r="D52" i="2" s="1"/>
  <c r="F52" i="2" s="1"/>
  <c r="C51" i="2"/>
  <c r="D51" i="2" s="1"/>
  <c r="F51" i="2" s="1"/>
  <c r="C50" i="2"/>
  <c r="D50" i="2" s="1"/>
  <c r="F50" i="2" s="1"/>
  <c r="C49" i="2"/>
  <c r="D49" i="2" s="1"/>
  <c r="F49" i="2" s="1"/>
  <c r="C48" i="2"/>
  <c r="D48" i="2" s="1"/>
  <c r="F48" i="2" s="1"/>
  <c r="C47" i="2"/>
  <c r="D47" i="2" s="1"/>
  <c r="F47" i="2" s="1"/>
  <c r="C46" i="2"/>
  <c r="D46" i="2" s="1"/>
  <c r="F46" i="2" s="1"/>
  <c r="C45" i="2"/>
  <c r="D45" i="2" s="1"/>
  <c r="F45" i="2" s="1"/>
  <c r="C44" i="2"/>
  <c r="D44" i="2" s="1"/>
  <c r="F44" i="2" s="1"/>
  <c r="C43" i="2"/>
  <c r="D43" i="2" s="1"/>
  <c r="F43" i="2" s="1"/>
  <c r="C42" i="2"/>
  <c r="D42" i="2" s="1"/>
  <c r="F42" i="2" s="1"/>
  <c r="C41" i="2"/>
  <c r="D41" i="2" s="1"/>
  <c r="F41" i="2" s="1"/>
  <c r="C40" i="2"/>
  <c r="D40" i="2" s="1"/>
  <c r="F40" i="2" s="1"/>
  <c r="C39" i="2"/>
  <c r="D39" i="2" s="1"/>
  <c r="F39" i="2" s="1"/>
  <c r="C38" i="2"/>
  <c r="D38" i="2" s="1"/>
  <c r="F38" i="2" s="1"/>
  <c r="C37" i="2"/>
  <c r="D37" i="2" s="1"/>
  <c r="F37" i="2" s="1"/>
  <c r="C36" i="2"/>
  <c r="D36" i="2" s="1"/>
  <c r="F36" i="2" s="1"/>
  <c r="C35" i="2"/>
  <c r="D35" i="2" s="1"/>
  <c r="F35" i="2" s="1"/>
  <c r="C34" i="2"/>
  <c r="D34" i="2" s="1"/>
  <c r="F34" i="2" s="1"/>
  <c r="C33" i="2"/>
  <c r="D33" i="2" s="1"/>
  <c r="F33" i="2" s="1"/>
  <c r="C32" i="2"/>
  <c r="D32" i="2" s="1"/>
  <c r="F32" i="2" s="1"/>
  <c r="C31" i="2"/>
  <c r="D31" i="2" s="1"/>
  <c r="F31" i="2" s="1"/>
  <c r="C30" i="2"/>
  <c r="D30" i="2" s="1"/>
  <c r="F30" i="2" s="1"/>
  <c r="C29" i="2"/>
  <c r="D29" i="2" s="1"/>
  <c r="F29" i="2" s="1"/>
  <c r="C28" i="2"/>
  <c r="D28" i="2" s="1"/>
  <c r="F28" i="2" s="1"/>
  <c r="C27" i="2"/>
  <c r="D27" i="2" s="1"/>
  <c r="F27" i="2" s="1"/>
  <c r="C26" i="2"/>
  <c r="D26" i="2" s="1"/>
  <c r="F26" i="2" s="1"/>
  <c r="C25" i="2"/>
  <c r="D25" i="2" s="1"/>
  <c r="F25" i="2" s="1"/>
  <c r="C24" i="2"/>
  <c r="D24" i="2" s="1"/>
  <c r="F24" i="2" s="1"/>
  <c r="C23" i="2"/>
  <c r="D23" i="2" s="1"/>
  <c r="F23" i="2" s="1"/>
  <c r="C22" i="2"/>
  <c r="D22" i="2" s="1"/>
  <c r="F22" i="2" s="1"/>
  <c r="C21" i="2"/>
  <c r="D21" i="2" s="1"/>
  <c r="F21" i="2" s="1"/>
  <c r="C20" i="2"/>
  <c r="D20" i="2" s="1"/>
  <c r="F20" i="2" s="1"/>
  <c r="C19" i="2"/>
  <c r="D19" i="2" s="1"/>
  <c r="F19" i="2" s="1"/>
  <c r="C18" i="2"/>
  <c r="D18" i="2" s="1"/>
  <c r="F18" i="2" s="1"/>
  <c r="C17" i="2"/>
  <c r="D17" i="2" s="1"/>
  <c r="F17" i="2" s="1"/>
  <c r="C16" i="2"/>
  <c r="D16" i="2" s="1"/>
  <c r="F16" i="2" s="1"/>
  <c r="C15" i="2"/>
  <c r="D15" i="2" s="1"/>
  <c r="F15" i="2" s="1"/>
  <c r="C14" i="2"/>
  <c r="D14" i="2" s="1"/>
  <c r="F14" i="2" s="1"/>
  <c r="C13" i="2"/>
  <c r="D13" i="2" s="1"/>
  <c r="F13" i="2" s="1"/>
  <c r="C12" i="2"/>
  <c r="D12" i="2" s="1"/>
  <c r="F12" i="2" s="1"/>
  <c r="C11" i="2"/>
  <c r="D11" i="2" s="1"/>
  <c r="F11" i="2" s="1"/>
  <c r="C10" i="2"/>
  <c r="D10" i="2" s="1"/>
  <c r="F10" i="2" s="1"/>
  <c r="C9" i="2"/>
  <c r="D9" i="2" s="1"/>
  <c r="F9" i="2" s="1"/>
  <c r="C8" i="2"/>
  <c r="D8" i="2" s="1"/>
  <c r="F8" i="2" s="1"/>
  <c r="C7" i="2"/>
  <c r="D7" i="2" s="1"/>
  <c r="F7" i="2" s="1"/>
  <c r="C6" i="2"/>
  <c r="D6" i="2" s="1"/>
  <c r="F6" i="2" s="1"/>
  <c r="C5" i="2"/>
  <c r="D5" i="2" s="1"/>
  <c r="F5" i="2" s="1"/>
  <c r="C4" i="2"/>
  <c r="D4" i="2" s="1"/>
  <c r="F4" i="2" s="1"/>
  <c r="C3" i="2"/>
  <c r="D3" i="2" s="1"/>
  <c r="F3" i="2" s="1"/>
  <c r="C88" i="1"/>
  <c r="C87" i="1"/>
  <c r="C47" i="1"/>
  <c r="C46" i="1"/>
  <c r="C39" i="1"/>
  <c r="C27" i="1"/>
  <c r="BL5" i="1"/>
  <c r="BK5" i="1"/>
  <c r="BJ5" i="1"/>
  <c r="BI5" i="1"/>
  <c r="BH5" i="1"/>
  <c r="BG5" i="1"/>
  <c r="BF5" i="1"/>
  <c r="BE5" i="1"/>
  <c r="BD5" i="1"/>
  <c r="BC5" i="1"/>
  <c r="BB5" i="1"/>
  <c r="BA5" i="1"/>
  <c r="BP5" i="1"/>
  <c r="CB5" i="1" s="1"/>
  <c r="C100" i="1"/>
  <c r="C30" i="1"/>
  <c r="C29" i="1"/>
  <c r="C76" i="1"/>
  <c r="C75" i="1"/>
  <c r="C74" i="1"/>
  <c r="C124" i="1"/>
  <c r="C116" i="1"/>
  <c r="C91" i="1"/>
  <c r="C89" i="1"/>
  <c r="C86" i="1"/>
  <c r="C78" i="1"/>
  <c r="C37" i="1"/>
  <c r="C32" i="1"/>
  <c r="C31" i="1"/>
  <c r="C28" i="1"/>
  <c r="C94" i="1"/>
  <c r="C83" i="1"/>
  <c r="C128" i="1"/>
  <c r="C127" i="1"/>
  <c r="C126" i="1"/>
  <c r="C99" i="1"/>
  <c r="C122" i="1"/>
  <c r="C121" i="1"/>
  <c r="C119" i="1"/>
  <c r="C118" i="1"/>
  <c r="C77" i="1"/>
  <c r="C113" i="1"/>
  <c r="C111" i="1"/>
  <c r="C110" i="1"/>
  <c r="C109" i="1"/>
  <c r="C107" i="1"/>
  <c r="C104" i="1"/>
  <c r="C103" i="1"/>
  <c r="C102" i="1"/>
  <c r="C101" i="1"/>
  <c r="C85" i="1"/>
  <c r="C97" i="1"/>
  <c r="C96" i="1"/>
  <c r="C98" i="1"/>
  <c r="C95" i="1"/>
  <c r="C125" i="1"/>
  <c r="C42" i="1"/>
  <c r="C84" i="1"/>
  <c r="C105" i="1"/>
  <c r="C108" i="1"/>
  <c r="C90" i="1"/>
  <c r="C61" i="1"/>
  <c r="C81" i="1"/>
  <c r="C36" i="1"/>
  <c r="C62" i="1"/>
  <c r="C70" i="1"/>
  <c r="C66" i="1"/>
  <c r="C65" i="1"/>
  <c r="C64" i="1"/>
  <c r="C63" i="1"/>
  <c r="C43" i="1"/>
  <c r="C51" i="1"/>
  <c r="C50" i="1"/>
  <c r="C49" i="1"/>
  <c r="C69" i="1"/>
  <c r="C68" i="1"/>
  <c r="C67" i="1"/>
  <c r="C93" i="1"/>
  <c r="C92" i="1"/>
  <c r="C24" i="1"/>
  <c r="C73" i="1"/>
  <c r="C72" i="1"/>
  <c r="C71" i="1"/>
  <c r="C59" i="1"/>
  <c r="C58" i="1"/>
  <c r="C115" i="1"/>
  <c r="C52" i="1"/>
  <c r="C123" i="1"/>
  <c r="C120" i="1"/>
  <c r="C114" i="1"/>
  <c r="C112" i="1"/>
  <c r="C48" i="1"/>
  <c r="C80" i="1"/>
  <c r="C79" i="1"/>
  <c r="C45" i="1"/>
  <c r="C44" i="1"/>
  <c r="C82" i="1"/>
  <c r="C57" i="1"/>
  <c r="C56" i="1"/>
  <c r="C55" i="1"/>
  <c r="C54" i="1"/>
  <c r="C53" i="1"/>
  <c r="C41" i="1"/>
  <c r="C40" i="1"/>
  <c r="C38" i="1"/>
  <c r="C60" i="1"/>
  <c r="C145" i="1"/>
  <c r="C35" i="1"/>
  <c r="C106" i="1"/>
  <c r="C21" i="1"/>
  <c r="C20" i="1"/>
  <c r="C18" i="1"/>
  <c r="C23" i="1"/>
  <c r="C26" i="1"/>
  <c r="C22" i="1"/>
  <c r="C25" i="1"/>
  <c r="C34" i="1"/>
  <c r="C33" i="1"/>
  <c r="C117" i="1"/>
  <c r="BK2" i="1" l="1"/>
  <c r="BT52" i="1"/>
  <c r="CF52" i="1" s="1"/>
  <c r="BQ52" i="1"/>
  <c r="CC52" i="1" s="1"/>
  <c r="BR52" i="1"/>
  <c r="CD52" i="1" s="1"/>
  <c r="BS52" i="1"/>
  <c r="CE52" i="1" s="1"/>
  <c r="BM52" i="1"/>
  <c r="BY52" i="1" s="1"/>
  <c r="BV52" i="1"/>
  <c r="CH52" i="1" s="1"/>
  <c r="BX52" i="1"/>
  <c r="CJ52" i="1" s="1"/>
  <c r="BO52" i="1"/>
  <c r="CA52" i="1" s="1"/>
  <c r="BU52" i="1"/>
  <c r="CG52" i="1" s="1"/>
  <c r="BN52" i="1"/>
  <c r="BZ52" i="1" s="1"/>
  <c r="BP52" i="1"/>
  <c r="CB52" i="1" s="1"/>
  <c r="BW52" i="1"/>
  <c r="CI52" i="1" s="1"/>
  <c r="BT84" i="1"/>
  <c r="CF84" i="1" s="1"/>
  <c r="BM84" i="1"/>
  <c r="BY84" i="1" s="1"/>
  <c r="BV84" i="1"/>
  <c r="CH84" i="1" s="1"/>
  <c r="BR84" i="1"/>
  <c r="CD84" i="1" s="1"/>
  <c r="BU84" i="1"/>
  <c r="CG84" i="1" s="1"/>
  <c r="BO84" i="1"/>
  <c r="CA84" i="1" s="1"/>
  <c r="BX84" i="1"/>
  <c r="CJ84" i="1" s="1"/>
  <c r="BP84" i="1"/>
  <c r="CB84" i="1" s="1"/>
  <c r="BQ84" i="1"/>
  <c r="CC84" i="1" s="1"/>
  <c r="BS84" i="1"/>
  <c r="CE84" i="1" s="1"/>
  <c r="BW84" i="1"/>
  <c r="CI84" i="1" s="1"/>
  <c r="BN84" i="1"/>
  <c r="BZ84" i="1" s="1"/>
  <c r="BM107" i="1"/>
  <c r="BY107" i="1" s="1"/>
  <c r="BU107" i="1"/>
  <c r="CG107" i="1" s="1"/>
  <c r="BT107" i="1"/>
  <c r="CF107" i="1" s="1"/>
  <c r="BN107" i="1"/>
  <c r="BZ107" i="1" s="1"/>
  <c r="BW107" i="1"/>
  <c r="CI107" i="1" s="1"/>
  <c r="BP107" i="1"/>
  <c r="CB107" i="1" s="1"/>
  <c r="BO107" i="1"/>
  <c r="CA107" i="1" s="1"/>
  <c r="BQ107" i="1"/>
  <c r="CC107" i="1" s="1"/>
  <c r="BS107" i="1"/>
  <c r="CE107" i="1" s="1"/>
  <c r="BR107" i="1"/>
  <c r="CD107" i="1" s="1"/>
  <c r="BV107" i="1"/>
  <c r="CH107" i="1" s="1"/>
  <c r="BX107" i="1"/>
  <c r="CJ107" i="1" s="1"/>
  <c r="BR93" i="1"/>
  <c r="CD93" i="1" s="1"/>
  <c r="BU93" i="1"/>
  <c r="CG93" i="1" s="1"/>
  <c r="BV93" i="1"/>
  <c r="CH93" i="1" s="1"/>
  <c r="BN93" i="1"/>
  <c r="BZ93" i="1" s="1"/>
  <c r="BX93" i="1"/>
  <c r="CJ93" i="1" s="1"/>
  <c r="BW93" i="1"/>
  <c r="CI93" i="1" s="1"/>
  <c r="BM93" i="1"/>
  <c r="BY93" i="1" s="1"/>
  <c r="BP93" i="1"/>
  <c r="CB93" i="1" s="1"/>
  <c r="BO93" i="1"/>
  <c r="CA93" i="1" s="1"/>
  <c r="BS93" i="1"/>
  <c r="CE93" i="1" s="1"/>
  <c r="BQ93" i="1"/>
  <c r="CC93" i="1" s="1"/>
  <c r="BT93" i="1"/>
  <c r="CF93" i="1" s="1"/>
  <c r="BM42" i="1"/>
  <c r="BY42" i="1" s="1"/>
  <c r="BU42" i="1"/>
  <c r="CG42" i="1" s="1"/>
  <c r="BQ42" i="1"/>
  <c r="CC42" i="1" s="1"/>
  <c r="BR42" i="1"/>
  <c r="CD42" i="1" s="1"/>
  <c r="BS42" i="1"/>
  <c r="CE42" i="1" s="1"/>
  <c r="BW42" i="1"/>
  <c r="CI42" i="1" s="1"/>
  <c r="BN42" i="1"/>
  <c r="BZ42" i="1" s="1"/>
  <c r="BP42" i="1"/>
  <c r="CB42" i="1" s="1"/>
  <c r="BT42" i="1"/>
  <c r="CF42" i="1" s="1"/>
  <c r="BV42" i="1"/>
  <c r="CH42" i="1" s="1"/>
  <c r="BX42" i="1"/>
  <c r="CJ42" i="1" s="1"/>
  <c r="BO42" i="1"/>
  <c r="CA42" i="1" s="1"/>
  <c r="BM109" i="1"/>
  <c r="BY109" i="1" s="1"/>
  <c r="BU109" i="1"/>
  <c r="CG109" i="1" s="1"/>
  <c r="BN109" i="1"/>
  <c r="BZ109" i="1" s="1"/>
  <c r="BW109" i="1"/>
  <c r="CI109" i="1" s="1"/>
  <c r="BP109" i="1"/>
  <c r="CB109" i="1" s="1"/>
  <c r="BR109" i="1"/>
  <c r="CD109" i="1" s="1"/>
  <c r="BO109" i="1"/>
  <c r="CA109" i="1" s="1"/>
  <c r="BQ109" i="1"/>
  <c r="CC109" i="1" s="1"/>
  <c r="BS109" i="1"/>
  <c r="CE109" i="1" s="1"/>
  <c r="BV109" i="1"/>
  <c r="CH109" i="1" s="1"/>
  <c r="BT109" i="1"/>
  <c r="CF109" i="1" s="1"/>
  <c r="BX109" i="1"/>
  <c r="CJ109" i="1" s="1"/>
  <c r="BM35" i="1"/>
  <c r="BY35" i="1" s="1"/>
  <c r="BU35" i="1"/>
  <c r="CG35" i="1" s="1"/>
  <c r="BP35" i="1"/>
  <c r="CB35" i="1" s="1"/>
  <c r="BV35" i="1"/>
  <c r="CH35" i="1" s="1"/>
  <c r="BX35" i="1"/>
  <c r="CJ35" i="1" s="1"/>
  <c r="BN35" i="1"/>
  <c r="BZ35" i="1" s="1"/>
  <c r="BO35" i="1"/>
  <c r="CA35" i="1" s="1"/>
  <c r="BQ35" i="1"/>
  <c r="CC35" i="1" s="1"/>
  <c r="BR35" i="1"/>
  <c r="CD35" i="1" s="1"/>
  <c r="BS35" i="1"/>
  <c r="CE35" i="1" s="1"/>
  <c r="BW35" i="1"/>
  <c r="CI35" i="1" s="1"/>
  <c r="BT35" i="1"/>
  <c r="CF35" i="1" s="1"/>
  <c r="BT80" i="1"/>
  <c r="CF80" i="1" s="1"/>
  <c r="BM80" i="1"/>
  <c r="BY80" i="1" s="1"/>
  <c r="BV80" i="1"/>
  <c r="CH80" i="1" s="1"/>
  <c r="BQ80" i="1"/>
  <c r="CC80" i="1" s="1"/>
  <c r="BS80" i="1"/>
  <c r="CE80" i="1" s="1"/>
  <c r="BU80" i="1"/>
  <c r="CG80" i="1" s="1"/>
  <c r="BW80" i="1"/>
  <c r="CI80" i="1" s="1"/>
  <c r="BO80" i="1"/>
  <c r="CA80" i="1" s="1"/>
  <c r="BP80" i="1"/>
  <c r="CB80" i="1" s="1"/>
  <c r="BX80" i="1"/>
  <c r="CJ80" i="1" s="1"/>
  <c r="BN80" i="1"/>
  <c r="BZ80" i="1" s="1"/>
  <c r="BR80" i="1"/>
  <c r="CD80" i="1" s="1"/>
  <c r="BM103" i="1"/>
  <c r="BY103" i="1" s="1"/>
  <c r="BU103" i="1"/>
  <c r="CG103" i="1" s="1"/>
  <c r="BP103" i="1"/>
  <c r="CB103" i="1" s="1"/>
  <c r="BQ103" i="1"/>
  <c r="CC103" i="1" s="1"/>
  <c r="BR103" i="1"/>
  <c r="CD103" i="1" s="1"/>
  <c r="BT103" i="1"/>
  <c r="CF103" i="1" s="1"/>
  <c r="BN103" i="1"/>
  <c r="BZ103" i="1" s="1"/>
  <c r="BS103" i="1"/>
  <c r="CE103" i="1" s="1"/>
  <c r="BW103" i="1"/>
  <c r="CI103" i="1" s="1"/>
  <c r="BX103" i="1"/>
  <c r="CJ103" i="1" s="1"/>
  <c r="BV103" i="1"/>
  <c r="CH103" i="1" s="1"/>
  <c r="BO103" i="1"/>
  <c r="CA103" i="1" s="1"/>
  <c r="BS57" i="1"/>
  <c r="CE57" i="1" s="1"/>
  <c r="BT57" i="1"/>
  <c r="CF57" i="1" s="1"/>
  <c r="BM57" i="1"/>
  <c r="BY57" i="1" s="1"/>
  <c r="BU57" i="1"/>
  <c r="CG57" i="1" s="1"/>
  <c r="BO57" i="1"/>
  <c r="CA57" i="1" s="1"/>
  <c r="BW57" i="1"/>
  <c r="CI57" i="1" s="1"/>
  <c r="BX57" i="1"/>
  <c r="CJ57" i="1" s="1"/>
  <c r="BP57" i="1"/>
  <c r="CB57" i="1" s="1"/>
  <c r="BN57" i="1"/>
  <c r="BZ57" i="1" s="1"/>
  <c r="BQ57" i="1"/>
  <c r="CC57" i="1" s="1"/>
  <c r="BV57" i="1"/>
  <c r="CH57" i="1" s="1"/>
  <c r="BR57" i="1"/>
  <c r="CD57" i="1" s="1"/>
  <c r="BS59" i="1"/>
  <c r="CE59" i="1" s="1"/>
  <c r="BM59" i="1"/>
  <c r="BY59" i="1" s="1"/>
  <c r="BU59" i="1"/>
  <c r="CG59" i="1" s="1"/>
  <c r="BO59" i="1"/>
  <c r="CA59" i="1" s="1"/>
  <c r="BW59" i="1"/>
  <c r="CI59" i="1" s="1"/>
  <c r="BV59" i="1"/>
  <c r="CH59" i="1" s="1"/>
  <c r="BX59" i="1"/>
  <c r="CJ59" i="1" s="1"/>
  <c r="BP59" i="1"/>
  <c r="CB59" i="1" s="1"/>
  <c r="BQ59" i="1"/>
  <c r="CC59" i="1" s="1"/>
  <c r="BR59" i="1"/>
  <c r="CD59" i="1" s="1"/>
  <c r="BT59" i="1"/>
  <c r="CF59" i="1" s="1"/>
  <c r="BN59" i="1"/>
  <c r="BZ59" i="1" s="1"/>
  <c r="BQ104" i="1"/>
  <c r="CC104" i="1" s="1"/>
  <c r="BU104" i="1"/>
  <c r="CG104" i="1" s="1"/>
  <c r="BM104" i="1"/>
  <c r="BY104" i="1" s="1"/>
  <c r="BV104" i="1"/>
  <c r="CH104" i="1" s="1"/>
  <c r="BN104" i="1"/>
  <c r="BZ104" i="1" s="1"/>
  <c r="BW104" i="1"/>
  <c r="CI104" i="1" s="1"/>
  <c r="BP104" i="1"/>
  <c r="CB104" i="1" s="1"/>
  <c r="BT104" i="1"/>
  <c r="CF104" i="1" s="1"/>
  <c r="BX104" i="1"/>
  <c r="CJ104" i="1" s="1"/>
  <c r="BO104" i="1"/>
  <c r="CA104" i="1" s="1"/>
  <c r="BS104" i="1"/>
  <c r="CE104" i="1" s="1"/>
  <c r="BR104" i="1"/>
  <c r="CD104" i="1" s="1"/>
  <c r="BS76" i="1"/>
  <c r="CE76" i="1" s="1"/>
  <c r="BR76" i="1"/>
  <c r="CD76" i="1" s="1"/>
  <c r="BQ76" i="1"/>
  <c r="CC76" i="1" s="1"/>
  <c r="BT76" i="1"/>
  <c r="CF76" i="1" s="1"/>
  <c r="BU76" i="1"/>
  <c r="CG76" i="1" s="1"/>
  <c r="BN76" i="1"/>
  <c r="BZ76" i="1" s="1"/>
  <c r="BX76" i="1"/>
  <c r="CJ76" i="1" s="1"/>
  <c r="BM76" i="1"/>
  <c r="BY76" i="1" s="1"/>
  <c r="BV76" i="1"/>
  <c r="CH76" i="1" s="1"/>
  <c r="BO76" i="1"/>
  <c r="CA76" i="1" s="1"/>
  <c r="BP76" i="1"/>
  <c r="CB76" i="1" s="1"/>
  <c r="BW76" i="1"/>
  <c r="CI76" i="1" s="1"/>
  <c r="BN38" i="1"/>
  <c r="BZ38" i="1" s="1"/>
  <c r="BV38" i="1"/>
  <c r="CH38" i="1" s="1"/>
  <c r="BM38" i="1"/>
  <c r="BY38" i="1" s="1"/>
  <c r="BW38" i="1"/>
  <c r="CI38" i="1" s="1"/>
  <c r="BO38" i="1"/>
  <c r="CA38" i="1" s="1"/>
  <c r="BP38" i="1"/>
  <c r="CB38" i="1" s="1"/>
  <c r="BQ38" i="1"/>
  <c r="CC38" i="1" s="1"/>
  <c r="BR38" i="1"/>
  <c r="CD38" i="1" s="1"/>
  <c r="BU38" i="1"/>
  <c r="CG38" i="1" s="1"/>
  <c r="BX38" i="1"/>
  <c r="CJ38" i="1" s="1"/>
  <c r="BT38" i="1"/>
  <c r="CF38" i="1" s="1"/>
  <c r="BS38" i="1"/>
  <c r="CE38" i="1" s="1"/>
  <c r="BO112" i="1"/>
  <c r="CA112" i="1" s="1"/>
  <c r="BW112" i="1"/>
  <c r="CI112" i="1" s="1"/>
  <c r="BQ112" i="1"/>
  <c r="CC112" i="1" s="1"/>
  <c r="BS112" i="1"/>
  <c r="CE112" i="1" s="1"/>
  <c r="BP112" i="1"/>
  <c r="CB112" i="1" s="1"/>
  <c r="BR112" i="1"/>
  <c r="CD112" i="1" s="1"/>
  <c r="BT112" i="1"/>
  <c r="CF112" i="1" s="1"/>
  <c r="BV112" i="1"/>
  <c r="CH112" i="1" s="1"/>
  <c r="BM112" i="1"/>
  <c r="BY112" i="1" s="1"/>
  <c r="BN112" i="1"/>
  <c r="BZ112" i="1" s="1"/>
  <c r="BU112" i="1"/>
  <c r="CG112" i="1" s="1"/>
  <c r="BX112" i="1"/>
  <c r="CJ112" i="1" s="1"/>
  <c r="BO71" i="1"/>
  <c r="CA71" i="1" s="1"/>
  <c r="BW71" i="1"/>
  <c r="CI71" i="1" s="1"/>
  <c r="BM71" i="1"/>
  <c r="BY71" i="1" s="1"/>
  <c r="BV71" i="1"/>
  <c r="CH71" i="1" s="1"/>
  <c r="BR71" i="1"/>
  <c r="CD71" i="1" s="1"/>
  <c r="BP71" i="1"/>
  <c r="CB71" i="1" s="1"/>
  <c r="BQ71" i="1"/>
  <c r="CC71" i="1" s="1"/>
  <c r="BS71" i="1"/>
  <c r="CE71" i="1" s="1"/>
  <c r="BX71" i="1"/>
  <c r="CJ71" i="1" s="1"/>
  <c r="BN71" i="1"/>
  <c r="BZ71" i="1" s="1"/>
  <c r="BT71" i="1"/>
  <c r="CF71" i="1" s="1"/>
  <c r="BU71" i="1"/>
  <c r="CG71" i="1" s="1"/>
  <c r="BS68" i="1"/>
  <c r="CE68" i="1" s="1"/>
  <c r="BN68" i="1"/>
  <c r="BZ68" i="1" s="1"/>
  <c r="BW68" i="1"/>
  <c r="CI68" i="1" s="1"/>
  <c r="BR68" i="1"/>
  <c r="CD68" i="1" s="1"/>
  <c r="BQ68" i="1"/>
  <c r="CC68" i="1" s="1"/>
  <c r="BT68" i="1"/>
  <c r="CF68" i="1" s="1"/>
  <c r="BU68" i="1"/>
  <c r="CG68" i="1" s="1"/>
  <c r="BM68" i="1"/>
  <c r="BY68" i="1" s="1"/>
  <c r="BV68" i="1"/>
  <c r="CH68" i="1" s="1"/>
  <c r="BO68" i="1"/>
  <c r="CA68" i="1" s="1"/>
  <c r="BP68" i="1"/>
  <c r="CB68" i="1" s="1"/>
  <c r="BX68" i="1"/>
  <c r="CJ68" i="1" s="1"/>
  <c r="BO65" i="1"/>
  <c r="CA65" i="1" s="1"/>
  <c r="BW65" i="1"/>
  <c r="CI65" i="1" s="1"/>
  <c r="BP65" i="1"/>
  <c r="CB65" i="1" s="1"/>
  <c r="BR65" i="1"/>
  <c r="CD65" i="1" s="1"/>
  <c r="BT65" i="1"/>
  <c r="CF65" i="1" s="1"/>
  <c r="BS65" i="1"/>
  <c r="CE65" i="1" s="1"/>
  <c r="BU65" i="1"/>
  <c r="CG65" i="1" s="1"/>
  <c r="BV65" i="1"/>
  <c r="CH65" i="1" s="1"/>
  <c r="BM65" i="1"/>
  <c r="BY65" i="1" s="1"/>
  <c r="BN65" i="1"/>
  <c r="BZ65" i="1" s="1"/>
  <c r="BQ65" i="1"/>
  <c r="CC65" i="1" s="1"/>
  <c r="BX65" i="1"/>
  <c r="CJ65" i="1" s="1"/>
  <c r="BO61" i="1"/>
  <c r="CA61" i="1" s="1"/>
  <c r="BW61" i="1"/>
  <c r="CI61" i="1" s="1"/>
  <c r="BT61" i="1"/>
  <c r="CF61" i="1" s="1"/>
  <c r="BU61" i="1"/>
  <c r="CG61" i="1" s="1"/>
  <c r="BM61" i="1"/>
  <c r="BY61" i="1" s="1"/>
  <c r="BV61" i="1"/>
  <c r="CH61" i="1" s="1"/>
  <c r="BP61" i="1"/>
  <c r="CB61" i="1" s="1"/>
  <c r="BR61" i="1"/>
  <c r="CD61" i="1" s="1"/>
  <c r="BS61" i="1"/>
  <c r="CE61" i="1" s="1"/>
  <c r="BX61" i="1"/>
  <c r="CJ61" i="1" s="1"/>
  <c r="BN61" i="1"/>
  <c r="BZ61" i="1" s="1"/>
  <c r="BQ61" i="1"/>
  <c r="CC61" i="1" s="1"/>
  <c r="BQ98" i="1"/>
  <c r="CC98" i="1" s="1"/>
  <c r="BU98" i="1"/>
  <c r="CG98" i="1" s="1"/>
  <c r="BS98" i="1"/>
  <c r="CE98" i="1" s="1"/>
  <c r="BT98" i="1"/>
  <c r="CF98" i="1" s="1"/>
  <c r="BV98" i="1"/>
  <c r="CH98" i="1" s="1"/>
  <c r="BN98" i="1"/>
  <c r="BZ98" i="1" s="1"/>
  <c r="BX98" i="1"/>
  <c r="CJ98" i="1" s="1"/>
  <c r="BR98" i="1"/>
  <c r="CD98" i="1" s="1"/>
  <c r="BW98" i="1"/>
  <c r="CI98" i="1" s="1"/>
  <c r="BP98" i="1"/>
  <c r="CB98" i="1" s="1"/>
  <c r="BM98" i="1"/>
  <c r="BY98" i="1" s="1"/>
  <c r="BO98" i="1"/>
  <c r="CA98" i="1" s="1"/>
  <c r="BS113" i="1"/>
  <c r="CE113" i="1" s="1"/>
  <c r="BM113" i="1"/>
  <c r="BY113" i="1" s="1"/>
  <c r="BU113" i="1"/>
  <c r="CG113" i="1" s="1"/>
  <c r="BO113" i="1"/>
  <c r="CA113" i="1" s="1"/>
  <c r="BW113" i="1"/>
  <c r="CI113" i="1" s="1"/>
  <c r="BP113" i="1"/>
  <c r="CB113" i="1" s="1"/>
  <c r="BQ113" i="1"/>
  <c r="CC113" i="1" s="1"/>
  <c r="BR113" i="1"/>
  <c r="CD113" i="1" s="1"/>
  <c r="BV113" i="1"/>
  <c r="CH113" i="1" s="1"/>
  <c r="BX113" i="1"/>
  <c r="CJ113" i="1" s="1"/>
  <c r="BT113" i="1"/>
  <c r="CF113" i="1" s="1"/>
  <c r="BN113" i="1"/>
  <c r="BZ113" i="1" s="1"/>
  <c r="BS127" i="1"/>
  <c r="CE127" i="1" s="1"/>
  <c r="BT127" i="1"/>
  <c r="CF127" i="1" s="1"/>
  <c r="BM127" i="1"/>
  <c r="BY127" i="1" s="1"/>
  <c r="BU127" i="1"/>
  <c r="CG127" i="1" s="1"/>
  <c r="BO127" i="1"/>
  <c r="CA127" i="1" s="1"/>
  <c r="BW127" i="1"/>
  <c r="CI127" i="1" s="1"/>
  <c r="BX127" i="1"/>
  <c r="CJ127" i="1" s="1"/>
  <c r="BQ127" i="1"/>
  <c r="CC127" i="1" s="1"/>
  <c r="BP127" i="1"/>
  <c r="CB127" i="1" s="1"/>
  <c r="BN127" i="1"/>
  <c r="BZ127" i="1" s="1"/>
  <c r="BR127" i="1"/>
  <c r="CD127" i="1" s="1"/>
  <c r="BV127" i="1"/>
  <c r="CH127" i="1" s="1"/>
  <c r="BQ94" i="1"/>
  <c r="CC94" i="1" s="1"/>
  <c r="BP94" i="1"/>
  <c r="CB94" i="1" s="1"/>
  <c r="BS94" i="1"/>
  <c r="CE94" i="1" s="1"/>
  <c r="BM94" i="1"/>
  <c r="BY94" i="1" s="1"/>
  <c r="BX94" i="1"/>
  <c r="CJ94" i="1" s="1"/>
  <c r="BN94" i="1"/>
  <c r="BZ94" i="1" s="1"/>
  <c r="BO94" i="1"/>
  <c r="CA94" i="1" s="1"/>
  <c r="BT94" i="1"/>
  <c r="CF94" i="1" s="1"/>
  <c r="BU94" i="1"/>
  <c r="CG94" i="1" s="1"/>
  <c r="BV94" i="1"/>
  <c r="CH94" i="1" s="1"/>
  <c r="BR94" i="1"/>
  <c r="CD94" i="1" s="1"/>
  <c r="BW94" i="1"/>
  <c r="CI94" i="1" s="1"/>
  <c r="BP89" i="1"/>
  <c r="CB89" i="1" s="1"/>
  <c r="BX89" i="1"/>
  <c r="CJ89" i="1" s="1"/>
  <c r="BN89" i="1"/>
  <c r="BZ89" i="1" s="1"/>
  <c r="BW89" i="1"/>
  <c r="CI89" i="1" s="1"/>
  <c r="BS89" i="1"/>
  <c r="CE89" i="1" s="1"/>
  <c r="BO89" i="1"/>
  <c r="CA89" i="1" s="1"/>
  <c r="BQ89" i="1"/>
  <c r="CC89" i="1" s="1"/>
  <c r="BT89" i="1"/>
  <c r="CF89" i="1" s="1"/>
  <c r="BU89" i="1"/>
  <c r="CG89" i="1" s="1"/>
  <c r="BV89" i="1"/>
  <c r="CH89" i="1" s="1"/>
  <c r="BR89" i="1"/>
  <c r="CD89" i="1" s="1"/>
  <c r="BM89" i="1"/>
  <c r="BY89" i="1" s="1"/>
  <c r="BM29" i="1"/>
  <c r="BY29" i="1" s="1"/>
  <c r="BU29" i="1"/>
  <c r="CG29" i="1" s="1"/>
  <c r="BR29" i="1"/>
  <c r="CD29" i="1" s="1"/>
  <c r="BO29" i="1"/>
  <c r="CA29" i="1" s="1"/>
  <c r="BQ29" i="1"/>
  <c r="CC29" i="1" s="1"/>
  <c r="BW29" i="1"/>
  <c r="CI29" i="1" s="1"/>
  <c r="BX29" i="1"/>
  <c r="CJ29" i="1" s="1"/>
  <c r="BN29" i="1"/>
  <c r="BZ29" i="1" s="1"/>
  <c r="BV29" i="1"/>
  <c r="CH29" i="1" s="1"/>
  <c r="BP29" i="1"/>
  <c r="CB29" i="1" s="1"/>
  <c r="BS29" i="1"/>
  <c r="CE29" i="1" s="1"/>
  <c r="BT29" i="1"/>
  <c r="CF29" i="1" s="1"/>
  <c r="BR39" i="1"/>
  <c r="CD39" i="1" s="1"/>
  <c r="BS39" i="1"/>
  <c r="CE39" i="1" s="1"/>
  <c r="BT39" i="1"/>
  <c r="CF39" i="1" s="1"/>
  <c r="BM39" i="1"/>
  <c r="BY39" i="1" s="1"/>
  <c r="BW39" i="1"/>
  <c r="CI39" i="1" s="1"/>
  <c r="BV39" i="1"/>
  <c r="CH39" i="1" s="1"/>
  <c r="BX39" i="1"/>
  <c r="CJ39" i="1" s="1"/>
  <c r="BO39" i="1"/>
  <c r="CA39" i="1" s="1"/>
  <c r="BN39" i="1"/>
  <c r="BZ39" i="1" s="1"/>
  <c r="BP39" i="1"/>
  <c r="CB39" i="1" s="1"/>
  <c r="BQ39" i="1"/>
  <c r="CC39" i="1" s="1"/>
  <c r="BU39" i="1"/>
  <c r="CG39" i="1" s="1"/>
  <c r="BO54" i="1"/>
  <c r="CA54" i="1" s="1"/>
  <c r="BW54" i="1"/>
  <c r="CI54" i="1" s="1"/>
  <c r="BP54" i="1"/>
  <c r="CB54" i="1" s="1"/>
  <c r="BX54" i="1"/>
  <c r="CJ54" i="1" s="1"/>
  <c r="BQ54" i="1"/>
  <c r="CC54" i="1" s="1"/>
  <c r="BS54" i="1"/>
  <c r="CE54" i="1" s="1"/>
  <c r="BV54" i="1"/>
  <c r="CH54" i="1" s="1"/>
  <c r="BN54" i="1"/>
  <c r="BZ54" i="1" s="1"/>
  <c r="BR54" i="1"/>
  <c r="CD54" i="1" s="1"/>
  <c r="BM54" i="1"/>
  <c r="BY54" i="1" s="1"/>
  <c r="BT54" i="1"/>
  <c r="CF54" i="1" s="1"/>
  <c r="BU54" i="1"/>
  <c r="CG54" i="1" s="1"/>
  <c r="BP51" i="1"/>
  <c r="CB51" i="1" s="1"/>
  <c r="BX51" i="1"/>
  <c r="CJ51" i="1" s="1"/>
  <c r="BU51" i="1"/>
  <c r="CG51" i="1" s="1"/>
  <c r="BM51" i="1"/>
  <c r="BY51" i="1" s="1"/>
  <c r="BV51" i="1"/>
  <c r="CH51" i="1" s="1"/>
  <c r="BN51" i="1"/>
  <c r="BZ51" i="1" s="1"/>
  <c r="BW51" i="1"/>
  <c r="CI51" i="1" s="1"/>
  <c r="BQ51" i="1"/>
  <c r="CC51" i="1" s="1"/>
  <c r="BR51" i="1"/>
  <c r="CD51" i="1" s="1"/>
  <c r="BS51" i="1"/>
  <c r="CE51" i="1" s="1"/>
  <c r="BT51" i="1"/>
  <c r="CF51" i="1" s="1"/>
  <c r="BO51" i="1"/>
  <c r="CA51" i="1" s="1"/>
  <c r="BM101" i="1"/>
  <c r="BY101" i="1" s="1"/>
  <c r="BU101" i="1"/>
  <c r="CG101" i="1" s="1"/>
  <c r="BT101" i="1"/>
  <c r="CF101" i="1" s="1"/>
  <c r="BQ101" i="1"/>
  <c r="CC101" i="1" s="1"/>
  <c r="BR101" i="1"/>
  <c r="CD101" i="1" s="1"/>
  <c r="BS101" i="1"/>
  <c r="CE101" i="1" s="1"/>
  <c r="BW101" i="1"/>
  <c r="CI101" i="1" s="1"/>
  <c r="BX101" i="1"/>
  <c r="CJ101" i="1" s="1"/>
  <c r="BN101" i="1"/>
  <c r="BZ101" i="1" s="1"/>
  <c r="BP101" i="1"/>
  <c r="CB101" i="1" s="1"/>
  <c r="BV101" i="1"/>
  <c r="CH101" i="1" s="1"/>
  <c r="BO101" i="1"/>
  <c r="CA101" i="1" s="1"/>
  <c r="BS55" i="1"/>
  <c r="CE55" i="1" s="1"/>
  <c r="BT55" i="1"/>
  <c r="CF55" i="1" s="1"/>
  <c r="BM55" i="1"/>
  <c r="BY55" i="1" s="1"/>
  <c r="BU55" i="1"/>
  <c r="CG55" i="1" s="1"/>
  <c r="BO55" i="1"/>
  <c r="CA55" i="1" s="1"/>
  <c r="BW55" i="1"/>
  <c r="CI55" i="1" s="1"/>
  <c r="BX55" i="1"/>
  <c r="CJ55" i="1" s="1"/>
  <c r="BP55" i="1"/>
  <c r="CB55" i="1" s="1"/>
  <c r="BR55" i="1"/>
  <c r="CD55" i="1" s="1"/>
  <c r="BN55" i="1"/>
  <c r="BZ55" i="1" s="1"/>
  <c r="BQ55" i="1"/>
  <c r="CC55" i="1" s="1"/>
  <c r="BV55" i="1"/>
  <c r="CH55" i="1" s="1"/>
  <c r="BP81" i="1"/>
  <c r="CB81" i="1" s="1"/>
  <c r="BX81" i="1"/>
  <c r="CJ81" i="1" s="1"/>
  <c r="BN81" i="1"/>
  <c r="BZ81" i="1" s="1"/>
  <c r="BW81" i="1"/>
  <c r="CI81" i="1" s="1"/>
  <c r="BT81" i="1"/>
  <c r="CF81" i="1" s="1"/>
  <c r="BU81" i="1"/>
  <c r="CG81" i="1" s="1"/>
  <c r="BV81" i="1"/>
  <c r="CH81" i="1" s="1"/>
  <c r="BQ81" i="1"/>
  <c r="CC81" i="1" s="1"/>
  <c r="BS81" i="1"/>
  <c r="CE81" i="1" s="1"/>
  <c r="BM81" i="1"/>
  <c r="BY81" i="1" s="1"/>
  <c r="BR81" i="1"/>
  <c r="CD81" i="1" s="1"/>
  <c r="BO81" i="1"/>
  <c r="CA81" i="1" s="1"/>
  <c r="BQ122" i="1"/>
  <c r="CC122" i="1" s="1"/>
  <c r="BS122" i="1"/>
  <c r="CE122" i="1" s="1"/>
  <c r="BM122" i="1"/>
  <c r="BY122" i="1" s="1"/>
  <c r="BW122" i="1"/>
  <c r="CI122" i="1" s="1"/>
  <c r="BN122" i="1"/>
  <c r="BZ122" i="1" s="1"/>
  <c r="BX122" i="1"/>
  <c r="CJ122" i="1" s="1"/>
  <c r="BO122" i="1"/>
  <c r="CA122" i="1" s="1"/>
  <c r="BR122" i="1"/>
  <c r="CD122" i="1" s="1"/>
  <c r="BP122" i="1"/>
  <c r="CB122" i="1" s="1"/>
  <c r="BT122" i="1"/>
  <c r="CF122" i="1" s="1"/>
  <c r="BV122" i="1"/>
  <c r="CH122" i="1" s="1"/>
  <c r="BU122" i="1"/>
  <c r="CG122" i="1" s="1"/>
  <c r="BO58" i="1"/>
  <c r="CA58" i="1" s="1"/>
  <c r="BW58" i="1"/>
  <c r="CI58" i="1" s="1"/>
  <c r="BP58" i="1"/>
  <c r="CB58" i="1" s="1"/>
  <c r="BX58" i="1"/>
  <c r="CJ58" i="1" s="1"/>
  <c r="BQ58" i="1"/>
  <c r="CC58" i="1" s="1"/>
  <c r="BS58" i="1"/>
  <c r="CE58" i="1" s="1"/>
  <c r="BV58" i="1"/>
  <c r="CH58" i="1" s="1"/>
  <c r="BN58" i="1"/>
  <c r="BZ58" i="1" s="1"/>
  <c r="BM58" i="1"/>
  <c r="BY58" i="1" s="1"/>
  <c r="BR58" i="1"/>
  <c r="CD58" i="1" s="1"/>
  <c r="BT58" i="1"/>
  <c r="CF58" i="1" s="1"/>
  <c r="BU58" i="1"/>
  <c r="CG58" i="1" s="1"/>
  <c r="BO63" i="1"/>
  <c r="CA63" i="1" s="1"/>
  <c r="BW63" i="1"/>
  <c r="CI63" i="1" s="1"/>
  <c r="BM63" i="1"/>
  <c r="BY63" i="1" s="1"/>
  <c r="BV63" i="1"/>
  <c r="CH63" i="1" s="1"/>
  <c r="BN63" i="1"/>
  <c r="BZ63" i="1" s="1"/>
  <c r="BX63" i="1"/>
  <c r="CJ63" i="1" s="1"/>
  <c r="BP63" i="1"/>
  <c r="CB63" i="1" s="1"/>
  <c r="BR63" i="1"/>
  <c r="CD63" i="1" s="1"/>
  <c r="BT63" i="1"/>
  <c r="CF63" i="1" s="1"/>
  <c r="BU63" i="1"/>
  <c r="CG63" i="1" s="1"/>
  <c r="BQ63" i="1"/>
  <c r="CC63" i="1" s="1"/>
  <c r="BS63" i="1"/>
  <c r="CE63" i="1" s="1"/>
  <c r="BQ110" i="1"/>
  <c r="CC110" i="1" s="1"/>
  <c r="BS110" i="1"/>
  <c r="CE110" i="1" s="1"/>
  <c r="BU110" i="1"/>
  <c r="CG110" i="1" s="1"/>
  <c r="BN110" i="1"/>
  <c r="BZ110" i="1" s="1"/>
  <c r="BW110" i="1"/>
  <c r="CI110" i="1" s="1"/>
  <c r="BV110" i="1"/>
  <c r="CH110" i="1" s="1"/>
  <c r="BX110" i="1"/>
  <c r="CJ110" i="1" s="1"/>
  <c r="BO110" i="1"/>
  <c r="CA110" i="1" s="1"/>
  <c r="BM110" i="1"/>
  <c r="BY110" i="1" s="1"/>
  <c r="BP110" i="1"/>
  <c r="CB110" i="1" s="1"/>
  <c r="BR110" i="1"/>
  <c r="CD110" i="1" s="1"/>
  <c r="BT110" i="1"/>
  <c r="CF110" i="1" s="1"/>
  <c r="BP83" i="1"/>
  <c r="CB83" i="1" s="1"/>
  <c r="BX83" i="1"/>
  <c r="CJ83" i="1" s="1"/>
  <c r="BQ83" i="1"/>
  <c r="CC83" i="1" s="1"/>
  <c r="BV83" i="1"/>
  <c r="CH83" i="1" s="1"/>
  <c r="BN83" i="1"/>
  <c r="BZ83" i="1" s="1"/>
  <c r="BS83" i="1"/>
  <c r="CE83" i="1" s="1"/>
  <c r="BU83" i="1"/>
  <c r="CG83" i="1" s="1"/>
  <c r="BW83" i="1"/>
  <c r="CI83" i="1" s="1"/>
  <c r="BM83" i="1"/>
  <c r="BY83" i="1" s="1"/>
  <c r="BO83" i="1"/>
  <c r="CA83" i="1" s="1"/>
  <c r="BR83" i="1"/>
  <c r="CD83" i="1" s="1"/>
  <c r="BT83" i="1"/>
  <c r="CF83" i="1" s="1"/>
  <c r="BT23" i="1"/>
  <c r="CF23" i="1" s="1"/>
  <c r="BS23" i="1"/>
  <c r="CE23" i="1" s="1"/>
  <c r="BV23" i="1"/>
  <c r="CH23" i="1" s="1"/>
  <c r="BM23" i="1"/>
  <c r="BY23" i="1" s="1"/>
  <c r="BW23" i="1"/>
  <c r="CI23" i="1" s="1"/>
  <c r="BN23" i="1"/>
  <c r="BZ23" i="1" s="1"/>
  <c r="BX23" i="1"/>
  <c r="CJ23" i="1" s="1"/>
  <c r="BO23" i="1"/>
  <c r="CA23" i="1" s="1"/>
  <c r="BR23" i="1"/>
  <c r="CD23" i="1" s="1"/>
  <c r="BP23" i="1"/>
  <c r="CB23" i="1" s="1"/>
  <c r="BQ23" i="1"/>
  <c r="CC23" i="1" s="1"/>
  <c r="BU23" i="1"/>
  <c r="CG23" i="1" s="1"/>
  <c r="BO67" i="1"/>
  <c r="CA67" i="1" s="1"/>
  <c r="BW67" i="1"/>
  <c r="CI67" i="1" s="1"/>
  <c r="BR67" i="1"/>
  <c r="CD67" i="1" s="1"/>
  <c r="BT67" i="1"/>
  <c r="CF67" i="1" s="1"/>
  <c r="BM67" i="1"/>
  <c r="BY67" i="1" s="1"/>
  <c r="BV67" i="1"/>
  <c r="CH67" i="1" s="1"/>
  <c r="BU67" i="1"/>
  <c r="CG67" i="1" s="1"/>
  <c r="BX67" i="1"/>
  <c r="CJ67" i="1" s="1"/>
  <c r="BP67" i="1"/>
  <c r="CB67" i="1" s="1"/>
  <c r="BN67" i="1"/>
  <c r="BZ67" i="1" s="1"/>
  <c r="BQ67" i="1"/>
  <c r="CC67" i="1" s="1"/>
  <c r="BS67" i="1"/>
  <c r="CE67" i="1" s="1"/>
  <c r="BM95" i="1"/>
  <c r="BY95" i="1" s="1"/>
  <c r="BU95" i="1"/>
  <c r="CG95" i="1" s="1"/>
  <c r="BN95" i="1"/>
  <c r="BZ95" i="1" s="1"/>
  <c r="BW95" i="1"/>
  <c r="CI95" i="1" s="1"/>
  <c r="BP95" i="1"/>
  <c r="CB95" i="1" s="1"/>
  <c r="BV95" i="1"/>
  <c r="CH95" i="1" s="1"/>
  <c r="BX95" i="1"/>
  <c r="CJ95" i="1" s="1"/>
  <c r="BQ95" i="1"/>
  <c r="CC95" i="1" s="1"/>
  <c r="BS95" i="1"/>
  <c r="CE95" i="1" s="1"/>
  <c r="BT95" i="1"/>
  <c r="CF95" i="1" s="1"/>
  <c r="BR95" i="1"/>
  <c r="CD95" i="1" s="1"/>
  <c r="BO95" i="1"/>
  <c r="CA95" i="1" s="1"/>
  <c r="BQ126" i="1"/>
  <c r="CC126" i="1" s="1"/>
  <c r="BS126" i="1"/>
  <c r="CE126" i="1" s="1"/>
  <c r="BM126" i="1"/>
  <c r="BY126" i="1" s="1"/>
  <c r="BW126" i="1"/>
  <c r="CI126" i="1" s="1"/>
  <c r="BN126" i="1"/>
  <c r="BZ126" i="1" s="1"/>
  <c r="BX126" i="1"/>
  <c r="CJ126" i="1" s="1"/>
  <c r="BO126" i="1"/>
  <c r="CA126" i="1" s="1"/>
  <c r="BR126" i="1"/>
  <c r="CD126" i="1" s="1"/>
  <c r="BV126" i="1"/>
  <c r="CH126" i="1" s="1"/>
  <c r="BP126" i="1"/>
  <c r="CB126" i="1" s="1"/>
  <c r="BT126" i="1"/>
  <c r="CF126" i="1" s="1"/>
  <c r="BU126" i="1"/>
  <c r="CG126" i="1" s="1"/>
  <c r="BT86" i="1"/>
  <c r="CF86" i="1" s="1"/>
  <c r="BO86" i="1"/>
  <c r="CA86" i="1" s="1"/>
  <c r="BX86" i="1"/>
  <c r="CJ86" i="1" s="1"/>
  <c r="BU86" i="1"/>
  <c r="CG86" i="1" s="1"/>
  <c r="BQ86" i="1"/>
  <c r="CC86" i="1" s="1"/>
  <c r="BP86" i="1"/>
  <c r="CB86" i="1" s="1"/>
  <c r="BS86" i="1"/>
  <c r="CE86" i="1" s="1"/>
  <c r="BW86" i="1"/>
  <c r="CI86" i="1" s="1"/>
  <c r="BM86" i="1"/>
  <c r="BY86" i="1" s="1"/>
  <c r="BN86" i="1"/>
  <c r="BZ86" i="1" s="1"/>
  <c r="BR86" i="1"/>
  <c r="CD86" i="1" s="1"/>
  <c r="BV86" i="1"/>
  <c r="CH86" i="1" s="1"/>
  <c r="BT27" i="1"/>
  <c r="CF27" i="1" s="1"/>
  <c r="BO27" i="1"/>
  <c r="CA27" i="1" s="1"/>
  <c r="BX27" i="1"/>
  <c r="CJ27" i="1" s="1"/>
  <c r="BS27" i="1"/>
  <c r="CE27" i="1" s="1"/>
  <c r="BU27" i="1"/>
  <c r="CG27" i="1" s="1"/>
  <c r="BW27" i="1"/>
  <c r="CI27" i="1" s="1"/>
  <c r="BR27" i="1"/>
  <c r="CD27" i="1" s="1"/>
  <c r="BM27" i="1"/>
  <c r="BY27" i="1" s="1"/>
  <c r="BN27" i="1"/>
  <c r="BZ27" i="1" s="1"/>
  <c r="BP27" i="1"/>
  <c r="CB27" i="1" s="1"/>
  <c r="BQ27" i="1"/>
  <c r="CC27" i="1" s="1"/>
  <c r="BV27" i="1"/>
  <c r="CH27" i="1" s="1"/>
  <c r="BQ18" i="1"/>
  <c r="CC18" i="1" s="1"/>
  <c r="BS18" i="1"/>
  <c r="CE18" i="1" s="1"/>
  <c r="BT18" i="1"/>
  <c r="CF18" i="1" s="1"/>
  <c r="BU18" i="1"/>
  <c r="CG18" i="1" s="1"/>
  <c r="BN18" i="1"/>
  <c r="BZ18" i="1" s="1"/>
  <c r="BO18" i="1"/>
  <c r="CA18" i="1" s="1"/>
  <c r="BP18" i="1"/>
  <c r="CB18" i="1" s="1"/>
  <c r="BR18" i="1"/>
  <c r="CD18" i="1" s="1"/>
  <c r="BV18" i="1"/>
  <c r="CH18" i="1" s="1"/>
  <c r="BW18" i="1"/>
  <c r="CI18" i="1" s="1"/>
  <c r="BM18" i="1"/>
  <c r="BY18" i="1" s="1"/>
  <c r="BX18" i="1"/>
  <c r="CJ18" i="1" s="1"/>
  <c r="BM117" i="1"/>
  <c r="BY117" i="1" s="1"/>
  <c r="BU117" i="1"/>
  <c r="CG117" i="1" s="1"/>
  <c r="BO117" i="1"/>
  <c r="CA117" i="1" s="1"/>
  <c r="BW117" i="1"/>
  <c r="CI117" i="1" s="1"/>
  <c r="BQ117" i="1"/>
  <c r="CC117" i="1" s="1"/>
  <c r="BR117" i="1"/>
  <c r="CD117" i="1" s="1"/>
  <c r="BS117" i="1"/>
  <c r="CE117" i="1" s="1"/>
  <c r="BV117" i="1"/>
  <c r="CH117" i="1" s="1"/>
  <c r="BT117" i="1"/>
  <c r="CF117" i="1" s="1"/>
  <c r="BX117" i="1"/>
  <c r="CJ117" i="1" s="1"/>
  <c r="BN117" i="1"/>
  <c r="BZ117" i="1" s="1"/>
  <c r="BP117" i="1"/>
  <c r="CB117" i="1" s="1"/>
  <c r="BO20" i="1"/>
  <c r="CA20" i="1" s="1"/>
  <c r="BP20" i="1"/>
  <c r="CB20" i="1" s="1"/>
  <c r="BX20" i="1"/>
  <c r="CJ20" i="1" s="1"/>
  <c r="BU20" i="1"/>
  <c r="CG20" i="1" s="1"/>
  <c r="BM20" i="1"/>
  <c r="BY20" i="1" s="1"/>
  <c r="BN20" i="1"/>
  <c r="BZ20" i="1" s="1"/>
  <c r="BQ20" i="1"/>
  <c r="CC20" i="1" s="1"/>
  <c r="BR20" i="1"/>
  <c r="CD20" i="1" s="1"/>
  <c r="BW20" i="1"/>
  <c r="CI20" i="1" s="1"/>
  <c r="BS20" i="1"/>
  <c r="CE20" i="1" s="1"/>
  <c r="BT20" i="1"/>
  <c r="CF20" i="1" s="1"/>
  <c r="BV20" i="1"/>
  <c r="CH20" i="1" s="1"/>
  <c r="BR40" i="1"/>
  <c r="CD40" i="1" s="1"/>
  <c r="BU40" i="1"/>
  <c r="CG40" i="1" s="1"/>
  <c r="BO40" i="1"/>
  <c r="CA40" i="1" s="1"/>
  <c r="BQ40" i="1"/>
  <c r="CC40" i="1" s="1"/>
  <c r="BS40" i="1"/>
  <c r="CE40" i="1" s="1"/>
  <c r="BW40" i="1"/>
  <c r="CI40" i="1" s="1"/>
  <c r="BM40" i="1"/>
  <c r="BY40" i="1" s="1"/>
  <c r="BN40" i="1"/>
  <c r="BZ40" i="1" s="1"/>
  <c r="BP40" i="1"/>
  <c r="CB40" i="1" s="1"/>
  <c r="BV40" i="1"/>
  <c r="CH40" i="1" s="1"/>
  <c r="BT40" i="1"/>
  <c r="CF40" i="1" s="1"/>
  <c r="BX40" i="1"/>
  <c r="CJ40" i="1" s="1"/>
  <c r="BO114" i="1"/>
  <c r="CA114" i="1" s="1"/>
  <c r="BW114" i="1"/>
  <c r="CI114" i="1" s="1"/>
  <c r="BQ114" i="1"/>
  <c r="CC114" i="1" s="1"/>
  <c r="BS114" i="1"/>
  <c r="CE114" i="1" s="1"/>
  <c r="BM114" i="1"/>
  <c r="BY114" i="1" s="1"/>
  <c r="BN114" i="1"/>
  <c r="BZ114" i="1" s="1"/>
  <c r="BP114" i="1"/>
  <c r="CB114" i="1" s="1"/>
  <c r="BT114" i="1"/>
  <c r="CF114" i="1" s="1"/>
  <c r="BX114" i="1"/>
  <c r="CJ114" i="1" s="1"/>
  <c r="BR114" i="1"/>
  <c r="CD114" i="1" s="1"/>
  <c r="BU114" i="1"/>
  <c r="CG114" i="1" s="1"/>
  <c r="BV114" i="1"/>
  <c r="CH114" i="1" s="1"/>
  <c r="BS72" i="1"/>
  <c r="CE72" i="1" s="1"/>
  <c r="BN72" i="1"/>
  <c r="BZ72" i="1" s="1"/>
  <c r="BW72" i="1"/>
  <c r="CI72" i="1" s="1"/>
  <c r="BM72" i="1"/>
  <c r="BY72" i="1" s="1"/>
  <c r="BX72" i="1"/>
  <c r="CJ72" i="1" s="1"/>
  <c r="BO72" i="1"/>
  <c r="CA72" i="1" s="1"/>
  <c r="BP72" i="1"/>
  <c r="CB72" i="1" s="1"/>
  <c r="BT72" i="1"/>
  <c r="CF72" i="1" s="1"/>
  <c r="BU72" i="1"/>
  <c r="CG72" i="1" s="1"/>
  <c r="BQ72" i="1"/>
  <c r="CC72" i="1" s="1"/>
  <c r="BR72" i="1"/>
  <c r="CD72" i="1" s="1"/>
  <c r="BV72" i="1"/>
  <c r="CH72" i="1" s="1"/>
  <c r="BO69" i="1"/>
  <c r="CA69" i="1" s="1"/>
  <c r="BW69" i="1"/>
  <c r="CI69" i="1" s="1"/>
  <c r="BT69" i="1"/>
  <c r="CF69" i="1" s="1"/>
  <c r="BP69" i="1"/>
  <c r="CB69" i="1" s="1"/>
  <c r="BM69" i="1"/>
  <c r="BY69" i="1" s="1"/>
  <c r="BN69" i="1"/>
  <c r="BZ69" i="1" s="1"/>
  <c r="BQ69" i="1"/>
  <c r="CC69" i="1" s="1"/>
  <c r="BU69" i="1"/>
  <c r="CG69" i="1" s="1"/>
  <c r="BV69" i="1"/>
  <c r="CH69" i="1" s="1"/>
  <c r="BX69" i="1"/>
  <c r="CJ69" i="1" s="1"/>
  <c r="BR69" i="1"/>
  <c r="CD69" i="1" s="1"/>
  <c r="BS69" i="1"/>
  <c r="CE69" i="1" s="1"/>
  <c r="BS66" i="1"/>
  <c r="CE66" i="1" s="1"/>
  <c r="BU66" i="1"/>
  <c r="CG66" i="1" s="1"/>
  <c r="BN66" i="1"/>
  <c r="BZ66" i="1" s="1"/>
  <c r="BW66" i="1"/>
  <c r="CI66" i="1" s="1"/>
  <c r="BP66" i="1"/>
  <c r="CB66" i="1" s="1"/>
  <c r="BM66" i="1"/>
  <c r="BY66" i="1" s="1"/>
  <c r="BO66" i="1"/>
  <c r="CA66" i="1" s="1"/>
  <c r="BQ66" i="1"/>
  <c r="CC66" i="1" s="1"/>
  <c r="BV66" i="1"/>
  <c r="CH66" i="1" s="1"/>
  <c r="BR66" i="1"/>
  <c r="CD66" i="1" s="1"/>
  <c r="BT66" i="1"/>
  <c r="CF66" i="1" s="1"/>
  <c r="BX66" i="1"/>
  <c r="CJ66" i="1" s="1"/>
  <c r="BT90" i="1"/>
  <c r="CF90" i="1" s="1"/>
  <c r="BS90" i="1"/>
  <c r="CE90" i="1" s="1"/>
  <c r="BN90" i="1"/>
  <c r="BZ90" i="1" s="1"/>
  <c r="BX90" i="1"/>
  <c r="CJ90" i="1" s="1"/>
  <c r="BU90" i="1"/>
  <c r="CG90" i="1" s="1"/>
  <c r="BR90" i="1"/>
  <c r="CD90" i="1" s="1"/>
  <c r="BW90" i="1"/>
  <c r="CI90" i="1" s="1"/>
  <c r="BM90" i="1"/>
  <c r="BY90" i="1" s="1"/>
  <c r="BO90" i="1"/>
  <c r="CA90" i="1" s="1"/>
  <c r="BQ90" i="1"/>
  <c r="CC90" i="1" s="1"/>
  <c r="BP90" i="1"/>
  <c r="CB90" i="1" s="1"/>
  <c r="BV90" i="1"/>
  <c r="CH90" i="1" s="1"/>
  <c r="BQ96" i="1"/>
  <c r="CC96" i="1" s="1"/>
  <c r="BS96" i="1"/>
  <c r="CE96" i="1" s="1"/>
  <c r="BU96" i="1"/>
  <c r="CG96" i="1" s="1"/>
  <c r="BO96" i="1"/>
  <c r="CA96" i="1" s="1"/>
  <c r="BP96" i="1"/>
  <c r="CB96" i="1" s="1"/>
  <c r="BR96" i="1"/>
  <c r="CD96" i="1" s="1"/>
  <c r="BV96" i="1"/>
  <c r="CH96" i="1" s="1"/>
  <c r="BM96" i="1"/>
  <c r="BY96" i="1" s="1"/>
  <c r="BT96" i="1"/>
  <c r="CF96" i="1" s="1"/>
  <c r="BW96" i="1"/>
  <c r="CI96" i="1" s="1"/>
  <c r="BX96" i="1"/>
  <c r="CJ96" i="1" s="1"/>
  <c r="BN96" i="1"/>
  <c r="BZ96" i="1" s="1"/>
  <c r="BO77" i="1"/>
  <c r="CA77" i="1" s="1"/>
  <c r="BW77" i="1"/>
  <c r="CI77" i="1" s="1"/>
  <c r="BP77" i="1"/>
  <c r="CB77" i="1" s="1"/>
  <c r="BN77" i="1"/>
  <c r="BZ77" i="1" s="1"/>
  <c r="BQ77" i="1"/>
  <c r="CC77" i="1" s="1"/>
  <c r="BR77" i="1"/>
  <c r="CD77" i="1" s="1"/>
  <c r="BU77" i="1"/>
  <c r="CG77" i="1" s="1"/>
  <c r="BM77" i="1"/>
  <c r="BY77" i="1" s="1"/>
  <c r="BS77" i="1"/>
  <c r="CE77" i="1" s="1"/>
  <c r="BX77" i="1"/>
  <c r="CJ77" i="1" s="1"/>
  <c r="BV77" i="1"/>
  <c r="CH77" i="1" s="1"/>
  <c r="BT77" i="1"/>
  <c r="CF77" i="1" s="1"/>
  <c r="BO128" i="1"/>
  <c r="CA128" i="1" s="1"/>
  <c r="BW128" i="1"/>
  <c r="CI128" i="1" s="1"/>
  <c r="BP128" i="1"/>
  <c r="CB128" i="1" s="1"/>
  <c r="BX128" i="1"/>
  <c r="CJ128" i="1" s="1"/>
  <c r="BQ128" i="1"/>
  <c r="CC128" i="1" s="1"/>
  <c r="BS128" i="1"/>
  <c r="CE128" i="1" s="1"/>
  <c r="BV128" i="1"/>
  <c r="CH128" i="1" s="1"/>
  <c r="BR128" i="1"/>
  <c r="CD128" i="1" s="1"/>
  <c r="BU128" i="1"/>
  <c r="CG128" i="1" s="1"/>
  <c r="BM128" i="1"/>
  <c r="BY128" i="1" s="1"/>
  <c r="BT128" i="1"/>
  <c r="CF128" i="1" s="1"/>
  <c r="BN128" i="1"/>
  <c r="BZ128" i="1" s="1"/>
  <c r="BP28" i="1"/>
  <c r="CB28" i="1" s="1"/>
  <c r="BX28" i="1"/>
  <c r="CJ28" i="1" s="1"/>
  <c r="BU28" i="1"/>
  <c r="CG28" i="1" s="1"/>
  <c r="BO28" i="1"/>
  <c r="CA28" i="1" s="1"/>
  <c r="BQ28" i="1"/>
  <c r="CC28" i="1" s="1"/>
  <c r="BN28" i="1"/>
  <c r="BZ28" i="1" s="1"/>
  <c r="BV28" i="1"/>
  <c r="CH28" i="1" s="1"/>
  <c r="BS28" i="1"/>
  <c r="CE28" i="1" s="1"/>
  <c r="BT28" i="1"/>
  <c r="CF28" i="1" s="1"/>
  <c r="BW28" i="1"/>
  <c r="CI28" i="1" s="1"/>
  <c r="BM28" i="1"/>
  <c r="BY28" i="1" s="1"/>
  <c r="BR28" i="1"/>
  <c r="CD28" i="1" s="1"/>
  <c r="BP91" i="1"/>
  <c r="CB91" i="1" s="1"/>
  <c r="BX91" i="1"/>
  <c r="CJ91" i="1" s="1"/>
  <c r="BQ91" i="1"/>
  <c r="CC91" i="1" s="1"/>
  <c r="BU91" i="1"/>
  <c r="CG91" i="1" s="1"/>
  <c r="BR91" i="1"/>
  <c r="CD91" i="1" s="1"/>
  <c r="BN91" i="1"/>
  <c r="BZ91" i="1" s="1"/>
  <c r="BV91" i="1"/>
  <c r="CH91" i="1" s="1"/>
  <c r="BW91" i="1"/>
  <c r="CI91" i="1" s="1"/>
  <c r="BM91" i="1"/>
  <c r="BY91" i="1" s="1"/>
  <c r="BO91" i="1"/>
  <c r="CA91" i="1" s="1"/>
  <c r="BT91" i="1"/>
  <c r="CF91" i="1" s="1"/>
  <c r="BS91" i="1"/>
  <c r="CE91" i="1" s="1"/>
  <c r="BQ30" i="1"/>
  <c r="CC30" i="1" s="1"/>
  <c r="BN30" i="1"/>
  <c r="BZ30" i="1" s="1"/>
  <c r="BW30" i="1"/>
  <c r="CI30" i="1" s="1"/>
  <c r="BU30" i="1"/>
  <c r="CG30" i="1" s="1"/>
  <c r="BV30" i="1"/>
  <c r="CH30" i="1" s="1"/>
  <c r="BM30" i="1"/>
  <c r="BY30" i="1" s="1"/>
  <c r="BO30" i="1"/>
  <c r="CA30" i="1" s="1"/>
  <c r="BP30" i="1"/>
  <c r="CB30" i="1" s="1"/>
  <c r="BT30" i="1"/>
  <c r="CF30" i="1" s="1"/>
  <c r="BX30" i="1"/>
  <c r="CJ30" i="1" s="1"/>
  <c r="BS30" i="1"/>
  <c r="CE30" i="1" s="1"/>
  <c r="BR30" i="1"/>
  <c r="CD30" i="1" s="1"/>
  <c r="BM46" i="1"/>
  <c r="BY46" i="1" s="1"/>
  <c r="BU46" i="1"/>
  <c r="CG46" i="1" s="1"/>
  <c r="BO46" i="1"/>
  <c r="CA46" i="1" s="1"/>
  <c r="BX46" i="1"/>
  <c r="CJ46" i="1" s="1"/>
  <c r="BP46" i="1"/>
  <c r="CB46" i="1" s="1"/>
  <c r="BS46" i="1"/>
  <c r="CE46" i="1" s="1"/>
  <c r="BQ46" i="1"/>
  <c r="CC46" i="1" s="1"/>
  <c r="BR46" i="1"/>
  <c r="CD46" i="1" s="1"/>
  <c r="BT46" i="1"/>
  <c r="CF46" i="1" s="1"/>
  <c r="BW46" i="1"/>
  <c r="CI46" i="1" s="1"/>
  <c r="BN46" i="1"/>
  <c r="BZ46" i="1" s="1"/>
  <c r="BV46" i="1"/>
  <c r="CH46" i="1" s="1"/>
  <c r="BQ45" i="1"/>
  <c r="CC45" i="1" s="1"/>
  <c r="BO45" i="1"/>
  <c r="CA45" i="1" s="1"/>
  <c r="BX45" i="1"/>
  <c r="CJ45" i="1" s="1"/>
  <c r="BP45" i="1"/>
  <c r="CB45" i="1" s="1"/>
  <c r="BR45" i="1"/>
  <c r="CD45" i="1" s="1"/>
  <c r="BU45" i="1"/>
  <c r="CG45" i="1" s="1"/>
  <c r="BT45" i="1"/>
  <c r="CF45" i="1" s="1"/>
  <c r="BV45" i="1"/>
  <c r="CH45" i="1" s="1"/>
  <c r="BW45" i="1"/>
  <c r="CI45" i="1" s="1"/>
  <c r="BM45" i="1"/>
  <c r="BY45" i="1" s="1"/>
  <c r="BN45" i="1"/>
  <c r="BZ45" i="1" s="1"/>
  <c r="BS45" i="1"/>
  <c r="CE45" i="1" s="1"/>
  <c r="BN36" i="1"/>
  <c r="BZ36" i="1" s="1"/>
  <c r="BV36" i="1"/>
  <c r="CH36" i="1" s="1"/>
  <c r="BT36" i="1"/>
  <c r="CF36" i="1" s="1"/>
  <c r="BU36" i="1"/>
  <c r="CG36" i="1" s="1"/>
  <c r="BW36" i="1"/>
  <c r="CI36" i="1" s="1"/>
  <c r="BM36" i="1"/>
  <c r="BY36" i="1" s="1"/>
  <c r="BX36" i="1"/>
  <c r="CJ36" i="1" s="1"/>
  <c r="BO36" i="1"/>
  <c r="CA36" i="1" s="1"/>
  <c r="BQ36" i="1"/>
  <c r="CC36" i="1" s="1"/>
  <c r="BR36" i="1"/>
  <c r="CD36" i="1" s="1"/>
  <c r="BS36" i="1"/>
  <c r="CE36" i="1" s="1"/>
  <c r="BP36" i="1"/>
  <c r="CB36" i="1" s="1"/>
  <c r="BR37" i="1"/>
  <c r="CD37" i="1" s="1"/>
  <c r="BP37" i="1"/>
  <c r="CB37" i="1" s="1"/>
  <c r="BQ37" i="1"/>
  <c r="CC37" i="1" s="1"/>
  <c r="BS37" i="1"/>
  <c r="CE37" i="1" s="1"/>
  <c r="BT37" i="1"/>
  <c r="CF37" i="1" s="1"/>
  <c r="BU37" i="1"/>
  <c r="CG37" i="1" s="1"/>
  <c r="BN37" i="1"/>
  <c r="BZ37" i="1" s="1"/>
  <c r="BO37" i="1"/>
  <c r="CA37" i="1" s="1"/>
  <c r="BV37" i="1"/>
  <c r="CH37" i="1" s="1"/>
  <c r="BX37" i="1"/>
  <c r="CJ37" i="1" s="1"/>
  <c r="BM37" i="1"/>
  <c r="BY37" i="1" s="1"/>
  <c r="BW37" i="1"/>
  <c r="CI37" i="1" s="1"/>
  <c r="BM115" i="1"/>
  <c r="BY115" i="1" s="1"/>
  <c r="BU115" i="1"/>
  <c r="CG115" i="1" s="1"/>
  <c r="BO115" i="1"/>
  <c r="CA115" i="1" s="1"/>
  <c r="BW115" i="1"/>
  <c r="CI115" i="1" s="1"/>
  <c r="BV115" i="1"/>
  <c r="CH115" i="1" s="1"/>
  <c r="BX115" i="1"/>
  <c r="CJ115" i="1" s="1"/>
  <c r="BN115" i="1"/>
  <c r="BZ115" i="1" s="1"/>
  <c r="BQ115" i="1"/>
  <c r="CC115" i="1" s="1"/>
  <c r="BR115" i="1"/>
  <c r="CD115" i="1" s="1"/>
  <c r="BS115" i="1"/>
  <c r="CE115" i="1" s="1"/>
  <c r="BT115" i="1"/>
  <c r="CF115" i="1" s="1"/>
  <c r="BP115" i="1"/>
  <c r="CB115" i="1" s="1"/>
  <c r="BQ102" i="1"/>
  <c r="CC102" i="1" s="1"/>
  <c r="BS102" i="1"/>
  <c r="CE102" i="1" s="1"/>
  <c r="BT102" i="1"/>
  <c r="CF102" i="1" s="1"/>
  <c r="BU102" i="1"/>
  <c r="CG102" i="1" s="1"/>
  <c r="BN102" i="1"/>
  <c r="BZ102" i="1" s="1"/>
  <c r="BW102" i="1"/>
  <c r="CI102" i="1" s="1"/>
  <c r="BP102" i="1"/>
  <c r="CB102" i="1" s="1"/>
  <c r="BR102" i="1"/>
  <c r="CD102" i="1" s="1"/>
  <c r="BV102" i="1"/>
  <c r="CH102" i="1" s="1"/>
  <c r="BM102" i="1"/>
  <c r="BY102" i="1" s="1"/>
  <c r="BO102" i="1"/>
  <c r="CA102" i="1" s="1"/>
  <c r="BX102" i="1"/>
  <c r="CJ102" i="1" s="1"/>
  <c r="BS74" i="1"/>
  <c r="CE74" i="1" s="1"/>
  <c r="BP74" i="1"/>
  <c r="CB74" i="1" s="1"/>
  <c r="BO74" i="1"/>
  <c r="CA74" i="1" s="1"/>
  <c r="BQ74" i="1"/>
  <c r="CC74" i="1" s="1"/>
  <c r="BR74" i="1"/>
  <c r="CD74" i="1" s="1"/>
  <c r="BV74" i="1"/>
  <c r="CH74" i="1" s="1"/>
  <c r="BM74" i="1"/>
  <c r="BY74" i="1" s="1"/>
  <c r="BU74" i="1"/>
  <c r="CG74" i="1" s="1"/>
  <c r="BX74" i="1"/>
  <c r="CJ74" i="1" s="1"/>
  <c r="BN74" i="1"/>
  <c r="BZ74" i="1" s="1"/>
  <c r="BT74" i="1"/>
  <c r="CF74" i="1" s="1"/>
  <c r="BW74" i="1"/>
  <c r="CI74" i="1" s="1"/>
  <c r="BO56" i="1"/>
  <c r="CA56" i="1" s="1"/>
  <c r="BW56" i="1"/>
  <c r="CI56" i="1" s="1"/>
  <c r="BP56" i="1"/>
  <c r="CB56" i="1" s="1"/>
  <c r="BX56" i="1"/>
  <c r="CJ56" i="1" s="1"/>
  <c r="BQ56" i="1"/>
  <c r="CC56" i="1" s="1"/>
  <c r="BS56" i="1"/>
  <c r="CE56" i="1" s="1"/>
  <c r="BV56" i="1"/>
  <c r="CH56" i="1" s="1"/>
  <c r="BN56" i="1"/>
  <c r="BZ56" i="1" s="1"/>
  <c r="BM56" i="1"/>
  <c r="BY56" i="1" s="1"/>
  <c r="BU56" i="1"/>
  <c r="CG56" i="1" s="1"/>
  <c r="BT56" i="1"/>
  <c r="CF56" i="1" s="1"/>
  <c r="BR56" i="1"/>
  <c r="CD56" i="1" s="1"/>
  <c r="BO75" i="1"/>
  <c r="CA75" i="1" s="1"/>
  <c r="BW75" i="1"/>
  <c r="CI75" i="1" s="1"/>
  <c r="BM75" i="1"/>
  <c r="BY75" i="1" s="1"/>
  <c r="BV75" i="1"/>
  <c r="CH75" i="1" s="1"/>
  <c r="BX75" i="1"/>
  <c r="CJ75" i="1" s="1"/>
  <c r="BN75" i="1"/>
  <c r="BZ75" i="1" s="1"/>
  <c r="BP75" i="1"/>
  <c r="CB75" i="1" s="1"/>
  <c r="BS75" i="1"/>
  <c r="CE75" i="1" s="1"/>
  <c r="BQ75" i="1"/>
  <c r="CC75" i="1" s="1"/>
  <c r="BU75" i="1"/>
  <c r="CG75" i="1" s="1"/>
  <c r="BT75" i="1"/>
  <c r="CF75" i="1" s="1"/>
  <c r="BR75" i="1"/>
  <c r="CD75" i="1" s="1"/>
  <c r="BM48" i="1"/>
  <c r="BY48" i="1" s="1"/>
  <c r="BU48" i="1"/>
  <c r="CG48" i="1" s="1"/>
  <c r="BQ48" i="1"/>
  <c r="CC48" i="1" s="1"/>
  <c r="BV48" i="1"/>
  <c r="CH48" i="1" s="1"/>
  <c r="BR48" i="1"/>
  <c r="CD48" i="1" s="1"/>
  <c r="BS48" i="1"/>
  <c r="CE48" i="1" s="1"/>
  <c r="BT48" i="1"/>
  <c r="CF48" i="1" s="1"/>
  <c r="BX48" i="1"/>
  <c r="CJ48" i="1" s="1"/>
  <c r="BO48" i="1"/>
  <c r="CA48" i="1" s="1"/>
  <c r="BP48" i="1"/>
  <c r="CB48" i="1" s="1"/>
  <c r="BW48" i="1"/>
  <c r="CI48" i="1" s="1"/>
  <c r="BN48" i="1"/>
  <c r="BZ48" i="1" s="1"/>
  <c r="BM33" i="1"/>
  <c r="BY33" i="1" s="1"/>
  <c r="BU33" i="1"/>
  <c r="CG33" i="1" s="1"/>
  <c r="BN33" i="1"/>
  <c r="BZ33" i="1" s="1"/>
  <c r="BW33" i="1"/>
  <c r="CI33" i="1" s="1"/>
  <c r="BT33" i="1"/>
  <c r="CF33" i="1" s="1"/>
  <c r="BQ33" i="1"/>
  <c r="CC33" i="1" s="1"/>
  <c r="BX33" i="1"/>
  <c r="CJ33" i="1" s="1"/>
  <c r="BO33" i="1"/>
  <c r="CA33" i="1" s="1"/>
  <c r="BP33" i="1"/>
  <c r="CB33" i="1" s="1"/>
  <c r="BR33" i="1"/>
  <c r="CD33" i="1" s="1"/>
  <c r="BV33" i="1"/>
  <c r="CH33" i="1" s="1"/>
  <c r="BS33" i="1"/>
  <c r="CE33" i="1" s="1"/>
  <c r="BT21" i="1"/>
  <c r="CF21" i="1" s="1"/>
  <c r="BQ21" i="1"/>
  <c r="CC21" i="1" s="1"/>
  <c r="BS21" i="1"/>
  <c r="CE21" i="1" s="1"/>
  <c r="BU21" i="1"/>
  <c r="CG21" i="1" s="1"/>
  <c r="BV21" i="1"/>
  <c r="CH21" i="1" s="1"/>
  <c r="BM21" i="1"/>
  <c r="BY21" i="1" s="1"/>
  <c r="BW21" i="1"/>
  <c r="CI21" i="1" s="1"/>
  <c r="BX21" i="1"/>
  <c r="CJ21" i="1" s="1"/>
  <c r="BO21" i="1"/>
  <c r="CA21" i="1" s="1"/>
  <c r="BP21" i="1"/>
  <c r="CB21" i="1" s="1"/>
  <c r="BR21" i="1"/>
  <c r="CD21" i="1" s="1"/>
  <c r="BN21" i="1"/>
  <c r="BZ21" i="1" s="1"/>
  <c r="BQ41" i="1"/>
  <c r="CC41" i="1" s="1"/>
  <c r="BT41" i="1"/>
  <c r="CF41" i="1" s="1"/>
  <c r="BU41" i="1"/>
  <c r="CG41" i="1" s="1"/>
  <c r="BV41" i="1"/>
  <c r="CH41" i="1" s="1"/>
  <c r="BO41" i="1"/>
  <c r="CA41" i="1" s="1"/>
  <c r="BW41" i="1"/>
  <c r="CI41" i="1" s="1"/>
  <c r="BX41" i="1"/>
  <c r="CJ41" i="1" s="1"/>
  <c r="BN41" i="1"/>
  <c r="BZ41" i="1" s="1"/>
  <c r="BM41" i="1"/>
  <c r="BY41" i="1" s="1"/>
  <c r="BP41" i="1"/>
  <c r="CB41" i="1" s="1"/>
  <c r="BS41" i="1"/>
  <c r="CE41" i="1" s="1"/>
  <c r="BR41" i="1"/>
  <c r="CD41" i="1" s="1"/>
  <c r="BT82" i="1"/>
  <c r="CF82" i="1" s="1"/>
  <c r="BS82" i="1"/>
  <c r="CE82" i="1" s="1"/>
  <c r="BO82" i="1"/>
  <c r="CA82" i="1" s="1"/>
  <c r="BQ82" i="1"/>
  <c r="CC82" i="1" s="1"/>
  <c r="BV82" i="1"/>
  <c r="CH82" i="1" s="1"/>
  <c r="BR82" i="1"/>
  <c r="CD82" i="1" s="1"/>
  <c r="BW82" i="1"/>
  <c r="CI82" i="1" s="1"/>
  <c r="BU82" i="1"/>
  <c r="CG82" i="1" s="1"/>
  <c r="BX82" i="1"/>
  <c r="CJ82" i="1" s="1"/>
  <c r="BP82" i="1"/>
  <c r="CB82" i="1" s="1"/>
  <c r="BM82" i="1"/>
  <c r="BY82" i="1" s="1"/>
  <c r="BN82" i="1"/>
  <c r="BZ82" i="1" s="1"/>
  <c r="BQ120" i="1"/>
  <c r="CC120" i="1" s="1"/>
  <c r="BS120" i="1"/>
  <c r="CE120" i="1" s="1"/>
  <c r="BR120" i="1"/>
  <c r="CD120" i="1" s="1"/>
  <c r="BT120" i="1"/>
  <c r="CF120" i="1" s="1"/>
  <c r="BU120" i="1"/>
  <c r="CG120" i="1" s="1"/>
  <c r="BM120" i="1"/>
  <c r="BY120" i="1" s="1"/>
  <c r="BW120" i="1"/>
  <c r="CI120" i="1" s="1"/>
  <c r="BP120" i="1"/>
  <c r="CB120" i="1" s="1"/>
  <c r="BN120" i="1"/>
  <c r="BZ120" i="1" s="1"/>
  <c r="BO120" i="1"/>
  <c r="CA120" i="1" s="1"/>
  <c r="BV120" i="1"/>
  <c r="CH120" i="1" s="1"/>
  <c r="BX120" i="1"/>
  <c r="CJ120" i="1" s="1"/>
  <c r="BO73" i="1"/>
  <c r="CA73" i="1" s="1"/>
  <c r="BW73" i="1"/>
  <c r="CI73" i="1" s="1"/>
  <c r="BT73" i="1"/>
  <c r="CF73" i="1" s="1"/>
  <c r="BS73" i="1"/>
  <c r="CE73" i="1" s="1"/>
  <c r="BU73" i="1"/>
  <c r="CG73" i="1" s="1"/>
  <c r="BV73" i="1"/>
  <c r="CH73" i="1" s="1"/>
  <c r="BP73" i="1"/>
  <c r="CB73" i="1" s="1"/>
  <c r="BM73" i="1"/>
  <c r="BY73" i="1" s="1"/>
  <c r="BR73" i="1"/>
  <c r="CD73" i="1" s="1"/>
  <c r="BQ73" i="1"/>
  <c r="CC73" i="1" s="1"/>
  <c r="BN73" i="1"/>
  <c r="BZ73" i="1" s="1"/>
  <c r="BX73" i="1"/>
  <c r="CJ73" i="1" s="1"/>
  <c r="BQ49" i="1"/>
  <c r="CC49" i="1" s="1"/>
  <c r="BM49" i="1"/>
  <c r="BY49" i="1" s="1"/>
  <c r="BV49" i="1"/>
  <c r="CH49" i="1" s="1"/>
  <c r="BR49" i="1"/>
  <c r="CD49" i="1" s="1"/>
  <c r="BX49" i="1"/>
  <c r="CJ49" i="1" s="1"/>
  <c r="BN49" i="1"/>
  <c r="BZ49" i="1" s="1"/>
  <c r="BO49" i="1"/>
  <c r="CA49" i="1" s="1"/>
  <c r="BS49" i="1"/>
  <c r="CE49" i="1" s="1"/>
  <c r="BT49" i="1"/>
  <c r="CF49" i="1" s="1"/>
  <c r="BW49" i="1"/>
  <c r="CI49" i="1" s="1"/>
  <c r="BP49" i="1"/>
  <c r="CB49" i="1" s="1"/>
  <c r="BU49" i="1"/>
  <c r="CG49" i="1" s="1"/>
  <c r="BS70" i="1"/>
  <c r="CE70" i="1" s="1"/>
  <c r="BP70" i="1"/>
  <c r="CB70" i="1" s="1"/>
  <c r="BU70" i="1"/>
  <c r="CG70" i="1" s="1"/>
  <c r="BT70" i="1"/>
  <c r="CF70" i="1" s="1"/>
  <c r="BV70" i="1"/>
  <c r="CH70" i="1" s="1"/>
  <c r="BW70" i="1"/>
  <c r="CI70" i="1" s="1"/>
  <c r="BO70" i="1"/>
  <c r="CA70" i="1" s="1"/>
  <c r="BM70" i="1"/>
  <c r="BY70" i="1" s="1"/>
  <c r="BN70" i="1"/>
  <c r="BZ70" i="1" s="1"/>
  <c r="BX70" i="1"/>
  <c r="CJ70" i="1" s="1"/>
  <c r="BQ70" i="1"/>
  <c r="CC70" i="1" s="1"/>
  <c r="BR70" i="1"/>
  <c r="CD70" i="1" s="1"/>
  <c r="BQ108" i="1"/>
  <c r="CC108" i="1" s="1"/>
  <c r="BP108" i="1"/>
  <c r="CB108" i="1" s="1"/>
  <c r="BS108" i="1"/>
  <c r="CE108" i="1" s="1"/>
  <c r="BU108" i="1"/>
  <c r="CG108" i="1" s="1"/>
  <c r="BT108" i="1"/>
  <c r="CF108" i="1" s="1"/>
  <c r="BV108" i="1"/>
  <c r="CH108" i="1" s="1"/>
  <c r="BW108" i="1"/>
  <c r="CI108" i="1" s="1"/>
  <c r="BM108" i="1"/>
  <c r="BY108" i="1" s="1"/>
  <c r="BN108" i="1"/>
  <c r="BZ108" i="1" s="1"/>
  <c r="BO108" i="1"/>
  <c r="CA108" i="1" s="1"/>
  <c r="BX108" i="1"/>
  <c r="CJ108" i="1" s="1"/>
  <c r="BR108" i="1"/>
  <c r="CD108" i="1" s="1"/>
  <c r="BM97" i="1"/>
  <c r="BY97" i="1" s="1"/>
  <c r="BU97" i="1"/>
  <c r="CG97" i="1" s="1"/>
  <c r="BP97" i="1"/>
  <c r="CB97" i="1" s="1"/>
  <c r="BR97" i="1"/>
  <c r="CD97" i="1" s="1"/>
  <c r="BW97" i="1"/>
  <c r="CI97" i="1" s="1"/>
  <c r="BX97" i="1"/>
  <c r="CJ97" i="1" s="1"/>
  <c r="BN97" i="1"/>
  <c r="BZ97" i="1" s="1"/>
  <c r="BQ97" i="1"/>
  <c r="CC97" i="1" s="1"/>
  <c r="BT97" i="1"/>
  <c r="CF97" i="1" s="1"/>
  <c r="BV97" i="1"/>
  <c r="CH97" i="1" s="1"/>
  <c r="BS97" i="1"/>
  <c r="CE97" i="1" s="1"/>
  <c r="BO97" i="1"/>
  <c r="CA97" i="1" s="1"/>
  <c r="BQ118" i="1"/>
  <c r="CC118" i="1" s="1"/>
  <c r="BS118" i="1"/>
  <c r="CE118" i="1" s="1"/>
  <c r="BM118" i="1"/>
  <c r="BY118" i="1" s="1"/>
  <c r="BW118" i="1"/>
  <c r="CI118" i="1" s="1"/>
  <c r="BN118" i="1"/>
  <c r="BZ118" i="1" s="1"/>
  <c r="BX118" i="1"/>
  <c r="CJ118" i="1" s="1"/>
  <c r="BO118" i="1"/>
  <c r="CA118" i="1" s="1"/>
  <c r="BR118" i="1"/>
  <c r="CD118" i="1" s="1"/>
  <c r="BV118" i="1"/>
  <c r="CH118" i="1" s="1"/>
  <c r="BP118" i="1"/>
  <c r="CB118" i="1" s="1"/>
  <c r="BT118" i="1"/>
  <c r="CF118" i="1" s="1"/>
  <c r="BU118" i="1"/>
  <c r="CG118" i="1" s="1"/>
  <c r="BM31" i="1"/>
  <c r="BY31" i="1" s="1"/>
  <c r="BU31" i="1"/>
  <c r="CG31" i="1" s="1"/>
  <c r="BT31" i="1"/>
  <c r="CF31" i="1" s="1"/>
  <c r="BQ31" i="1"/>
  <c r="CC31" i="1" s="1"/>
  <c r="BP31" i="1"/>
  <c r="CB31" i="1" s="1"/>
  <c r="BO31" i="1"/>
  <c r="CA31" i="1" s="1"/>
  <c r="BR31" i="1"/>
  <c r="CD31" i="1" s="1"/>
  <c r="BS31" i="1"/>
  <c r="CE31" i="1" s="1"/>
  <c r="BV31" i="1"/>
  <c r="CH31" i="1" s="1"/>
  <c r="BX31" i="1"/>
  <c r="CJ31" i="1" s="1"/>
  <c r="BW31" i="1"/>
  <c r="CI31" i="1" s="1"/>
  <c r="BN31" i="1"/>
  <c r="BZ31" i="1" s="1"/>
  <c r="BQ116" i="1"/>
  <c r="CC116" i="1" s="1"/>
  <c r="BS116" i="1"/>
  <c r="CE116" i="1" s="1"/>
  <c r="BR116" i="1"/>
  <c r="CD116" i="1" s="1"/>
  <c r="BT116" i="1"/>
  <c r="CF116" i="1" s="1"/>
  <c r="BU116" i="1"/>
  <c r="CG116" i="1" s="1"/>
  <c r="BM116" i="1"/>
  <c r="BY116" i="1" s="1"/>
  <c r="BW116" i="1"/>
  <c r="CI116" i="1" s="1"/>
  <c r="BO116" i="1"/>
  <c r="CA116" i="1" s="1"/>
  <c r="BP116" i="1"/>
  <c r="CB116" i="1" s="1"/>
  <c r="BV116" i="1"/>
  <c r="CH116" i="1" s="1"/>
  <c r="BN116" i="1"/>
  <c r="BZ116" i="1" s="1"/>
  <c r="BX116" i="1"/>
  <c r="CJ116" i="1" s="1"/>
  <c r="BQ100" i="1"/>
  <c r="CC100" i="1" s="1"/>
  <c r="BN100" i="1"/>
  <c r="BZ100" i="1" s="1"/>
  <c r="BW100" i="1"/>
  <c r="CI100" i="1" s="1"/>
  <c r="BU100" i="1"/>
  <c r="CG100" i="1" s="1"/>
  <c r="BV100" i="1"/>
  <c r="CH100" i="1" s="1"/>
  <c r="BM100" i="1"/>
  <c r="BY100" i="1" s="1"/>
  <c r="BX100" i="1"/>
  <c r="CJ100" i="1" s="1"/>
  <c r="BP100" i="1"/>
  <c r="CB100" i="1" s="1"/>
  <c r="BO100" i="1"/>
  <c r="CA100" i="1" s="1"/>
  <c r="BS100" i="1"/>
  <c r="CE100" i="1" s="1"/>
  <c r="BR100" i="1"/>
  <c r="CD100" i="1" s="1"/>
  <c r="BT100" i="1"/>
  <c r="CF100" i="1" s="1"/>
  <c r="BQ47" i="1"/>
  <c r="CC47" i="1" s="1"/>
  <c r="BT47" i="1"/>
  <c r="CF47" i="1" s="1"/>
  <c r="BO47" i="1"/>
  <c r="CA47" i="1" s="1"/>
  <c r="BX47" i="1"/>
  <c r="CJ47" i="1" s="1"/>
  <c r="BV47" i="1"/>
  <c r="CH47" i="1" s="1"/>
  <c r="BW47" i="1"/>
  <c r="CI47" i="1" s="1"/>
  <c r="BM47" i="1"/>
  <c r="BY47" i="1" s="1"/>
  <c r="BP47" i="1"/>
  <c r="CB47" i="1" s="1"/>
  <c r="BR47" i="1"/>
  <c r="CD47" i="1" s="1"/>
  <c r="BU47" i="1"/>
  <c r="CG47" i="1" s="1"/>
  <c r="BN47" i="1"/>
  <c r="BZ47" i="1" s="1"/>
  <c r="BS47" i="1"/>
  <c r="CE47" i="1" s="1"/>
  <c r="BT25" i="1"/>
  <c r="CF25" i="1" s="1"/>
  <c r="BM25" i="1"/>
  <c r="BY25" i="1" s="1"/>
  <c r="BV25" i="1"/>
  <c r="CH25" i="1" s="1"/>
  <c r="BO25" i="1"/>
  <c r="CA25" i="1" s="1"/>
  <c r="BP25" i="1"/>
  <c r="CB25" i="1" s="1"/>
  <c r="BQ25" i="1"/>
  <c r="CC25" i="1" s="1"/>
  <c r="BR25" i="1"/>
  <c r="CD25" i="1" s="1"/>
  <c r="BU25" i="1"/>
  <c r="CG25" i="1" s="1"/>
  <c r="BN25" i="1"/>
  <c r="BZ25" i="1" s="1"/>
  <c r="BS25" i="1"/>
  <c r="CE25" i="1" s="1"/>
  <c r="BX25" i="1"/>
  <c r="CJ25" i="1" s="1"/>
  <c r="BW25" i="1"/>
  <c r="CI25" i="1" s="1"/>
  <c r="BN92" i="1"/>
  <c r="BZ92" i="1" s="1"/>
  <c r="BV92" i="1"/>
  <c r="CH92" i="1" s="1"/>
  <c r="BP92" i="1"/>
  <c r="CB92" i="1" s="1"/>
  <c r="BQ92" i="1"/>
  <c r="CC92" i="1" s="1"/>
  <c r="BS92" i="1"/>
  <c r="CE92" i="1" s="1"/>
  <c r="BT92" i="1"/>
  <c r="CF92" i="1" s="1"/>
  <c r="BU92" i="1"/>
  <c r="CG92" i="1" s="1"/>
  <c r="BW92" i="1"/>
  <c r="CI92" i="1" s="1"/>
  <c r="BM92" i="1"/>
  <c r="BY92" i="1" s="1"/>
  <c r="BO92" i="1"/>
  <c r="CA92" i="1" s="1"/>
  <c r="BX92" i="1"/>
  <c r="CJ92" i="1" s="1"/>
  <c r="BR92" i="1"/>
  <c r="CD92" i="1" s="1"/>
  <c r="BM121" i="1"/>
  <c r="BY121" i="1" s="1"/>
  <c r="BU121" i="1"/>
  <c r="CG121" i="1" s="1"/>
  <c r="BO121" i="1"/>
  <c r="CA121" i="1" s="1"/>
  <c r="BW121" i="1"/>
  <c r="CI121" i="1" s="1"/>
  <c r="BQ121" i="1"/>
  <c r="CC121" i="1" s="1"/>
  <c r="BR121" i="1"/>
  <c r="CD121" i="1" s="1"/>
  <c r="BS121" i="1"/>
  <c r="CE121" i="1" s="1"/>
  <c r="BV121" i="1"/>
  <c r="CH121" i="1" s="1"/>
  <c r="BN121" i="1"/>
  <c r="BZ121" i="1" s="1"/>
  <c r="BX121" i="1"/>
  <c r="CJ121" i="1" s="1"/>
  <c r="BP121" i="1"/>
  <c r="CB121" i="1" s="1"/>
  <c r="BT121" i="1"/>
  <c r="CF121" i="1" s="1"/>
  <c r="BT88" i="1"/>
  <c r="CF88" i="1" s="1"/>
  <c r="BQ88" i="1"/>
  <c r="CC88" i="1" s="1"/>
  <c r="BV88" i="1"/>
  <c r="CH88" i="1" s="1"/>
  <c r="BR88" i="1"/>
  <c r="CD88" i="1" s="1"/>
  <c r="BX88" i="1"/>
  <c r="CJ88" i="1" s="1"/>
  <c r="BN88" i="1"/>
  <c r="BZ88" i="1" s="1"/>
  <c r="BW88" i="1"/>
  <c r="CI88" i="1" s="1"/>
  <c r="BO88" i="1"/>
  <c r="CA88" i="1" s="1"/>
  <c r="BP88" i="1"/>
  <c r="CB88" i="1" s="1"/>
  <c r="BS88" i="1"/>
  <c r="CE88" i="1" s="1"/>
  <c r="BU88" i="1"/>
  <c r="CG88" i="1" s="1"/>
  <c r="BM88" i="1"/>
  <c r="BY88" i="1" s="1"/>
  <c r="BP22" i="1"/>
  <c r="CB22" i="1" s="1"/>
  <c r="BX22" i="1"/>
  <c r="CJ22" i="1" s="1"/>
  <c r="BN22" i="1"/>
  <c r="BZ22" i="1" s="1"/>
  <c r="BW22" i="1"/>
  <c r="CI22" i="1" s="1"/>
  <c r="BQ22" i="1"/>
  <c r="CC22" i="1" s="1"/>
  <c r="BR22" i="1"/>
  <c r="CD22" i="1" s="1"/>
  <c r="BS22" i="1"/>
  <c r="CE22" i="1" s="1"/>
  <c r="BT22" i="1"/>
  <c r="CF22" i="1" s="1"/>
  <c r="BO22" i="1"/>
  <c r="CA22" i="1" s="1"/>
  <c r="BM22" i="1"/>
  <c r="BY22" i="1" s="1"/>
  <c r="BU22" i="1"/>
  <c r="CG22" i="1" s="1"/>
  <c r="BV22" i="1"/>
  <c r="CH22" i="1" s="1"/>
  <c r="BP79" i="1"/>
  <c r="CB79" i="1" s="1"/>
  <c r="BX79" i="1"/>
  <c r="CJ79" i="1" s="1"/>
  <c r="BQ79" i="1"/>
  <c r="CC79" i="1" s="1"/>
  <c r="BU79" i="1"/>
  <c r="CG79" i="1" s="1"/>
  <c r="BM79" i="1"/>
  <c r="BY79" i="1" s="1"/>
  <c r="BN79" i="1"/>
  <c r="BZ79" i="1" s="1"/>
  <c r="BO79" i="1"/>
  <c r="CA79" i="1" s="1"/>
  <c r="BT79" i="1"/>
  <c r="CF79" i="1" s="1"/>
  <c r="BR79" i="1"/>
  <c r="CD79" i="1" s="1"/>
  <c r="BS79" i="1"/>
  <c r="CE79" i="1" s="1"/>
  <c r="BW79" i="1"/>
  <c r="CI79" i="1" s="1"/>
  <c r="BV79" i="1"/>
  <c r="CH79" i="1" s="1"/>
  <c r="BQ43" i="1"/>
  <c r="CC43" i="1" s="1"/>
  <c r="BM43" i="1"/>
  <c r="BY43" i="1" s="1"/>
  <c r="BV43" i="1"/>
  <c r="CH43" i="1" s="1"/>
  <c r="BN43" i="1"/>
  <c r="BZ43" i="1" s="1"/>
  <c r="BX43" i="1"/>
  <c r="CJ43" i="1" s="1"/>
  <c r="BO43" i="1"/>
  <c r="CA43" i="1" s="1"/>
  <c r="BS43" i="1"/>
  <c r="CE43" i="1" s="1"/>
  <c r="BP43" i="1"/>
  <c r="CB43" i="1" s="1"/>
  <c r="BR43" i="1"/>
  <c r="CD43" i="1" s="1"/>
  <c r="BU43" i="1"/>
  <c r="CG43" i="1" s="1"/>
  <c r="BT43" i="1"/>
  <c r="CF43" i="1" s="1"/>
  <c r="BW43" i="1"/>
  <c r="CI43" i="1" s="1"/>
  <c r="BP26" i="1"/>
  <c r="CB26" i="1" s="1"/>
  <c r="BX26" i="1"/>
  <c r="CJ26" i="1" s="1"/>
  <c r="BS26" i="1"/>
  <c r="CE26" i="1" s="1"/>
  <c r="BU26" i="1"/>
  <c r="CG26" i="1" s="1"/>
  <c r="BV26" i="1"/>
  <c r="CH26" i="1" s="1"/>
  <c r="BM26" i="1"/>
  <c r="BY26" i="1" s="1"/>
  <c r="BW26" i="1"/>
  <c r="CI26" i="1" s="1"/>
  <c r="BN26" i="1"/>
  <c r="BZ26" i="1" s="1"/>
  <c r="BT26" i="1"/>
  <c r="CF26" i="1" s="1"/>
  <c r="BO26" i="1"/>
  <c r="CA26" i="1" s="1"/>
  <c r="BR26" i="1"/>
  <c r="CD26" i="1" s="1"/>
  <c r="BQ26" i="1"/>
  <c r="CC26" i="1" s="1"/>
  <c r="BM125" i="1"/>
  <c r="BY125" i="1" s="1"/>
  <c r="BU125" i="1"/>
  <c r="CG125" i="1" s="1"/>
  <c r="BO125" i="1"/>
  <c r="CA125" i="1" s="1"/>
  <c r="BW125" i="1"/>
  <c r="CI125" i="1" s="1"/>
  <c r="BQ125" i="1"/>
  <c r="CC125" i="1" s="1"/>
  <c r="BR125" i="1"/>
  <c r="CD125" i="1" s="1"/>
  <c r="BS125" i="1"/>
  <c r="CE125" i="1" s="1"/>
  <c r="BV125" i="1"/>
  <c r="CH125" i="1" s="1"/>
  <c r="BT125" i="1"/>
  <c r="CF125" i="1" s="1"/>
  <c r="BX125" i="1"/>
  <c r="CJ125" i="1" s="1"/>
  <c r="BN125" i="1"/>
  <c r="BZ125" i="1" s="1"/>
  <c r="BP125" i="1"/>
  <c r="CB125" i="1" s="1"/>
  <c r="BM99" i="1"/>
  <c r="BY99" i="1" s="1"/>
  <c r="BU99" i="1"/>
  <c r="CG99" i="1" s="1"/>
  <c r="BR99" i="1"/>
  <c r="CD99" i="1" s="1"/>
  <c r="BO99" i="1"/>
  <c r="CA99" i="1" s="1"/>
  <c r="BP99" i="1"/>
  <c r="CB99" i="1" s="1"/>
  <c r="BQ99" i="1"/>
  <c r="CC99" i="1" s="1"/>
  <c r="BT99" i="1"/>
  <c r="CF99" i="1" s="1"/>
  <c r="BW99" i="1"/>
  <c r="CI99" i="1" s="1"/>
  <c r="BX99" i="1"/>
  <c r="CJ99" i="1" s="1"/>
  <c r="BN99" i="1"/>
  <c r="BZ99" i="1" s="1"/>
  <c r="BS99" i="1"/>
  <c r="CE99" i="1" s="1"/>
  <c r="BV99" i="1"/>
  <c r="CH99" i="1" s="1"/>
  <c r="BS78" i="1"/>
  <c r="CE78" i="1" s="1"/>
  <c r="BU78" i="1"/>
  <c r="CG78" i="1" s="1"/>
  <c r="BT78" i="1"/>
  <c r="CF78" i="1" s="1"/>
  <c r="BV78" i="1"/>
  <c r="CH78" i="1" s="1"/>
  <c r="BM78" i="1"/>
  <c r="BY78" i="1" s="1"/>
  <c r="BW78" i="1"/>
  <c r="CI78" i="1" s="1"/>
  <c r="BP78" i="1"/>
  <c r="CB78" i="1" s="1"/>
  <c r="BN78" i="1"/>
  <c r="BZ78" i="1" s="1"/>
  <c r="BO78" i="1"/>
  <c r="CA78" i="1" s="1"/>
  <c r="BQ78" i="1"/>
  <c r="CC78" i="1" s="1"/>
  <c r="BR78" i="1"/>
  <c r="CD78" i="1" s="1"/>
  <c r="BX78" i="1"/>
  <c r="CJ78" i="1" s="1"/>
  <c r="BS60" i="1"/>
  <c r="CE60" i="1" s="1"/>
  <c r="BN60" i="1"/>
  <c r="BZ60" i="1" s="1"/>
  <c r="BW60" i="1"/>
  <c r="CI60" i="1" s="1"/>
  <c r="BO60" i="1"/>
  <c r="CA60" i="1" s="1"/>
  <c r="BX60" i="1"/>
  <c r="CJ60" i="1" s="1"/>
  <c r="BP60" i="1"/>
  <c r="CB60" i="1" s="1"/>
  <c r="BR60" i="1"/>
  <c r="CD60" i="1" s="1"/>
  <c r="BT60" i="1"/>
  <c r="CF60" i="1" s="1"/>
  <c r="BV60" i="1"/>
  <c r="CH60" i="1" s="1"/>
  <c r="BM60" i="1"/>
  <c r="BY60" i="1" s="1"/>
  <c r="BU60" i="1"/>
  <c r="CG60" i="1" s="1"/>
  <c r="BQ60" i="1"/>
  <c r="CC60" i="1" s="1"/>
  <c r="BS64" i="1"/>
  <c r="CE64" i="1" s="1"/>
  <c r="BR64" i="1"/>
  <c r="CD64" i="1" s="1"/>
  <c r="BT64" i="1"/>
  <c r="CF64" i="1" s="1"/>
  <c r="BU64" i="1"/>
  <c r="CG64" i="1" s="1"/>
  <c r="BN64" i="1"/>
  <c r="BZ64" i="1" s="1"/>
  <c r="BW64" i="1"/>
  <c r="CI64" i="1" s="1"/>
  <c r="BM64" i="1"/>
  <c r="BY64" i="1" s="1"/>
  <c r="BO64" i="1"/>
  <c r="CA64" i="1" s="1"/>
  <c r="BV64" i="1"/>
  <c r="CH64" i="1" s="1"/>
  <c r="BP64" i="1"/>
  <c r="CB64" i="1" s="1"/>
  <c r="BX64" i="1"/>
  <c r="CJ64" i="1" s="1"/>
  <c r="BQ64" i="1"/>
  <c r="CC64" i="1" s="1"/>
  <c r="BM111" i="1"/>
  <c r="BY111" i="1" s="1"/>
  <c r="BU111" i="1"/>
  <c r="CG111" i="1" s="1"/>
  <c r="BP111" i="1"/>
  <c r="CB111" i="1" s="1"/>
  <c r="BR111" i="1"/>
  <c r="CD111" i="1" s="1"/>
  <c r="BT111" i="1"/>
  <c r="CF111" i="1" s="1"/>
  <c r="BO111" i="1"/>
  <c r="CA111" i="1" s="1"/>
  <c r="BQ111" i="1"/>
  <c r="CC111" i="1" s="1"/>
  <c r="BS111" i="1"/>
  <c r="CE111" i="1" s="1"/>
  <c r="BW111" i="1"/>
  <c r="CI111" i="1" s="1"/>
  <c r="BN111" i="1"/>
  <c r="BZ111" i="1" s="1"/>
  <c r="BV111" i="1"/>
  <c r="CH111" i="1" s="1"/>
  <c r="BX111" i="1"/>
  <c r="CJ111" i="1" s="1"/>
  <c r="BQ34" i="1"/>
  <c r="CC34" i="1" s="1"/>
  <c r="BS34" i="1"/>
  <c r="CE34" i="1" s="1"/>
  <c r="BN34" i="1"/>
  <c r="BZ34" i="1" s="1"/>
  <c r="BX34" i="1"/>
  <c r="CJ34" i="1" s="1"/>
  <c r="BR34" i="1"/>
  <c r="CD34" i="1" s="1"/>
  <c r="BT34" i="1"/>
  <c r="CF34" i="1" s="1"/>
  <c r="BU34" i="1"/>
  <c r="CG34" i="1" s="1"/>
  <c r="BV34" i="1"/>
  <c r="CH34" i="1" s="1"/>
  <c r="BW34" i="1"/>
  <c r="CI34" i="1" s="1"/>
  <c r="BM34" i="1"/>
  <c r="BY34" i="1" s="1"/>
  <c r="BO34" i="1"/>
  <c r="CA34" i="1" s="1"/>
  <c r="BP34" i="1"/>
  <c r="CB34" i="1" s="1"/>
  <c r="BQ106" i="1"/>
  <c r="CC106" i="1" s="1"/>
  <c r="BN106" i="1"/>
  <c r="BZ106" i="1" s="1"/>
  <c r="BW106" i="1"/>
  <c r="CI106" i="1" s="1"/>
  <c r="BP106" i="1"/>
  <c r="CB106" i="1" s="1"/>
  <c r="BS106" i="1"/>
  <c r="CE106" i="1" s="1"/>
  <c r="BR106" i="1"/>
  <c r="CD106" i="1" s="1"/>
  <c r="BT106" i="1"/>
  <c r="CF106" i="1" s="1"/>
  <c r="BU106" i="1"/>
  <c r="CG106" i="1" s="1"/>
  <c r="BX106" i="1"/>
  <c r="CJ106" i="1" s="1"/>
  <c r="BM106" i="1"/>
  <c r="BY106" i="1" s="1"/>
  <c r="BV106" i="1"/>
  <c r="CH106" i="1" s="1"/>
  <c r="BO106" i="1"/>
  <c r="CA106" i="1" s="1"/>
  <c r="BO145" i="1"/>
  <c r="CA145" i="1" s="1"/>
  <c r="BW145" i="1"/>
  <c r="CI145" i="1" s="1"/>
  <c r="BQ145" i="1"/>
  <c r="CC145" i="1" s="1"/>
  <c r="BS145" i="1"/>
  <c r="CE145" i="1" s="1"/>
  <c r="BR145" i="1"/>
  <c r="CD145" i="1" s="1"/>
  <c r="BT145" i="1"/>
  <c r="CF145" i="1" s="1"/>
  <c r="BU145" i="1"/>
  <c r="CG145" i="1" s="1"/>
  <c r="BM145" i="1"/>
  <c r="BY145" i="1" s="1"/>
  <c r="BV145" i="1"/>
  <c r="CH145" i="1" s="1"/>
  <c r="BP145" i="1"/>
  <c r="CB145" i="1" s="1"/>
  <c r="BN145" i="1"/>
  <c r="BZ145" i="1" s="1"/>
  <c r="BX145" i="1"/>
  <c r="CJ145" i="1" s="1"/>
  <c r="BP53" i="1"/>
  <c r="CB53" i="1" s="1"/>
  <c r="BX53" i="1"/>
  <c r="CJ53" i="1" s="1"/>
  <c r="BN53" i="1"/>
  <c r="BZ53" i="1" s="1"/>
  <c r="BW53" i="1"/>
  <c r="CI53" i="1" s="1"/>
  <c r="BO53" i="1"/>
  <c r="CA53" i="1" s="1"/>
  <c r="BQ53" i="1"/>
  <c r="CC53" i="1" s="1"/>
  <c r="BS53" i="1"/>
  <c r="CE53" i="1" s="1"/>
  <c r="BT53" i="1"/>
  <c r="CF53" i="1" s="1"/>
  <c r="BU53" i="1"/>
  <c r="CG53" i="1" s="1"/>
  <c r="BV53" i="1"/>
  <c r="CH53" i="1" s="1"/>
  <c r="BR53" i="1"/>
  <c r="CD53" i="1" s="1"/>
  <c r="BM53" i="1"/>
  <c r="BY53" i="1" s="1"/>
  <c r="BM44" i="1"/>
  <c r="BY44" i="1" s="1"/>
  <c r="BU44" i="1"/>
  <c r="CG44" i="1" s="1"/>
  <c r="BS44" i="1"/>
  <c r="CE44" i="1" s="1"/>
  <c r="BT44" i="1"/>
  <c r="CF44" i="1" s="1"/>
  <c r="BV44" i="1"/>
  <c r="CH44" i="1" s="1"/>
  <c r="BO44" i="1"/>
  <c r="CA44" i="1" s="1"/>
  <c r="BP44" i="1"/>
  <c r="CB44" i="1" s="1"/>
  <c r="BQ44" i="1"/>
  <c r="CC44" i="1" s="1"/>
  <c r="BR44" i="1"/>
  <c r="CD44" i="1" s="1"/>
  <c r="BX44" i="1"/>
  <c r="CJ44" i="1" s="1"/>
  <c r="BN44" i="1"/>
  <c r="BZ44" i="1" s="1"/>
  <c r="BW44" i="1"/>
  <c r="CI44" i="1" s="1"/>
  <c r="BM123" i="1"/>
  <c r="BY123" i="1" s="1"/>
  <c r="BU123" i="1"/>
  <c r="CG123" i="1" s="1"/>
  <c r="BO123" i="1"/>
  <c r="CA123" i="1" s="1"/>
  <c r="BW123" i="1"/>
  <c r="CI123" i="1" s="1"/>
  <c r="BV123" i="1"/>
  <c r="CH123" i="1" s="1"/>
  <c r="BX123" i="1"/>
  <c r="CJ123" i="1" s="1"/>
  <c r="BN123" i="1"/>
  <c r="BZ123" i="1" s="1"/>
  <c r="BQ123" i="1"/>
  <c r="CC123" i="1" s="1"/>
  <c r="BR123" i="1"/>
  <c r="CD123" i="1" s="1"/>
  <c r="BS123" i="1"/>
  <c r="CE123" i="1" s="1"/>
  <c r="BT123" i="1"/>
  <c r="CF123" i="1" s="1"/>
  <c r="BP123" i="1"/>
  <c r="CB123" i="1" s="1"/>
  <c r="BP24" i="1"/>
  <c r="CB24" i="1" s="1"/>
  <c r="BX24" i="1"/>
  <c r="CJ24" i="1" s="1"/>
  <c r="BQ24" i="1"/>
  <c r="CC24" i="1" s="1"/>
  <c r="BS24" i="1"/>
  <c r="CE24" i="1" s="1"/>
  <c r="BT24" i="1"/>
  <c r="CF24" i="1" s="1"/>
  <c r="BU24" i="1"/>
  <c r="CG24" i="1" s="1"/>
  <c r="BV24" i="1"/>
  <c r="CH24" i="1" s="1"/>
  <c r="BO24" i="1"/>
  <c r="CA24" i="1" s="1"/>
  <c r="BM24" i="1"/>
  <c r="BY24" i="1" s="1"/>
  <c r="BN24" i="1"/>
  <c r="BZ24" i="1" s="1"/>
  <c r="BW24" i="1"/>
  <c r="CI24" i="1" s="1"/>
  <c r="BR24" i="1"/>
  <c r="CD24" i="1" s="1"/>
  <c r="BM50" i="1"/>
  <c r="BY50" i="1" s="1"/>
  <c r="BU50" i="1"/>
  <c r="CG50" i="1" s="1"/>
  <c r="BO50" i="1"/>
  <c r="CA50" i="1" s="1"/>
  <c r="BX50" i="1"/>
  <c r="CJ50" i="1" s="1"/>
  <c r="BS50" i="1"/>
  <c r="CE50" i="1" s="1"/>
  <c r="BT50" i="1"/>
  <c r="CF50" i="1" s="1"/>
  <c r="BV50" i="1"/>
  <c r="CH50" i="1" s="1"/>
  <c r="BN50" i="1"/>
  <c r="BZ50" i="1" s="1"/>
  <c r="BQ50" i="1"/>
  <c r="CC50" i="1" s="1"/>
  <c r="BR50" i="1"/>
  <c r="CD50" i="1" s="1"/>
  <c r="BW50" i="1"/>
  <c r="CI50" i="1" s="1"/>
  <c r="BP50" i="1"/>
  <c r="CB50" i="1" s="1"/>
  <c r="BS62" i="1"/>
  <c r="CE62" i="1" s="1"/>
  <c r="BP62" i="1"/>
  <c r="CB62" i="1" s="1"/>
  <c r="BQ62" i="1"/>
  <c r="CC62" i="1" s="1"/>
  <c r="BR62" i="1"/>
  <c r="CD62" i="1" s="1"/>
  <c r="BU62" i="1"/>
  <c r="CG62" i="1" s="1"/>
  <c r="BX62" i="1"/>
  <c r="CJ62" i="1" s="1"/>
  <c r="BM62" i="1"/>
  <c r="BY62" i="1" s="1"/>
  <c r="BT62" i="1"/>
  <c r="CF62" i="1" s="1"/>
  <c r="BW62" i="1"/>
  <c r="CI62" i="1" s="1"/>
  <c r="BN62" i="1"/>
  <c r="BZ62" i="1" s="1"/>
  <c r="BV62" i="1"/>
  <c r="CH62" i="1" s="1"/>
  <c r="BO62" i="1"/>
  <c r="CA62" i="1" s="1"/>
  <c r="BM105" i="1"/>
  <c r="BY105" i="1" s="1"/>
  <c r="BU105" i="1"/>
  <c r="CG105" i="1" s="1"/>
  <c r="BR105" i="1"/>
  <c r="CD105" i="1" s="1"/>
  <c r="BS105" i="1"/>
  <c r="CE105" i="1" s="1"/>
  <c r="BT105" i="1"/>
  <c r="CF105" i="1" s="1"/>
  <c r="BN105" i="1"/>
  <c r="BZ105" i="1" s="1"/>
  <c r="BW105" i="1"/>
  <c r="CI105" i="1" s="1"/>
  <c r="BO105" i="1"/>
  <c r="CA105" i="1" s="1"/>
  <c r="BP105" i="1"/>
  <c r="CB105" i="1" s="1"/>
  <c r="BV105" i="1"/>
  <c r="CH105" i="1" s="1"/>
  <c r="BX105" i="1"/>
  <c r="CJ105" i="1" s="1"/>
  <c r="BQ105" i="1"/>
  <c r="CC105" i="1" s="1"/>
  <c r="BP85" i="1"/>
  <c r="CB85" i="1" s="1"/>
  <c r="BX85" i="1"/>
  <c r="CJ85" i="1" s="1"/>
  <c r="BS85" i="1"/>
  <c r="CE85" i="1" s="1"/>
  <c r="BN85" i="1"/>
  <c r="BZ85" i="1" s="1"/>
  <c r="BU85" i="1"/>
  <c r="CG85" i="1" s="1"/>
  <c r="BO85" i="1"/>
  <c r="CA85" i="1" s="1"/>
  <c r="BM85" i="1"/>
  <c r="BY85" i="1" s="1"/>
  <c r="BQ85" i="1"/>
  <c r="CC85" i="1" s="1"/>
  <c r="BT85" i="1"/>
  <c r="CF85" i="1" s="1"/>
  <c r="BR85" i="1"/>
  <c r="CD85" i="1" s="1"/>
  <c r="BW85" i="1"/>
  <c r="CI85" i="1" s="1"/>
  <c r="BV85" i="1"/>
  <c r="CH85" i="1" s="1"/>
  <c r="BM119" i="1"/>
  <c r="BY119" i="1" s="1"/>
  <c r="BU119" i="1"/>
  <c r="CG119" i="1" s="1"/>
  <c r="BO119" i="1"/>
  <c r="CA119" i="1" s="1"/>
  <c r="BW119" i="1"/>
  <c r="CI119" i="1" s="1"/>
  <c r="BV119" i="1"/>
  <c r="CH119" i="1" s="1"/>
  <c r="BX119" i="1"/>
  <c r="CJ119" i="1" s="1"/>
  <c r="BN119" i="1"/>
  <c r="BZ119" i="1" s="1"/>
  <c r="BQ119" i="1"/>
  <c r="CC119" i="1" s="1"/>
  <c r="BS119" i="1"/>
  <c r="CE119" i="1" s="1"/>
  <c r="BR119" i="1"/>
  <c r="CD119" i="1" s="1"/>
  <c r="BT119" i="1"/>
  <c r="CF119" i="1" s="1"/>
  <c r="BP119" i="1"/>
  <c r="CB119" i="1" s="1"/>
  <c r="BQ32" i="1"/>
  <c r="CC32" i="1" s="1"/>
  <c r="BP32" i="1"/>
  <c r="CB32" i="1" s="1"/>
  <c r="BM32" i="1"/>
  <c r="BY32" i="1" s="1"/>
  <c r="BW32" i="1"/>
  <c r="CI32" i="1" s="1"/>
  <c r="BV32" i="1"/>
  <c r="CH32" i="1" s="1"/>
  <c r="BS32" i="1"/>
  <c r="CE32" i="1" s="1"/>
  <c r="BT32" i="1"/>
  <c r="CF32" i="1" s="1"/>
  <c r="BU32" i="1"/>
  <c r="CG32" i="1" s="1"/>
  <c r="BX32" i="1"/>
  <c r="CJ32" i="1" s="1"/>
  <c r="BO32" i="1"/>
  <c r="CA32" i="1" s="1"/>
  <c r="BR32" i="1"/>
  <c r="CD32" i="1" s="1"/>
  <c r="BN32" i="1"/>
  <c r="BZ32" i="1" s="1"/>
  <c r="BQ124" i="1"/>
  <c r="CC124" i="1" s="1"/>
  <c r="BS124" i="1"/>
  <c r="CE124" i="1" s="1"/>
  <c r="BR124" i="1"/>
  <c r="CD124" i="1" s="1"/>
  <c r="BT124" i="1"/>
  <c r="CF124" i="1" s="1"/>
  <c r="BU124" i="1"/>
  <c r="CG124" i="1" s="1"/>
  <c r="BM124" i="1"/>
  <c r="BY124" i="1" s="1"/>
  <c r="BW124" i="1"/>
  <c r="CI124" i="1" s="1"/>
  <c r="BO124" i="1"/>
  <c r="CA124" i="1" s="1"/>
  <c r="BP124" i="1"/>
  <c r="CB124" i="1" s="1"/>
  <c r="BV124" i="1"/>
  <c r="CH124" i="1" s="1"/>
  <c r="BX124" i="1"/>
  <c r="CJ124" i="1" s="1"/>
  <c r="BN124" i="1"/>
  <c r="BZ124" i="1" s="1"/>
  <c r="BP87" i="1"/>
  <c r="CB87" i="1" s="1"/>
  <c r="BX87" i="1"/>
  <c r="CJ87" i="1" s="1"/>
  <c r="BU87" i="1"/>
  <c r="CG87" i="1" s="1"/>
  <c r="BQ87" i="1"/>
  <c r="CC87" i="1" s="1"/>
  <c r="BM87" i="1"/>
  <c r="BY87" i="1" s="1"/>
  <c r="BW87" i="1"/>
  <c r="CI87" i="1" s="1"/>
  <c r="BV87" i="1"/>
  <c r="CH87" i="1" s="1"/>
  <c r="BO87" i="1"/>
  <c r="CA87" i="1" s="1"/>
  <c r="BR87" i="1"/>
  <c r="CD87" i="1" s="1"/>
  <c r="BS87" i="1"/>
  <c r="CE87" i="1" s="1"/>
  <c r="BT87" i="1"/>
  <c r="CF87" i="1" s="1"/>
  <c r="BN87" i="1"/>
  <c r="BZ87" i="1" s="1"/>
  <c r="D59" i="1"/>
  <c r="D29" i="1"/>
  <c r="D92" i="1"/>
  <c r="D79" i="1"/>
  <c r="D122" i="1"/>
  <c r="D118" i="1"/>
  <c r="D65" i="1"/>
  <c r="BM5" i="1"/>
  <c r="BY5" i="1" s="1"/>
  <c r="D100" i="1"/>
  <c r="BN5" i="1"/>
  <c r="BZ5" i="1" s="1"/>
  <c r="D127" i="1"/>
  <c r="D78" i="1"/>
  <c r="D32" i="1"/>
  <c r="D82" i="1"/>
  <c r="D44" i="1"/>
  <c r="D24" i="1"/>
  <c r="D31" i="1"/>
  <c r="D85" i="1"/>
  <c r="D110" i="1"/>
  <c r="D80" i="1"/>
  <c r="D93" i="1"/>
  <c r="D76" i="1"/>
  <c r="D56" i="1"/>
  <c r="D69" i="1"/>
  <c r="D88" i="1"/>
  <c r="D48" i="1"/>
  <c r="D38" i="1"/>
  <c r="D37" i="1"/>
  <c r="D108" i="1"/>
  <c r="D105" i="1"/>
  <c r="D126" i="1"/>
  <c r="D103" i="1"/>
  <c r="D57" i="1"/>
  <c r="D115" i="1"/>
  <c r="D95" i="1"/>
  <c r="D97" i="1"/>
  <c r="BW5" i="1"/>
  <c r="CI5" i="1" s="1"/>
  <c r="BU5" i="1"/>
  <c r="CG5" i="1" s="1"/>
  <c r="BT5" i="1"/>
  <c r="CF5" i="1" s="1"/>
  <c r="BR5" i="1"/>
  <c r="CD5" i="1" s="1"/>
  <c r="BQ5" i="1"/>
  <c r="CC5" i="1" s="1"/>
  <c r="D5" i="1"/>
  <c r="BV5" i="1"/>
  <c r="CH5" i="1" s="1"/>
  <c r="D72" i="1"/>
  <c r="D119" i="1"/>
  <c r="BX5" i="1"/>
  <c r="CJ5" i="1" s="1"/>
  <c r="D10" i="1"/>
  <c r="D128" i="1"/>
  <c r="D94" i="1"/>
  <c r="D64" i="1"/>
  <c r="D75" i="1"/>
  <c r="D46" i="1"/>
  <c r="D30" i="1"/>
  <c r="D51" i="1"/>
  <c r="D22" i="1"/>
  <c r="D33" i="1"/>
  <c r="D26" i="1"/>
  <c r="D42" i="1"/>
  <c r="D20" i="1"/>
  <c r="D52" i="1"/>
  <c r="D35" i="1"/>
  <c r="D21" i="1"/>
  <c r="D55" i="1"/>
  <c r="D63" i="1"/>
  <c r="D120" i="1"/>
  <c r="D117" i="1"/>
  <c r="D18" i="1"/>
  <c r="D34" i="1"/>
  <c r="D23" i="1"/>
  <c r="D40" i="1"/>
  <c r="D41" i="1"/>
  <c r="D54" i="1"/>
  <c r="D45" i="1"/>
  <c r="D49" i="1"/>
  <c r="D112" i="1"/>
  <c r="D123" i="1"/>
  <c r="D71" i="1"/>
  <c r="D67" i="1"/>
  <c r="D68" i="1"/>
  <c r="D25" i="1"/>
  <c r="D106" i="1"/>
  <c r="D145" i="1"/>
  <c r="D60" i="1"/>
  <c r="D53" i="1"/>
  <c r="D114" i="1"/>
  <c r="D102" i="1"/>
  <c r="D50" i="1"/>
  <c r="D43" i="1"/>
  <c r="D70" i="1"/>
  <c r="D36" i="1"/>
  <c r="D84" i="1"/>
  <c r="D62" i="1"/>
  <c r="D81" i="1"/>
  <c r="D125" i="1"/>
  <c r="D98" i="1"/>
  <c r="D107" i="1"/>
  <c r="D58" i="1"/>
  <c r="D73" i="1"/>
  <c r="D61" i="1"/>
  <c r="D113" i="1"/>
  <c r="D66" i="1"/>
  <c r="D77" i="1"/>
  <c r="D96" i="1"/>
  <c r="D101" i="1"/>
  <c r="D104" i="1"/>
  <c r="D90" i="1"/>
  <c r="D111" i="1"/>
  <c r="D109" i="1"/>
  <c r="D121" i="1"/>
  <c r="D99" i="1"/>
  <c r="D83" i="1"/>
  <c r="D86" i="1"/>
  <c r="D74" i="1"/>
  <c r="D89" i="1"/>
  <c r="D28" i="1"/>
  <c r="D116" i="1"/>
  <c r="D91" i="1"/>
  <c r="D124" i="1"/>
  <c r="D7" i="1"/>
  <c r="D11" i="1"/>
  <c r="D9" i="1"/>
  <c r="D8" i="1"/>
  <c r="BS5" i="1"/>
  <c r="CE5" i="1" s="1"/>
  <c r="BO5" i="1"/>
  <c r="CA5" i="1" s="1"/>
  <c r="D39" i="1"/>
  <c r="D6" i="1"/>
  <c r="D27" i="1"/>
  <c r="D47" i="1"/>
  <c r="D87" i="1"/>
  <c r="C176" i="2"/>
  <c r="D176" i="2" s="1"/>
  <c r="F176" i="2" s="1"/>
  <c r="C177" i="2" l="1"/>
  <c r="D177" i="2" s="1"/>
  <c r="F177" i="2" s="1"/>
  <c r="C178" i="2" l="1"/>
  <c r="D178" i="2" s="1"/>
  <c r="F178" i="2" s="1"/>
  <c r="C179" i="2" l="1"/>
  <c r="D179" i="2" l="1"/>
  <c r="F179" i="2" s="1"/>
  <c r="C180" i="2"/>
  <c r="B181" i="2"/>
  <c r="B182" i="2" s="1"/>
  <c r="B183" i="2" l="1"/>
  <c r="C182" i="2"/>
  <c r="D182" i="2" s="1"/>
  <c r="F182" i="2" s="1"/>
  <c r="D180" i="2"/>
  <c r="F180" i="2" s="1"/>
  <c r="C181" i="2"/>
  <c r="B184" i="2" l="1"/>
  <c r="C184" i="2" s="1"/>
  <c r="D184" i="2" s="1"/>
  <c r="F184" i="2" s="1"/>
  <c r="G184" i="2" s="1"/>
  <c r="C183" i="2"/>
  <c r="D183" i="2" s="1"/>
  <c r="F183" i="2" s="1"/>
  <c r="D181" i="2"/>
  <c r="F181" i="2" s="1"/>
  <c r="CI3" i="1"/>
  <c r="CV3" i="1" s="1"/>
  <c r="G183" i="2" l="1"/>
  <c r="CM129" i="1"/>
  <c r="CY129" i="1" s="1"/>
  <c r="CN129" i="1"/>
  <c r="CZ129" i="1" s="1"/>
  <c r="CV129" i="1"/>
  <c r="DH129" i="1" s="1"/>
  <c r="CL130" i="1"/>
  <c r="CX130" i="1" s="1"/>
  <c r="CT130" i="1"/>
  <c r="DF130" i="1" s="1"/>
  <c r="CR131" i="1"/>
  <c r="DD131" i="1" s="1"/>
  <c r="CP132" i="1"/>
  <c r="DB132" i="1" s="1"/>
  <c r="CN133" i="1"/>
  <c r="CZ133" i="1" s="1"/>
  <c r="CV133" i="1"/>
  <c r="DH133" i="1" s="1"/>
  <c r="CL134" i="1"/>
  <c r="CX134" i="1" s="1"/>
  <c r="CT134" i="1"/>
  <c r="DF134" i="1" s="1"/>
  <c r="CR135" i="1"/>
  <c r="DD135" i="1" s="1"/>
  <c r="CP136" i="1"/>
  <c r="DB136" i="1" s="1"/>
  <c r="CO129" i="1"/>
  <c r="DA129" i="1" s="1"/>
  <c r="CQ129" i="1"/>
  <c r="DC129" i="1" s="1"/>
  <c r="CO130" i="1"/>
  <c r="DA130" i="1" s="1"/>
  <c r="CT129" i="1"/>
  <c r="DF129" i="1" s="1"/>
  <c r="CU129" i="1"/>
  <c r="DG129" i="1" s="1"/>
  <c r="CN130" i="1"/>
  <c r="CZ130" i="1" s="1"/>
  <c r="CL129" i="1"/>
  <c r="CX129" i="1" s="1"/>
  <c r="CQ130" i="1"/>
  <c r="DC130" i="1" s="1"/>
  <c r="CO131" i="1"/>
  <c r="DA131" i="1" s="1"/>
  <c r="CO132" i="1"/>
  <c r="DA132" i="1" s="1"/>
  <c r="CQ133" i="1"/>
  <c r="DC133" i="1" s="1"/>
  <c r="CR134" i="1"/>
  <c r="DD134" i="1" s="1"/>
  <c r="CS135" i="1"/>
  <c r="DE135" i="1" s="1"/>
  <c r="CS136" i="1"/>
  <c r="DE136" i="1" s="1"/>
  <c r="CN137" i="1"/>
  <c r="CZ137" i="1" s="1"/>
  <c r="CV137" i="1"/>
  <c r="DH137" i="1" s="1"/>
  <c r="CL138" i="1"/>
  <c r="CX138" i="1" s="1"/>
  <c r="CT138" i="1"/>
  <c r="DF138" i="1" s="1"/>
  <c r="CK129" i="1"/>
  <c r="CW129" i="1" s="1"/>
  <c r="CV130" i="1"/>
  <c r="DH130" i="1" s="1"/>
  <c r="CN131" i="1"/>
  <c r="CZ131" i="1" s="1"/>
  <c r="CR132" i="1"/>
  <c r="DD132" i="1" s="1"/>
  <c r="CK133" i="1"/>
  <c r="CW133" i="1" s="1"/>
  <c r="CU133" i="1"/>
  <c r="DG133" i="1" s="1"/>
  <c r="CO134" i="1"/>
  <c r="DA134" i="1" s="1"/>
  <c r="CP135" i="1"/>
  <c r="DB135" i="1" s="1"/>
  <c r="CR136" i="1"/>
  <c r="DD136" i="1" s="1"/>
  <c r="CP137" i="1"/>
  <c r="DB137" i="1" s="1"/>
  <c r="CQ138" i="1"/>
  <c r="DC138" i="1" s="1"/>
  <c r="CP129" i="1"/>
  <c r="DB129" i="1" s="1"/>
  <c r="CP131" i="1"/>
  <c r="DB131" i="1" s="1"/>
  <c r="CS132" i="1"/>
  <c r="DE132" i="1" s="1"/>
  <c r="CL133" i="1"/>
  <c r="CX133" i="1" s="1"/>
  <c r="CP134" i="1"/>
  <c r="DB134" i="1" s="1"/>
  <c r="CQ135" i="1"/>
  <c r="DC135" i="1" s="1"/>
  <c r="CT136" i="1"/>
  <c r="DF136" i="1" s="1"/>
  <c r="CQ137" i="1"/>
  <c r="DC137" i="1" s="1"/>
  <c r="CR138" i="1"/>
  <c r="DD138" i="1" s="1"/>
  <c r="CR129" i="1"/>
  <c r="DD129" i="1" s="1"/>
  <c r="CK130" i="1"/>
  <c r="CW130" i="1" s="1"/>
  <c r="CQ131" i="1"/>
  <c r="DC131" i="1" s="1"/>
  <c r="CT132" i="1"/>
  <c r="DF132" i="1" s="1"/>
  <c r="CM133" i="1"/>
  <c r="CY133" i="1" s="1"/>
  <c r="CQ134" i="1"/>
  <c r="DC134" i="1" s="1"/>
  <c r="CT135" i="1"/>
  <c r="DF135" i="1" s="1"/>
  <c r="CK136" i="1"/>
  <c r="CW136" i="1" s="1"/>
  <c r="CU136" i="1"/>
  <c r="DG136" i="1" s="1"/>
  <c r="CR137" i="1"/>
  <c r="DD137" i="1" s="1"/>
  <c r="CS138" i="1"/>
  <c r="DE138" i="1" s="1"/>
  <c r="CK139" i="1"/>
  <c r="CW139" i="1" s="1"/>
  <c r="CS139" i="1"/>
  <c r="DE139" i="1" s="1"/>
  <c r="CQ140" i="1"/>
  <c r="DC140" i="1" s="1"/>
  <c r="CP130" i="1"/>
  <c r="DB130" i="1" s="1"/>
  <c r="CT131" i="1"/>
  <c r="DF131" i="1" s="1"/>
  <c r="CL132" i="1"/>
  <c r="CX132" i="1" s="1"/>
  <c r="CV132" i="1"/>
  <c r="DH132" i="1" s="1"/>
  <c r="CP133" i="1"/>
  <c r="DB133" i="1" s="1"/>
  <c r="CU134" i="1"/>
  <c r="DG134" i="1" s="1"/>
  <c r="CL135" i="1"/>
  <c r="CX135" i="1" s="1"/>
  <c r="CV135" i="1"/>
  <c r="DH135" i="1" s="1"/>
  <c r="CM136" i="1"/>
  <c r="CY136" i="1" s="1"/>
  <c r="CK137" i="1"/>
  <c r="CW137" i="1" s="1"/>
  <c r="CT137" i="1"/>
  <c r="DF137" i="1" s="1"/>
  <c r="CM138" i="1"/>
  <c r="CY138" i="1" s="1"/>
  <c r="CV138" i="1"/>
  <c r="DH138" i="1" s="1"/>
  <c r="CM139" i="1"/>
  <c r="CY139" i="1" s="1"/>
  <c r="CU139" i="1"/>
  <c r="DG139" i="1" s="1"/>
  <c r="CK140" i="1"/>
  <c r="CW140" i="1" s="1"/>
  <c r="CS140" i="1"/>
  <c r="DE140" i="1" s="1"/>
  <c r="CQ141" i="1"/>
  <c r="DC141" i="1" s="1"/>
  <c r="CO142" i="1"/>
  <c r="DA142" i="1" s="1"/>
  <c r="CM143" i="1"/>
  <c r="CY143" i="1" s="1"/>
  <c r="CU143" i="1"/>
  <c r="DG143" i="1" s="1"/>
  <c r="CK144" i="1"/>
  <c r="CW144" i="1" s="1"/>
  <c r="CS144" i="1"/>
  <c r="DE144" i="1" s="1"/>
  <c r="CS129" i="1"/>
  <c r="DE129" i="1" s="1"/>
  <c r="CQ132" i="1"/>
  <c r="DC132" i="1" s="1"/>
  <c r="CT133" i="1"/>
  <c r="DF133" i="1" s="1"/>
  <c r="CO135" i="1"/>
  <c r="DA135" i="1" s="1"/>
  <c r="CO136" i="1"/>
  <c r="DA136" i="1" s="1"/>
  <c r="CM137" i="1"/>
  <c r="CY137" i="1" s="1"/>
  <c r="CP138" i="1"/>
  <c r="DB138" i="1" s="1"/>
  <c r="CP139" i="1"/>
  <c r="DB139" i="1" s="1"/>
  <c r="CU140" i="1"/>
  <c r="DG140" i="1" s="1"/>
  <c r="CL141" i="1"/>
  <c r="CX141" i="1" s="1"/>
  <c r="CU141" i="1"/>
  <c r="DG141" i="1" s="1"/>
  <c r="CL142" i="1"/>
  <c r="CX142" i="1" s="1"/>
  <c r="CU142" i="1"/>
  <c r="DG142" i="1" s="1"/>
  <c r="CS143" i="1"/>
  <c r="DE143" i="1" s="1"/>
  <c r="CL144" i="1"/>
  <c r="CX144" i="1" s="1"/>
  <c r="CU144" i="1"/>
  <c r="DG144" i="1" s="1"/>
  <c r="CU137" i="1"/>
  <c r="DG137" i="1" s="1"/>
  <c r="CK131" i="1"/>
  <c r="CW131" i="1" s="1"/>
  <c r="CU132" i="1"/>
  <c r="DG132" i="1" s="1"/>
  <c r="CK134" i="1"/>
  <c r="CW134" i="1" s="1"/>
  <c r="CU135" i="1"/>
  <c r="DG135" i="1" s="1"/>
  <c r="CQ136" i="1"/>
  <c r="DC136" i="1" s="1"/>
  <c r="CO137" i="1"/>
  <c r="DA137" i="1" s="1"/>
  <c r="CU138" i="1"/>
  <c r="DG138" i="1" s="1"/>
  <c r="CQ139" i="1"/>
  <c r="DC139" i="1" s="1"/>
  <c r="CL140" i="1"/>
  <c r="CX140" i="1" s="1"/>
  <c r="CV140" i="1"/>
  <c r="DH140" i="1" s="1"/>
  <c r="CM141" i="1"/>
  <c r="CY141" i="1" s="1"/>
  <c r="CV141" i="1"/>
  <c r="DH141" i="1" s="1"/>
  <c r="CM142" i="1"/>
  <c r="CY142" i="1" s="1"/>
  <c r="CV142" i="1"/>
  <c r="DH142" i="1" s="1"/>
  <c r="CK143" i="1"/>
  <c r="CW143" i="1" s="1"/>
  <c r="CT143" i="1"/>
  <c r="DF143" i="1" s="1"/>
  <c r="CM144" i="1"/>
  <c r="CY144" i="1" s="1"/>
  <c r="CV144" i="1"/>
  <c r="DH144" i="1" s="1"/>
  <c r="CT139" i="1"/>
  <c r="DF139" i="1" s="1"/>
  <c r="CL131" i="1"/>
  <c r="CX131" i="1" s="1"/>
  <c r="CM134" i="1"/>
  <c r="CY134" i="1" s="1"/>
  <c r="CV136" i="1"/>
  <c r="DH136" i="1" s="1"/>
  <c r="CS137" i="1"/>
  <c r="DE137" i="1" s="1"/>
  <c r="CR139" i="1"/>
  <c r="DD139" i="1" s="1"/>
  <c r="CM140" i="1"/>
  <c r="CY140" i="1" s="1"/>
  <c r="CN141" i="1"/>
  <c r="CZ141" i="1" s="1"/>
  <c r="CN142" i="1"/>
  <c r="CZ142" i="1" s="1"/>
  <c r="CL143" i="1"/>
  <c r="CX143" i="1" s="1"/>
  <c r="CV143" i="1"/>
  <c r="DH143" i="1" s="1"/>
  <c r="CN144" i="1"/>
  <c r="CZ144" i="1" s="1"/>
  <c r="CM131" i="1"/>
  <c r="CY131" i="1" s="1"/>
  <c r="CN134" i="1"/>
  <c r="CZ134" i="1" s="1"/>
  <c r="CM130" i="1"/>
  <c r="CY130" i="1" s="1"/>
  <c r="CS131" i="1"/>
  <c r="DE131" i="1" s="1"/>
  <c r="CS134" i="1"/>
  <c r="DE134" i="1" s="1"/>
  <c r="CV139" i="1"/>
  <c r="DH139" i="1" s="1"/>
  <c r="CO140" i="1"/>
  <c r="DA140" i="1" s="1"/>
  <c r="CP141" i="1"/>
  <c r="DB141" i="1" s="1"/>
  <c r="CQ142" i="1"/>
  <c r="DC142" i="1" s="1"/>
  <c r="CO143" i="1"/>
  <c r="DA143" i="1" s="1"/>
  <c r="CP144" i="1"/>
  <c r="DB144" i="1" s="1"/>
  <c r="CN132" i="1"/>
  <c r="CZ132" i="1" s="1"/>
  <c r="CN135" i="1"/>
  <c r="CZ135" i="1" s="1"/>
  <c r="CO139" i="1"/>
  <c r="DA139" i="1" s="1"/>
  <c r="CN140" i="1"/>
  <c r="CZ140" i="1" s="1"/>
  <c r="CR141" i="1"/>
  <c r="DD141" i="1" s="1"/>
  <c r="CS142" i="1"/>
  <c r="DE142" i="1" s="1"/>
  <c r="CP143" i="1"/>
  <c r="DB143" i="1" s="1"/>
  <c r="CM132" i="1"/>
  <c r="CY132" i="1" s="1"/>
  <c r="CP140" i="1"/>
  <c r="DB140" i="1" s="1"/>
  <c r="CS141" i="1"/>
  <c r="DE141" i="1" s="1"/>
  <c r="CT142" i="1"/>
  <c r="DF142" i="1" s="1"/>
  <c r="CQ143" i="1"/>
  <c r="DC143" i="1" s="1"/>
  <c r="CS130" i="1"/>
  <c r="DE130" i="1" s="1"/>
  <c r="CQ144" i="1"/>
  <c r="DC144" i="1" s="1"/>
  <c r="CR130" i="1"/>
  <c r="DD130" i="1" s="1"/>
  <c r="CO133" i="1"/>
  <c r="DA133" i="1" s="1"/>
  <c r="CR140" i="1"/>
  <c r="DD140" i="1" s="1"/>
  <c r="CT141" i="1"/>
  <c r="DF141" i="1" s="1"/>
  <c r="CR143" i="1"/>
  <c r="DD143" i="1" s="1"/>
  <c r="CO144" i="1"/>
  <c r="DA144" i="1" s="1"/>
  <c r="CR133" i="1"/>
  <c r="DD133" i="1" s="1"/>
  <c r="CT140" i="1"/>
  <c r="DF140" i="1" s="1"/>
  <c r="CO138" i="1"/>
  <c r="DA138" i="1" s="1"/>
  <c r="CN139" i="1"/>
  <c r="CZ139" i="1" s="1"/>
  <c r="CU130" i="1"/>
  <c r="DG130" i="1" s="1"/>
  <c r="CU131" i="1"/>
  <c r="DG131" i="1" s="1"/>
  <c r="CS133" i="1"/>
  <c r="DE133" i="1" s="1"/>
  <c r="CV134" i="1"/>
  <c r="DH134" i="1" s="1"/>
  <c r="CL137" i="1"/>
  <c r="CX137" i="1" s="1"/>
  <c r="CR144" i="1"/>
  <c r="DD144" i="1" s="1"/>
  <c r="CV131" i="1"/>
  <c r="DH131" i="1" s="1"/>
  <c r="CL136" i="1"/>
  <c r="CX136" i="1" s="1"/>
  <c r="CK138" i="1"/>
  <c r="CW138" i="1" s="1"/>
  <c r="CK142" i="1"/>
  <c r="CW142" i="1" s="1"/>
  <c r="CT144" i="1"/>
  <c r="DF144" i="1" s="1"/>
  <c r="CK132" i="1"/>
  <c r="CW132" i="1" s="1"/>
  <c r="CK135" i="1"/>
  <c r="CW135" i="1" s="1"/>
  <c r="CN136" i="1"/>
  <c r="CZ136" i="1" s="1"/>
  <c r="CN138" i="1"/>
  <c r="CZ138" i="1" s="1"/>
  <c r="CL139" i="1"/>
  <c r="CX139" i="1" s="1"/>
  <c r="CK141" i="1"/>
  <c r="CW141" i="1" s="1"/>
  <c r="CP142" i="1"/>
  <c r="DB142" i="1" s="1"/>
  <c r="CM135" i="1"/>
  <c r="CY135" i="1" s="1"/>
  <c r="CO141" i="1"/>
  <c r="DA141" i="1" s="1"/>
  <c r="CR142" i="1"/>
  <c r="DD142" i="1" s="1"/>
  <c r="CN143" i="1"/>
  <c r="CZ143" i="1" s="1"/>
  <c r="G182" i="2"/>
  <c r="G114" i="2"/>
  <c r="G149" i="2"/>
  <c r="G40" i="2"/>
  <c r="G169" i="2"/>
  <c r="G136" i="2"/>
  <c r="G170" i="2"/>
  <c r="G175" i="2"/>
  <c r="G50" i="2"/>
  <c r="G35" i="2"/>
  <c r="G115" i="2"/>
  <c r="G11" i="2"/>
  <c r="G66" i="2"/>
  <c r="G146" i="2"/>
  <c r="G158" i="2"/>
  <c r="G128" i="2"/>
  <c r="G124" i="2"/>
  <c r="G49" i="2"/>
  <c r="G42" i="2"/>
  <c r="G69" i="2"/>
  <c r="G48" i="2"/>
  <c r="G111" i="2"/>
  <c r="G30" i="2"/>
  <c r="G9" i="2"/>
  <c r="G94" i="2"/>
  <c r="G150" i="2"/>
  <c r="G28" i="2"/>
  <c r="G58" i="2"/>
  <c r="G36" i="2"/>
  <c r="G22" i="2"/>
  <c r="G67" i="2"/>
  <c r="G96" i="2"/>
  <c r="G143" i="2"/>
  <c r="G8" i="2"/>
  <c r="G164" i="2"/>
  <c r="G53" i="2"/>
  <c r="G57" i="2"/>
  <c r="G19" i="2"/>
  <c r="G23" i="2"/>
  <c r="G165" i="2"/>
  <c r="G15" i="2"/>
  <c r="G78" i="2"/>
  <c r="G6" i="2"/>
  <c r="G177" i="2"/>
  <c r="G117" i="2"/>
  <c r="G157" i="2"/>
  <c r="G95" i="2"/>
  <c r="G106" i="2"/>
  <c r="G92" i="2"/>
  <c r="G127" i="2"/>
  <c r="G100" i="2"/>
  <c r="G141" i="2"/>
  <c r="G38" i="2"/>
  <c r="G133" i="2"/>
  <c r="G151" i="2"/>
  <c r="G163" i="2"/>
  <c r="G89" i="2"/>
  <c r="G116" i="2"/>
  <c r="G64" i="2"/>
  <c r="G180" i="2"/>
  <c r="G159" i="2"/>
  <c r="G21" i="2"/>
  <c r="G71" i="2"/>
  <c r="G139" i="2"/>
  <c r="G178" i="2"/>
  <c r="G168" i="2"/>
  <c r="G132" i="2"/>
  <c r="G113" i="2"/>
  <c r="G83" i="2"/>
  <c r="G52" i="2"/>
  <c r="G26" i="2"/>
  <c r="G33" i="2"/>
  <c r="G125" i="2"/>
  <c r="G75" i="2"/>
  <c r="G162" i="2"/>
  <c r="G167" i="2"/>
  <c r="G110" i="2"/>
  <c r="G174" i="2"/>
  <c r="G77" i="2"/>
  <c r="G32" i="2"/>
  <c r="G55" i="2"/>
  <c r="G65" i="2"/>
  <c r="G81" i="2"/>
  <c r="G99" i="2"/>
  <c r="G63" i="2"/>
  <c r="G84" i="2"/>
  <c r="G166" i="2"/>
  <c r="G54" i="2"/>
  <c r="G34" i="2"/>
  <c r="G108" i="2"/>
  <c r="G43" i="2"/>
  <c r="G154" i="2"/>
  <c r="G68" i="2"/>
  <c r="G51" i="2"/>
  <c r="G144" i="2"/>
  <c r="G47" i="2"/>
  <c r="G46" i="2"/>
  <c r="G7" i="2"/>
  <c r="G79" i="2"/>
  <c r="G56" i="2"/>
  <c r="G72" i="2"/>
  <c r="G121" i="2"/>
  <c r="G91" i="2"/>
  <c r="G31" i="2"/>
  <c r="G181" i="2"/>
  <c r="G152" i="2"/>
  <c r="G14" i="2"/>
  <c r="G160" i="2"/>
  <c r="G82" i="2"/>
  <c r="G123" i="2"/>
  <c r="G138" i="2"/>
  <c r="G39" i="2"/>
  <c r="G97" i="2"/>
  <c r="G109" i="2"/>
  <c r="G25" i="2"/>
  <c r="G62" i="2"/>
  <c r="G137" i="2"/>
  <c r="G179" i="2"/>
  <c r="G60" i="2"/>
  <c r="G74" i="2"/>
  <c r="G44" i="2"/>
  <c r="G107" i="2"/>
  <c r="G156" i="2"/>
  <c r="G27" i="2"/>
  <c r="G153" i="2"/>
  <c r="G13" i="2"/>
  <c r="G145" i="2"/>
  <c r="G173" i="2"/>
  <c r="G171" i="2"/>
  <c r="G3" i="2"/>
  <c r="G129" i="2"/>
  <c r="G172" i="2"/>
  <c r="G134" i="2"/>
  <c r="G76" i="2"/>
  <c r="G155" i="2"/>
  <c r="G5" i="2"/>
  <c r="G118" i="2"/>
  <c r="G18" i="2"/>
  <c r="G73" i="2"/>
  <c r="G105" i="2"/>
  <c r="G45" i="2"/>
  <c r="G93" i="2"/>
  <c r="G122" i="2"/>
  <c r="G88" i="2"/>
  <c r="G112" i="2"/>
  <c r="G104" i="2"/>
  <c r="G90" i="2"/>
  <c r="G37" i="2"/>
  <c r="G140" i="2"/>
  <c r="G131" i="2"/>
  <c r="G103" i="2"/>
  <c r="G161" i="2"/>
  <c r="G87" i="2"/>
  <c r="G98" i="2"/>
  <c r="G176" i="2"/>
  <c r="G126" i="2"/>
  <c r="G80" i="2"/>
  <c r="G17" i="2"/>
  <c r="G148" i="2"/>
  <c r="G20" i="2"/>
  <c r="G135" i="2"/>
  <c r="G4" i="2"/>
  <c r="G61" i="2"/>
  <c r="G142" i="2"/>
  <c r="G147" i="2"/>
  <c r="G120" i="2"/>
  <c r="G130" i="2"/>
  <c r="G59" i="2"/>
  <c r="G12" i="2"/>
  <c r="G41" i="2"/>
  <c r="G85" i="2"/>
  <c r="G101" i="2"/>
  <c r="G86" i="2"/>
  <c r="G16" i="2"/>
  <c r="G102" i="2"/>
  <c r="G119" i="2"/>
  <c r="G70" i="2"/>
  <c r="G24" i="2"/>
  <c r="G29" i="2"/>
  <c r="G10" i="2"/>
  <c r="CK19" i="1"/>
  <c r="CW19" i="1" s="1"/>
  <c r="CS19" i="1"/>
  <c r="DE19" i="1" s="1"/>
  <c r="CL19" i="1"/>
  <c r="CX19" i="1" s="1"/>
  <c r="CT19" i="1"/>
  <c r="DF19" i="1" s="1"/>
  <c r="CN19" i="1"/>
  <c r="CZ19" i="1" s="1"/>
  <c r="CR19" i="1"/>
  <c r="DD19" i="1" s="1"/>
  <c r="CM19" i="1"/>
  <c r="CY19" i="1" s="1"/>
  <c r="CU19" i="1"/>
  <c r="DG19" i="1" s="1"/>
  <c r="CV19" i="1"/>
  <c r="DH19" i="1" s="1"/>
  <c r="CO19" i="1"/>
  <c r="DA19" i="1" s="1"/>
  <c r="CP19" i="1"/>
  <c r="DB19" i="1" s="1"/>
  <c r="CQ19" i="1"/>
  <c r="DC19" i="1" s="1"/>
  <c r="CS107" i="1"/>
  <c r="DE107" i="1" s="1"/>
  <c r="CL73" i="1"/>
  <c r="CX73" i="1" s="1"/>
  <c r="CO43" i="1"/>
  <c r="DA43" i="1" s="1"/>
  <c r="CO17" i="1"/>
  <c r="CS114" i="1"/>
  <c r="DE114" i="1" s="1"/>
  <c r="CL81" i="1"/>
  <c r="CX81" i="1" s="1"/>
  <c r="CP9" i="1"/>
  <c r="CN119" i="1"/>
  <c r="CZ119" i="1" s="1"/>
  <c r="CN108" i="1"/>
  <c r="CZ108" i="1" s="1"/>
  <c r="CU46" i="1"/>
  <c r="DG46" i="1" s="1"/>
  <c r="CV42" i="1"/>
  <c r="DH42" i="1" s="1"/>
  <c r="CN55" i="1"/>
  <c r="CZ55" i="1" s="1"/>
  <c r="CT125" i="1"/>
  <c r="DF125" i="1" s="1"/>
  <c r="CM53" i="1"/>
  <c r="CY53" i="1" s="1"/>
  <c r="CM55" i="1"/>
  <c r="CY55" i="1" s="1"/>
  <c r="CO128" i="1"/>
  <c r="DA128" i="1" s="1"/>
  <c r="CS41" i="1"/>
  <c r="DE41" i="1" s="1"/>
  <c r="CN124" i="1"/>
  <c r="CZ124" i="1" s="1"/>
  <c r="CV96" i="1"/>
  <c r="DH96" i="1" s="1"/>
  <c r="CL109" i="1"/>
  <c r="CX109" i="1" s="1"/>
  <c r="CK32" i="1"/>
  <c r="CW32" i="1" s="1"/>
  <c r="CP77" i="1"/>
  <c r="DB77" i="1" s="1"/>
  <c r="CS36" i="1"/>
  <c r="DE36" i="1" s="1"/>
  <c r="CQ121" i="1"/>
  <c r="DC121" i="1" s="1"/>
  <c r="CK102" i="1"/>
  <c r="CW102" i="1" s="1"/>
  <c r="CU31" i="1"/>
  <c r="DG31" i="1" s="1"/>
  <c r="CV108" i="1"/>
  <c r="DH108" i="1" s="1"/>
  <c r="CS12" i="1"/>
  <c r="CP97" i="1"/>
  <c r="DB97" i="1" s="1"/>
  <c r="CL26" i="1"/>
  <c r="CX26" i="1" s="1"/>
  <c r="CK114" i="1"/>
  <c r="CW114" i="1" s="1"/>
  <c r="CU87" i="1"/>
  <c r="DG87" i="1" s="1"/>
  <c r="CO93" i="1"/>
  <c r="DA93" i="1" s="1"/>
  <c r="CK65" i="1"/>
  <c r="CW65" i="1" s="1"/>
  <c r="CS21" i="1"/>
  <c r="DE21" i="1" s="1"/>
  <c r="CT56" i="1"/>
  <c r="DF56" i="1" s="1"/>
  <c r="CT76" i="1"/>
  <c r="DF76" i="1" s="1"/>
  <c r="CP100" i="1"/>
  <c r="DB100" i="1" s="1"/>
  <c r="CO117" i="1"/>
  <c r="DA117" i="1" s="1"/>
  <c r="CV27" i="1"/>
  <c r="DH27" i="1" s="1"/>
  <c r="CQ77" i="1"/>
  <c r="DC77" i="1" s="1"/>
  <c r="CR32" i="1"/>
  <c r="DD32" i="1" s="1"/>
  <c r="CS74" i="1"/>
  <c r="DE74" i="1" s="1"/>
  <c r="CK49" i="1"/>
  <c r="CW49" i="1" s="1"/>
  <c r="CR94" i="1"/>
  <c r="DD94" i="1" s="1"/>
  <c r="CV101" i="1"/>
  <c r="DH101" i="1" s="1"/>
  <c r="CU11" i="1"/>
  <c r="DG11" i="1" s="1"/>
  <c r="CM22" i="1"/>
  <c r="CY22" i="1" s="1"/>
  <c r="CK90" i="1"/>
  <c r="CW90" i="1" s="1"/>
  <c r="CU61" i="1"/>
  <c r="DG61" i="1" s="1"/>
  <c r="CN14" i="1"/>
  <c r="CZ14" i="1" s="1"/>
  <c r="CK51" i="1"/>
  <c r="CW51" i="1" s="1"/>
  <c r="CP89" i="1"/>
  <c r="DB89" i="1" s="1"/>
  <c r="CU64" i="1"/>
  <c r="DG64" i="1" s="1"/>
  <c r="CT10" i="1"/>
  <c r="DF10" i="1" s="1"/>
  <c r="CT110" i="1"/>
  <c r="DF110" i="1" s="1"/>
  <c r="CO96" i="1"/>
  <c r="DA96" i="1" s="1"/>
  <c r="CQ123" i="1"/>
  <c r="DC123" i="1" s="1"/>
  <c r="CU37" i="1"/>
  <c r="DG37" i="1" s="1"/>
  <c r="CM126" i="1"/>
  <c r="CY126" i="1" s="1"/>
  <c r="CV20" i="1"/>
  <c r="DH20" i="1" s="1"/>
  <c r="CU18" i="1"/>
  <c r="DG18" i="1" s="1"/>
  <c r="CK31" i="1"/>
  <c r="CW31" i="1" s="1"/>
  <c r="CL7" i="1"/>
  <c r="CX7" i="1" s="1"/>
  <c r="CK119" i="1"/>
  <c r="CW119" i="1" s="1"/>
  <c r="CM111" i="1"/>
  <c r="CY111" i="1" s="1"/>
  <c r="CN97" i="1"/>
  <c r="CZ97" i="1" s="1"/>
  <c r="CV58" i="1"/>
  <c r="DH58" i="1" s="1"/>
  <c r="CP58" i="1"/>
  <c r="DB58" i="1" s="1"/>
  <c r="CK74" i="1"/>
  <c r="CW74" i="1" s="1"/>
  <c r="CR97" i="1"/>
  <c r="DD97" i="1" s="1"/>
  <c r="CV115" i="1"/>
  <c r="DH115" i="1" s="1"/>
  <c r="CK73" i="1"/>
  <c r="CW73" i="1" s="1"/>
  <c r="CS109" i="1"/>
  <c r="DE109" i="1" s="1"/>
  <c r="CR68" i="1"/>
  <c r="DD68" i="1" s="1"/>
  <c r="CN16" i="1"/>
  <c r="CZ16" i="1" s="1"/>
  <c r="CS126" i="1"/>
  <c r="DE126" i="1" s="1"/>
  <c r="CV23" i="1"/>
  <c r="DH23" i="1" s="1"/>
  <c r="CU60" i="1"/>
  <c r="DG60" i="1" s="1"/>
  <c r="CM40" i="1"/>
  <c r="CY40" i="1" s="1"/>
  <c r="CQ37" i="1"/>
  <c r="DC37" i="1" s="1"/>
  <c r="CO88" i="1"/>
  <c r="DA88" i="1" s="1"/>
  <c r="CN17" i="1"/>
  <c r="CZ17" i="1" s="1"/>
  <c r="CU27" i="1"/>
  <c r="DG27" i="1" s="1"/>
  <c r="CV30" i="1"/>
  <c r="DH30" i="1" s="1"/>
  <c r="CQ13" i="1"/>
  <c r="DC13" i="1" s="1"/>
  <c r="CU20" i="1"/>
  <c r="DG20" i="1" s="1"/>
  <c r="CK55" i="1"/>
  <c r="CW55" i="1" s="1"/>
  <c r="CK23" i="1"/>
  <c r="CW23" i="1" s="1"/>
  <c r="CS24" i="1"/>
  <c r="DE24" i="1" s="1"/>
  <c r="CT127" i="1"/>
  <c r="DF127" i="1" s="1"/>
  <c r="CR15" i="1"/>
  <c r="DD15" i="1" s="1"/>
  <c r="CM15" i="1"/>
  <c r="CY15" i="1" s="1"/>
  <c r="CT93" i="1"/>
  <c r="DF93" i="1" s="1"/>
  <c r="CM17" i="1"/>
  <c r="CY17" i="1" s="1"/>
  <c r="CS43" i="1"/>
  <c r="DE43" i="1" s="1"/>
  <c r="CO16" i="1"/>
  <c r="DA16" i="1" s="1"/>
  <c r="CP23" i="1"/>
  <c r="DB23" i="1" s="1"/>
  <c r="CT8" i="1"/>
  <c r="DF8" i="1" s="1"/>
  <c r="CP79" i="1"/>
  <c r="DB79" i="1" s="1"/>
  <c r="CO85" i="1"/>
  <c r="DA85" i="1" s="1"/>
  <c r="CV15" i="1"/>
  <c r="DH15" i="1" s="1"/>
  <c r="CT104" i="1"/>
  <c r="DF104" i="1" s="1"/>
  <c r="CS94" i="1"/>
  <c r="DE94" i="1" s="1"/>
  <c r="CP91" i="1"/>
  <c r="DB91" i="1" s="1"/>
  <c r="CT102" i="1"/>
  <c r="DF102" i="1" s="1"/>
  <c r="CR41" i="1"/>
  <c r="DD41" i="1" s="1"/>
  <c r="CQ63" i="1"/>
  <c r="DC63" i="1" s="1"/>
  <c r="CP95" i="1"/>
  <c r="DB95" i="1" s="1"/>
  <c r="CR120" i="1"/>
  <c r="DD120" i="1" s="1"/>
  <c r="CO118" i="1"/>
  <c r="DA118" i="1" s="1"/>
  <c r="CK14" i="1"/>
  <c r="CW14" i="1" s="1"/>
  <c r="CS15" i="1"/>
  <c r="DE15" i="1" s="1"/>
  <c r="CT53" i="1"/>
  <c r="DF53" i="1" s="1"/>
  <c r="CR107" i="1"/>
  <c r="DD107" i="1" s="1"/>
  <c r="CR57" i="1"/>
  <c r="DD57" i="1" s="1"/>
  <c r="CM122" i="1"/>
  <c r="CY122" i="1" s="1"/>
  <c r="CM124" i="1"/>
  <c r="CY124" i="1" s="1"/>
  <c r="CO30" i="1"/>
  <c r="DA30" i="1" s="1"/>
  <c r="CS88" i="1"/>
  <c r="DE88" i="1" s="1"/>
  <c r="CT42" i="1"/>
  <c r="DF42" i="1" s="1"/>
  <c r="CS13" i="1"/>
  <c r="DE13" i="1" s="1"/>
  <c r="CO15" i="1"/>
  <c r="DA15" i="1" s="1"/>
  <c r="CN15" i="1"/>
  <c r="CZ15" i="1" s="1"/>
  <c r="CO35" i="1"/>
  <c r="DA35" i="1" s="1"/>
  <c r="CL101" i="1"/>
  <c r="CX101" i="1" s="1"/>
  <c r="CM90" i="1"/>
  <c r="CY90" i="1" s="1"/>
  <c r="CS93" i="1"/>
  <c r="DE93" i="1" s="1"/>
  <c r="CT50" i="1"/>
  <c r="DF50" i="1" s="1"/>
  <c r="CQ15" i="1"/>
  <c r="DC15" i="1" s="1"/>
  <c r="CO22" i="1"/>
  <c r="DA22" i="1" s="1"/>
  <c r="CK30" i="1"/>
  <c r="CW30" i="1" s="1"/>
  <c r="CK94" i="1"/>
  <c r="CW94" i="1" s="1"/>
  <c r="CM59" i="1"/>
  <c r="CY59" i="1" s="1"/>
  <c r="CL15" i="1"/>
  <c r="CX15" i="1" s="1"/>
  <c r="CO63" i="1"/>
  <c r="DA63" i="1" s="1"/>
  <c r="CR92" i="1"/>
  <c r="DD92" i="1" s="1"/>
  <c r="CL62" i="1"/>
  <c r="CX62" i="1" s="1"/>
  <c r="CQ36" i="1"/>
  <c r="DC36" i="1" s="1"/>
  <c r="CT145" i="1"/>
  <c r="DF145" i="1" s="1"/>
  <c r="CQ88" i="1"/>
  <c r="DC88" i="1" s="1"/>
  <c r="CT24" i="1"/>
  <c r="DF24" i="1" s="1"/>
  <c r="CS34" i="1"/>
  <c r="DE34" i="1" s="1"/>
  <c r="CQ48" i="1"/>
  <c r="DC48" i="1" s="1"/>
  <c r="CR104" i="1"/>
  <c r="DD104" i="1" s="1"/>
  <c r="CT44" i="1"/>
  <c r="DF44" i="1" s="1"/>
  <c r="CK44" i="1"/>
  <c r="CW44" i="1" s="1"/>
  <c r="CL94" i="1"/>
  <c r="CX94" i="1" s="1"/>
  <c r="CS40" i="1"/>
  <c r="DE40" i="1" s="1"/>
  <c r="CQ65" i="1"/>
  <c r="DC65" i="1" s="1"/>
  <c r="CU15" i="1"/>
  <c r="DG15" i="1" s="1"/>
  <c r="CK100" i="1"/>
  <c r="CW100" i="1" s="1"/>
  <c r="CP71" i="1"/>
  <c r="DB71" i="1" s="1"/>
  <c r="CR36" i="1"/>
  <c r="DD36" i="1" s="1"/>
  <c r="CR78" i="1"/>
  <c r="DD78" i="1" s="1"/>
  <c r="CO49" i="1"/>
  <c r="DA49" i="1" s="1"/>
  <c r="CL98" i="1"/>
  <c r="CX98" i="1" s="1"/>
  <c r="CQ33" i="1"/>
  <c r="DC33" i="1" s="1"/>
  <c r="CQ86" i="1"/>
  <c r="DC86" i="1" s="1"/>
  <c r="CP127" i="1"/>
  <c r="DB127" i="1" s="1"/>
  <c r="CS103" i="1"/>
  <c r="DE103" i="1" s="1"/>
  <c r="CT15" i="1"/>
  <c r="DF15" i="1" s="1"/>
  <c r="CP18" i="1"/>
  <c r="DB18" i="1" s="1"/>
  <c r="CT115" i="1"/>
  <c r="DF115" i="1" s="1"/>
  <c r="CK124" i="1"/>
  <c r="CW124" i="1" s="1"/>
  <c r="CS73" i="1"/>
  <c r="DE73" i="1" s="1"/>
  <c r="CS127" i="1"/>
  <c r="DE127" i="1" s="1"/>
  <c r="CQ80" i="1"/>
  <c r="DC80" i="1" s="1"/>
  <c r="CK70" i="1"/>
  <c r="CW70" i="1" s="1"/>
  <c r="CP85" i="1"/>
  <c r="DB85" i="1" s="1"/>
  <c r="CO42" i="1"/>
  <c r="DA42" i="1" s="1"/>
  <c r="CS121" i="1"/>
  <c r="DE121" i="1" s="1"/>
  <c r="CR48" i="1"/>
  <c r="DD48" i="1" s="1"/>
  <c r="CR77" i="1"/>
  <c r="DD77" i="1" s="1"/>
  <c r="CT86" i="1"/>
  <c r="DF86" i="1" s="1"/>
  <c r="CR21" i="1"/>
  <c r="DD21" i="1" s="1"/>
  <c r="CO106" i="1"/>
  <c r="DA106" i="1" s="1"/>
  <c r="CR119" i="1"/>
  <c r="DD119" i="1" s="1"/>
  <c r="CR101" i="1"/>
  <c r="DD101" i="1" s="1"/>
  <c r="CT87" i="1"/>
  <c r="DF87" i="1" s="1"/>
  <c r="CQ60" i="1"/>
  <c r="DC60" i="1" s="1"/>
  <c r="CM34" i="1"/>
  <c r="CY34" i="1" s="1"/>
  <c r="CK126" i="1"/>
  <c r="CW126" i="1" s="1"/>
  <c r="CT7" i="1"/>
  <c r="DF7" i="1" s="1"/>
  <c r="CQ42" i="1"/>
  <c r="DC42" i="1" s="1"/>
  <c r="CT26" i="1"/>
  <c r="DF26" i="1" s="1"/>
  <c r="CQ116" i="1"/>
  <c r="DC116" i="1" s="1"/>
  <c r="CR55" i="1"/>
  <c r="DD55" i="1" s="1"/>
  <c r="CO115" i="1"/>
  <c r="DA115" i="1" s="1"/>
  <c r="CK35" i="1"/>
  <c r="CW35" i="1" s="1"/>
  <c r="CT89" i="1"/>
  <c r="DF89" i="1" s="1"/>
  <c r="CS95" i="1"/>
  <c r="DE95" i="1" s="1"/>
  <c r="CQ122" i="1"/>
  <c r="DC122" i="1" s="1"/>
  <c r="CO52" i="1"/>
  <c r="DA52" i="1" s="1"/>
  <c r="CK29" i="1"/>
  <c r="CW29" i="1" s="1"/>
  <c r="CL71" i="1"/>
  <c r="CX71" i="1" s="1"/>
  <c r="CR91" i="1"/>
  <c r="DD91" i="1" s="1"/>
  <c r="CL56" i="1"/>
  <c r="CX56" i="1" s="1"/>
  <c r="CR17" i="1"/>
  <c r="DD17" i="1" s="1"/>
  <c r="CT40" i="1"/>
  <c r="DF40" i="1" s="1"/>
  <c r="CQ117" i="1"/>
  <c r="DC117" i="1" s="1"/>
  <c r="CO36" i="1"/>
  <c r="DA36" i="1" s="1"/>
  <c r="CO86" i="1"/>
  <c r="DA86" i="1" s="1"/>
  <c r="CP44" i="1"/>
  <c r="DB44" i="1" s="1"/>
  <c r="CQ50" i="1"/>
  <c r="DC50" i="1" s="1"/>
  <c r="CR47" i="1"/>
  <c r="DD47" i="1" s="1"/>
  <c r="CP13" i="1"/>
  <c r="DB13" i="1" s="1"/>
  <c r="CR56" i="1"/>
  <c r="DD56" i="1" s="1"/>
  <c r="CP69" i="1"/>
  <c r="DB69" i="1" s="1"/>
  <c r="CK98" i="1"/>
  <c r="CW98" i="1" s="1"/>
  <c r="CS31" i="1"/>
  <c r="DE31" i="1" s="1"/>
  <c r="CP126" i="1"/>
  <c r="DB126" i="1" s="1"/>
  <c r="CQ39" i="1"/>
  <c r="DC39" i="1" s="1"/>
  <c r="CR33" i="1"/>
  <c r="DD33" i="1" s="1"/>
  <c r="CT47" i="1"/>
  <c r="DF47" i="1" s="1"/>
  <c r="CP15" i="1"/>
  <c r="DB15" i="1" s="1"/>
  <c r="CS65" i="1"/>
  <c r="DE65" i="1" s="1"/>
  <c r="CK101" i="1"/>
  <c r="CW101" i="1" s="1"/>
  <c r="CQ28" i="1"/>
  <c r="DC28" i="1" s="1"/>
  <c r="CS123" i="1"/>
  <c r="DE123" i="1" s="1"/>
  <c r="CM119" i="1"/>
  <c r="CY119" i="1" s="1"/>
  <c r="CP80" i="1"/>
  <c r="DB80" i="1" s="1"/>
  <c r="CS26" i="1"/>
  <c r="DE26" i="1" s="1"/>
  <c r="CT92" i="1"/>
  <c r="DF92" i="1" s="1"/>
  <c r="CO55" i="1"/>
  <c r="DA55" i="1" s="1"/>
  <c r="CO104" i="1"/>
  <c r="DA104" i="1" s="1"/>
  <c r="CM60" i="1"/>
  <c r="CY60" i="1" s="1"/>
  <c r="CS68" i="1"/>
  <c r="DE68" i="1" s="1"/>
  <c r="CS29" i="1"/>
  <c r="DE29" i="1" s="1"/>
  <c r="CR124" i="1"/>
  <c r="DD124" i="1" s="1"/>
  <c r="CM56" i="1"/>
  <c r="CY56" i="1" s="1"/>
  <c r="CR62" i="1"/>
  <c r="DD62" i="1" s="1"/>
  <c r="CP123" i="1"/>
  <c r="DB123" i="1" s="1"/>
  <c r="CO45" i="1"/>
  <c r="DA45" i="1" s="1"/>
  <c r="CR80" i="1"/>
  <c r="DD80" i="1" s="1"/>
  <c r="CT106" i="1"/>
  <c r="DF106" i="1" s="1"/>
  <c r="CO40" i="1"/>
  <c r="DA40" i="1" s="1"/>
  <c r="CO80" i="1"/>
  <c r="DA80" i="1" s="1"/>
  <c r="CK122" i="1"/>
  <c r="CW122" i="1" s="1"/>
  <c r="CO60" i="1"/>
  <c r="DA60" i="1" s="1"/>
  <c r="CQ71" i="1"/>
  <c r="DC71" i="1" s="1"/>
  <c r="CP17" i="1"/>
  <c r="DB17" i="1" s="1"/>
  <c r="CP42" i="1"/>
  <c r="DB42" i="1" s="1"/>
  <c r="CR20" i="1"/>
  <c r="DD20" i="1" s="1"/>
  <c r="CR74" i="1"/>
  <c r="DD74" i="1" s="1"/>
  <c r="CT113" i="1"/>
  <c r="DF113" i="1" s="1"/>
  <c r="CK107" i="1"/>
  <c r="CW107" i="1" s="1"/>
  <c r="CO38" i="1"/>
  <c r="DA38" i="1" s="1"/>
  <c r="CQ97" i="1"/>
  <c r="DC97" i="1" s="1"/>
  <c r="CM57" i="1"/>
  <c r="CY57" i="1" s="1"/>
  <c r="CK109" i="1"/>
  <c r="CW109" i="1" s="1"/>
  <c r="CM96" i="1"/>
  <c r="CY96" i="1" s="1"/>
  <c r="CQ62" i="1"/>
  <c r="DC62" i="1" s="1"/>
  <c r="CR108" i="1"/>
  <c r="DD108" i="1" s="1"/>
  <c r="CT80" i="1"/>
  <c r="DF80" i="1" s="1"/>
  <c r="CM108" i="1"/>
  <c r="CY108" i="1" s="1"/>
  <c r="CT29" i="1"/>
  <c r="DF29" i="1" s="1"/>
  <c r="CS17" i="1"/>
  <c r="DE17" i="1" s="1"/>
  <c r="CS38" i="1"/>
  <c r="DE38" i="1" s="1"/>
  <c r="CT22" i="1"/>
  <c r="DF22" i="1" s="1"/>
  <c r="CT14" i="1"/>
  <c r="DF14" i="1" s="1"/>
  <c r="CQ52" i="1"/>
  <c r="DC52" i="1" s="1"/>
  <c r="CO75" i="1"/>
  <c r="DA75" i="1" s="1"/>
  <c r="CP56" i="1"/>
  <c r="DB56" i="1" s="1"/>
  <c r="CR89" i="1"/>
  <c r="DD89" i="1" s="1"/>
  <c r="CS125" i="1"/>
  <c r="DE125" i="1" s="1"/>
  <c r="CS60" i="1"/>
  <c r="DE60" i="1" s="1"/>
  <c r="CT58" i="1"/>
  <c r="DF58" i="1" s="1"/>
  <c r="CK115" i="1"/>
  <c r="CW115" i="1" s="1"/>
  <c r="CS101" i="1"/>
  <c r="DE101" i="1" s="1"/>
  <c r="CM104" i="1"/>
  <c r="CY104" i="1" s="1"/>
  <c r="CK75" i="1"/>
  <c r="CW75" i="1" s="1"/>
  <c r="CK85" i="1"/>
  <c r="CW85" i="1" s="1"/>
  <c r="CQ49" i="1"/>
  <c r="DC49" i="1" s="1"/>
  <c r="CM98" i="1"/>
  <c r="CY98" i="1" s="1"/>
  <c r="CT83" i="1"/>
  <c r="DF83" i="1" s="1"/>
  <c r="CQ14" i="1"/>
  <c r="DC14" i="1" s="1"/>
  <c r="CT16" i="1"/>
  <c r="DF16" i="1" s="1"/>
  <c r="CS87" i="1"/>
  <c r="DE87" i="1" s="1"/>
  <c r="CS16" i="1"/>
  <c r="DE16" i="1" s="1"/>
  <c r="CR11" i="1"/>
  <c r="DD11" i="1" s="1"/>
  <c r="CK96" i="1"/>
  <c r="CW96" i="1" s="1"/>
  <c r="CL69" i="1"/>
  <c r="CX69" i="1" s="1"/>
  <c r="CK15" i="1"/>
  <c r="CW15" i="1" s="1"/>
  <c r="CR53" i="1"/>
  <c r="DD53" i="1" s="1"/>
  <c r="CP67" i="1"/>
  <c r="DB67" i="1" s="1"/>
  <c r="CO64" i="1"/>
  <c r="DA64" i="1" s="1"/>
  <c r="CL112" i="1"/>
  <c r="CX112" i="1" s="1"/>
  <c r="CP52" i="1"/>
  <c r="DB52" i="1" s="1"/>
  <c r="CP98" i="1"/>
  <c r="DB98" i="1" s="1"/>
  <c r="CQ58" i="1"/>
  <c r="DC58" i="1" s="1"/>
  <c r="CQ145" i="1"/>
  <c r="DC145" i="1" s="1"/>
  <c r="CR13" i="1"/>
  <c r="DD13" i="1" s="1"/>
  <c r="CT59" i="1"/>
  <c r="DF59" i="1" s="1"/>
  <c r="CQ115" i="1"/>
  <c r="DC115" i="1" s="1"/>
  <c r="CT71" i="1"/>
  <c r="DF71" i="1" s="1"/>
  <c r="CM114" i="1"/>
  <c r="CY114" i="1" s="1"/>
  <c r="CP14" i="1"/>
  <c r="DB14" i="1" s="1"/>
  <c r="CL82" i="1"/>
  <c r="CX82" i="1" s="1"/>
  <c r="CP81" i="1"/>
  <c r="DB81" i="1" s="1"/>
  <c r="CT9" i="1"/>
  <c r="DF9" i="1" s="1"/>
  <c r="CQ45" i="1"/>
  <c r="DC45" i="1" s="1"/>
  <c r="CK42" i="1"/>
  <c r="CW42" i="1" s="1"/>
  <c r="CO120" i="1"/>
  <c r="DA120" i="1" s="1"/>
  <c r="CO113" i="1"/>
  <c r="DA113" i="1" s="1"/>
  <c r="CS90" i="1"/>
  <c r="DE90" i="1" s="1"/>
  <c r="CL57" i="1"/>
  <c r="CX57" i="1" s="1"/>
  <c r="CU36" i="1"/>
  <c r="DG36" i="1" s="1"/>
  <c r="CO74" i="1"/>
  <c r="DA74" i="1" s="1"/>
  <c r="CP47" i="1"/>
  <c r="DB47" i="1" s="1"/>
  <c r="CT97" i="1"/>
  <c r="DF97" i="1" s="1"/>
  <c r="CM41" i="1"/>
  <c r="CY41" i="1" s="1"/>
  <c r="CM46" i="1"/>
  <c r="CY46" i="1" s="1"/>
  <c r="CM21" i="1"/>
  <c r="CY21" i="1" s="1"/>
  <c r="CK21" i="1"/>
  <c r="CW21" i="1" s="1"/>
  <c r="CQ31" i="1"/>
  <c r="DC31" i="1" s="1"/>
  <c r="CT45" i="1"/>
  <c r="DF45" i="1" s="1"/>
  <c r="CQ76" i="1"/>
  <c r="DC76" i="1" s="1"/>
  <c r="CT117" i="1"/>
  <c r="DF117" i="1" s="1"/>
  <c r="CV25" i="1"/>
  <c r="DH25" i="1" s="1"/>
  <c r="CR66" i="1"/>
  <c r="DD66" i="1" s="1"/>
  <c r="CN100" i="1"/>
  <c r="CZ100" i="1" s="1"/>
  <c r="CT85" i="1"/>
  <c r="DF85" i="1" s="1"/>
  <c r="CP61" i="1"/>
  <c r="DB61" i="1" s="1"/>
  <c r="CS27" i="1"/>
  <c r="DE27" i="1" s="1"/>
  <c r="CT38" i="1"/>
  <c r="DF38" i="1" s="1"/>
  <c r="CS96" i="1"/>
  <c r="DE96" i="1" s="1"/>
  <c r="CL125" i="1"/>
  <c r="CX125" i="1" s="1"/>
  <c r="CL117" i="1"/>
  <c r="CX117" i="1" s="1"/>
  <c r="CU74" i="1"/>
  <c r="DG74" i="1" s="1"/>
  <c r="CP40" i="1"/>
  <c r="DB40" i="1" s="1"/>
  <c r="CK113" i="1"/>
  <c r="CW113" i="1" s="1"/>
  <c r="CT30" i="1"/>
  <c r="DF30" i="1" s="1"/>
  <c r="CS97" i="1"/>
  <c r="DE97" i="1" s="1"/>
  <c r="CM107" i="1"/>
  <c r="CY107" i="1" s="1"/>
  <c r="CK77" i="1"/>
  <c r="CW77" i="1" s="1"/>
  <c r="CM75" i="1"/>
  <c r="CY75" i="1" s="1"/>
  <c r="CS80" i="1"/>
  <c r="DE80" i="1" s="1"/>
  <c r="CM123" i="1"/>
  <c r="CY123" i="1" s="1"/>
  <c r="CU47" i="1"/>
  <c r="DG47" i="1" s="1"/>
  <c r="CO89" i="1"/>
  <c r="DA89" i="1" s="1"/>
  <c r="CL92" i="1"/>
  <c r="CX92" i="1" s="1"/>
  <c r="CR81" i="1"/>
  <c r="DD81" i="1" s="1"/>
  <c r="CP20" i="1"/>
  <c r="DB20" i="1" s="1"/>
  <c r="CN91" i="1"/>
  <c r="CZ91" i="1" s="1"/>
  <c r="CM13" i="1"/>
  <c r="CY13" i="1" s="1"/>
  <c r="CP33" i="1"/>
  <c r="DB33" i="1" s="1"/>
  <c r="CO57" i="1"/>
  <c r="DA57" i="1" s="1"/>
  <c r="CK64" i="1"/>
  <c r="CW64" i="1" s="1"/>
  <c r="CN98" i="1"/>
  <c r="CZ98" i="1" s="1"/>
  <c r="CO34" i="1"/>
  <c r="DA34" i="1" s="1"/>
  <c r="CS56" i="1"/>
  <c r="DE56" i="1" s="1"/>
  <c r="CR54" i="1"/>
  <c r="DD54" i="1" s="1"/>
  <c r="CM117" i="1"/>
  <c r="CY117" i="1" s="1"/>
  <c r="CP76" i="1"/>
  <c r="DB76" i="1" s="1"/>
  <c r="CO29" i="1"/>
  <c r="DA29" i="1" s="1"/>
  <c r="CK99" i="1"/>
  <c r="CW99" i="1" s="1"/>
  <c r="CQ78" i="1"/>
  <c r="DC78" i="1" s="1"/>
  <c r="CQ95" i="1"/>
  <c r="DC95" i="1" s="1"/>
  <c r="CV80" i="1"/>
  <c r="DH80" i="1" s="1"/>
  <c r="CL103" i="1"/>
  <c r="CX103" i="1" s="1"/>
  <c r="CK78" i="1"/>
  <c r="CW78" i="1" s="1"/>
  <c r="CR123" i="1"/>
  <c r="DD123" i="1" s="1"/>
  <c r="CO124" i="1"/>
  <c r="DA124" i="1" s="1"/>
  <c r="CL110" i="1"/>
  <c r="CX110" i="1" s="1"/>
  <c r="CT63" i="1"/>
  <c r="DF63" i="1" s="1"/>
  <c r="CS71" i="1"/>
  <c r="DE71" i="1" s="1"/>
  <c r="CR65" i="1"/>
  <c r="DD65" i="1" s="1"/>
  <c r="CR103" i="1"/>
  <c r="DD103" i="1" s="1"/>
  <c r="CT128" i="1"/>
  <c r="DF128" i="1" s="1"/>
  <c r="CT49" i="1"/>
  <c r="DF49" i="1" s="1"/>
  <c r="CR83" i="1"/>
  <c r="DD83" i="1" s="1"/>
  <c r="CM33" i="1"/>
  <c r="CY33" i="1" s="1"/>
  <c r="CT75" i="1"/>
  <c r="DF75" i="1" s="1"/>
  <c r="CS82" i="1"/>
  <c r="DE82" i="1" s="1"/>
  <c r="CM70" i="1"/>
  <c r="CY70" i="1" s="1"/>
  <c r="CP28" i="1"/>
  <c r="DB28" i="1" s="1"/>
  <c r="CS39" i="1"/>
  <c r="DE39" i="1" s="1"/>
  <c r="CS78" i="1"/>
  <c r="DE78" i="1" s="1"/>
  <c r="CR113" i="1"/>
  <c r="DD113" i="1" s="1"/>
  <c r="CT54" i="1"/>
  <c r="DF54" i="1" s="1"/>
  <c r="CQ9" i="1"/>
  <c r="DC9" i="1" s="1"/>
  <c r="CK11" i="1"/>
  <c r="CW11" i="1" s="1"/>
  <c r="CT20" i="1"/>
  <c r="DF20" i="1" s="1"/>
  <c r="CP27" i="1"/>
  <c r="DB27" i="1" s="1"/>
  <c r="CP37" i="1"/>
  <c r="DB37" i="1" s="1"/>
  <c r="CM127" i="1"/>
  <c r="CY127" i="1" s="1"/>
  <c r="CQ26" i="1"/>
  <c r="DC26" i="1" s="1"/>
  <c r="CL12" i="1"/>
  <c r="CX12" i="1" s="1"/>
  <c r="CU84" i="1"/>
  <c r="DG84" i="1" s="1"/>
  <c r="CL41" i="1"/>
  <c r="CX41" i="1" s="1"/>
  <c r="CL116" i="1"/>
  <c r="CX116" i="1" s="1"/>
  <c r="CT51" i="1"/>
  <c r="DF51" i="1" s="1"/>
  <c r="CQ32" i="1"/>
  <c r="DC32" i="1" s="1"/>
  <c r="CU83" i="1"/>
  <c r="DG83" i="1" s="1"/>
  <c r="CS72" i="1"/>
  <c r="DE72" i="1" s="1"/>
  <c r="CK7" i="1"/>
  <c r="CW7" i="1" s="1"/>
  <c r="CP48" i="1"/>
  <c r="DB48" i="1" s="1"/>
  <c r="CK58" i="1"/>
  <c r="CW58" i="1" s="1"/>
  <c r="CR88" i="1"/>
  <c r="DD88" i="1" s="1"/>
  <c r="CV77" i="1"/>
  <c r="DH77" i="1" s="1"/>
  <c r="CN121" i="1"/>
  <c r="CZ121" i="1" s="1"/>
  <c r="CR145" i="1"/>
  <c r="DD145" i="1" s="1"/>
  <c r="CO121" i="1"/>
  <c r="DA121" i="1" s="1"/>
  <c r="CQ43" i="1"/>
  <c r="DC43" i="1" s="1"/>
  <c r="CO70" i="1"/>
  <c r="DA70" i="1" s="1"/>
  <c r="CQ69" i="1"/>
  <c r="DC69" i="1" s="1"/>
  <c r="CQ47" i="1"/>
  <c r="DC47" i="1" s="1"/>
  <c r="CT118" i="1"/>
  <c r="DF118" i="1" s="1"/>
  <c r="CK59" i="1"/>
  <c r="CW59" i="1" s="1"/>
  <c r="CN58" i="1"/>
  <c r="CZ58" i="1" s="1"/>
  <c r="CK108" i="1"/>
  <c r="CW108" i="1" s="1"/>
  <c r="CU78" i="1"/>
  <c r="DG78" i="1" s="1"/>
  <c r="CP45" i="1"/>
  <c r="DB45" i="1" s="1"/>
  <c r="CU109" i="1"/>
  <c r="DG109" i="1" s="1"/>
  <c r="CS54" i="1"/>
  <c r="DE54" i="1" s="1"/>
  <c r="CK145" i="1"/>
  <c r="CW145" i="1" s="1"/>
  <c r="CT112" i="1"/>
  <c r="DF112" i="1" s="1"/>
  <c r="CT95" i="1"/>
  <c r="DF95" i="1" s="1"/>
  <c r="CV93" i="1"/>
  <c r="DH93" i="1" s="1"/>
  <c r="CL32" i="1"/>
  <c r="CX32" i="1" s="1"/>
  <c r="CS92" i="1"/>
  <c r="DE92" i="1" s="1"/>
  <c r="CP114" i="1"/>
  <c r="DB114" i="1" s="1"/>
  <c r="CT88" i="1"/>
  <c r="DF88" i="1" s="1"/>
  <c r="CR51" i="1"/>
  <c r="DD51" i="1" s="1"/>
  <c r="CQ18" i="1"/>
  <c r="DC18" i="1" s="1"/>
  <c r="CR105" i="1"/>
  <c r="DD105" i="1" s="1"/>
  <c r="CR96" i="1"/>
  <c r="DD96" i="1" s="1"/>
  <c r="CQ44" i="1"/>
  <c r="DC44" i="1" s="1"/>
  <c r="CQ105" i="1"/>
  <c r="DC105" i="1" s="1"/>
  <c r="CL68" i="1"/>
  <c r="CX68" i="1" s="1"/>
  <c r="CR25" i="1"/>
  <c r="DD25" i="1" s="1"/>
  <c r="CQ72" i="1"/>
  <c r="DC72" i="1" s="1"/>
  <c r="CP12" i="1"/>
  <c r="DB12" i="1" s="1"/>
  <c r="CT114" i="1"/>
  <c r="DF114" i="1" s="1"/>
  <c r="CK60" i="1"/>
  <c r="CW60" i="1" s="1"/>
  <c r="CR106" i="1"/>
  <c r="DD106" i="1" s="1"/>
  <c r="CP103" i="1"/>
  <c r="DB103" i="1" s="1"/>
  <c r="CO59" i="1"/>
  <c r="DA59" i="1" s="1"/>
  <c r="CT12" i="1"/>
  <c r="DF12" i="1" s="1"/>
  <c r="CL80" i="1"/>
  <c r="CX80" i="1" s="1"/>
  <c r="CQ82" i="1"/>
  <c r="DC82" i="1" s="1"/>
  <c r="CM50" i="1"/>
  <c r="CY50" i="1" s="1"/>
  <c r="CP125" i="1"/>
  <c r="DB125" i="1" s="1"/>
  <c r="CO84" i="1"/>
  <c r="DA84" i="1" s="1"/>
  <c r="CR37" i="1"/>
  <c r="DD37" i="1" s="1"/>
  <c r="CT11" i="1"/>
  <c r="DF11" i="1" s="1"/>
  <c r="CM84" i="1"/>
  <c r="CY84" i="1" s="1"/>
  <c r="CQ119" i="1"/>
  <c r="DC119" i="1" s="1"/>
  <c r="CM67" i="1"/>
  <c r="CY67" i="1" s="1"/>
  <c r="CP31" i="1"/>
  <c r="DB31" i="1" s="1"/>
  <c r="CR46" i="1"/>
  <c r="DD46" i="1" s="1"/>
  <c r="CP64" i="1"/>
  <c r="DB64" i="1" s="1"/>
  <c r="CQ54" i="1"/>
  <c r="DC54" i="1" s="1"/>
  <c r="CR127" i="1"/>
  <c r="DD127" i="1" s="1"/>
  <c r="CT72" i="1"/>
  <c r="DF72" i="1" s="1"/>
  <c r="CQ24" i="1"/>
  <c r="DC24" i="1" s="1"/>
  <c r="CP106" i="1"/>
  <c r="DB106" i="1" s="1"/>
  <c r="CK41" i="1"/>
  <c r="CW41" i="1" s="1"/>
  <c r="CM58" i="1"/>
  <c r="CY58" i="1" s="1"/>
  <c r="CT25" i="1"/>
  <c r="DF25" i="1" s="1"/>
  <c r="CO127" i="1"/>
  <c r="DA127" i="1" s="1"/>
  <c r="CQ56" i="1"/>
  <c r="DC56" i="1" s="1"/>
  <c r="CS58" i="1"/>
  <c r="DE58" i="1" s="1"/>
  <c r="CL60" i="1"/>
  <c r="CX60" i="1" s="1"/>
  <c r="CO53" i="1"/>
  <c r="DA53" i="1" s="1"/>
  <c r="CQ57" i="1"/>
  <c r="DC57" i="1" s="1"/>
  <c r="CK50" i="1"/>
  <c r="CW50" i="1" s="1"/>
  <c r="CU119" i="1"/>
  <c r="DG119" i="1" s="1"/>
  <c r="CR29" i="1"/>
  <c r="DD29" i="1" s="1"/>
  <c r="CL84" i="1"/>
  <c r="CX84" i="1" s="1"/>
  <c r="CT6" i="1"/>
  <c r="DF6" i="1" s="1"/>
  <c r="CS128" i="1"/>
  <c r="DE128" i="1" s="1"/>
  <c r="CS6" i="1"/>
  <c r="DE6" i="1" s="1"/>
  <c r="CM86" i="1"/>
  <c r="CY86" i="1" s="1"/>
  <c r="CR24" i="1"/>
  <c r="DD24" i="1" s="1"/>
  <c r="CO24" i="1"/>
  <c r="DA24" i="1" s="1"/>
  <c r="CU114" i="1"/>
  <c r="DG114" i="1" s="1"/>
  <c r="CQ106" i="1"/>
  <c r="DC106" i="1" s="1"/>
  <c r="CK66" i="1"/>
  <c r="CW66" i="1" s="1"/>
  <c r="CK93" i="1"/>
  <c r="CW93" i="1" s="1"/>
  <c r="CS33" i="1"/>
  <c r="DE33" i="1" s="1"/>
  <c r="CR10" i="1"/>
  <c r="DD10" i="1" s="1"/>
  <c r="CU8" i="1"/>
  <c r="DG8" i="1" s="1"/>
  <c r="CR116" i="1"/>
  <c r="DD116" i="1" s="1"/>
  <c r="CU123" i="1"/>
  <c r="DG123" i="1" s="1"/>
  <c r="CU43" i="1"/>
  <c r="DG43" i="1" s="1"/>
  <c r="CQ40" i="1"/>
  <c r="DC40" i="1" s="1"/>
  <c r="CR76" i="1"/>
  <c r="DD76" i="1" s="1"/>
  <c r="CT98" i="1"/>
  <c r="DF98" i="1" s="1"/>
  <c r="CM118" i="1"/>
  <c r="CY118" i="1" s="1"/>
  <c r="CR50" i="1"/>
  <c r="DD50" i="1" s="1"/>
  <c r="CQ91" i="1"/>
  <c r="DC91" i="1" s="1"/>
  <c r="CT67" i="1"/>
  <c r="DF67" i="1" s="1"/>
  <c r="CP108" i="1"/>
  <c r="DB108" i="1" s="1"/>
  <c r="CR12" i="1"/>
  <c r="DD12" i="1" s="1"/>
  <c r="CK16" i="1"/>
  <c r="CW16" i="1" s="1"/>
  <c r="CV26" i="1"/>
  <c r="DH26" i="1" s="1"/>
  <c r="CM29" i="1"/>
  <c r="CY29" i="1" s="1"/>
  <c r="CS23" i="1"/>
  <c r="DE23" i="1" s="1"/>
  <c r="CM6" i="1"/>
  <c r="CY6" i="1" s="1"/>
  <c r="CS30" i="1"/>
  <c r="DE30" i="1" s="1"/>
  <c r="CQ128" i="1"/>
  <c r="DC128" i="1" s="1"/>
  <c r="CS83" i="1"/>
  <c r="DE83" i="1" s="1"/>
  <c r="CR98" i="1"/>
  <c r="DD98" i="1" s="1"/>
  <c r="CT84" i="1"/>
  <c r="DF84" i="1" s="1"/>
  <c r="CS64" i="1"/>
  <c r="DE64" i="1" s="1"/>
  <c r="CS105" i="1"/>
  <c r="DE105" i="1" s="1"/>
  <c r="CT55" i="1"/>
  <c r="DF55" i="1" s="1"/>
  <c r="CS84" i="1"/>
  <c r="DE84" i="1" s="1"/>
  <c r="CR60" i="1"/>
  <c r="DD60" i="1" s="1"/>
  <c r="CN78" i="1"/>
  <c r="CZ78" i="1" s="1"/>
  <c r="CP68" i="1"/>
  <c r="DB68" i="1" s="1"/>
  <c r="CO51" i="1"/>
  <c r="DA51" i="1" s="1"/>
  <c r="CQ94" i="1"/>
  <c r="DC94" i="1" s="1"/>
  <c r="CQ96" i="1"/>
  <c r="DC96" i="1" s="1"/>
  <c r="CT21" i="1"/>
  <c r="DF21" i="1" s="1"/>
  <c r="CU12" i="1"/>
  <c r="DG12" i="1" s="1"/>
  <c r="CV116" i="1"/>
  <c r="DH116" i="1" s="1"/>
  <c r="CU99" i="1"/>
  <c r="DG99" i="1" s="1"/>
  <c r="CS115" i="1"/>
  <c r="DE115" i="1" s="1"/>
  <c r="CK39" i="1"/>
  <c r="CW39" i="1" s="1"/>
  <c r="CR6" i="1"/>
  <c r="DD6" i="1" s="1"/>
  <c r="CR64" i="1"/>
  <c r="DD64" i="1" s="1"/>
  <c r="CK127" i="1"/>
  <c r="CW127" i="1" s="1"/>
  <c r="CK37" i="1"/>
  <c r="CW37" i="1" s="1"/>
  <c r="CK26" i="1"/>
  <c r="CW26" i="1" s="1"/>
  <c r="CK43" i="1"/>
  <c r="CW43" i="1" s="1"/>
  <c r="CK8" i="1"/>
  <c r="CW8" i="1" s="1"/>
  <c r="CK104" i="1"/>
  <c r="CW104" i="1" s="1"/>
  <c r="CU16" i="1"/>
  <c r="DG16" i="1" s="1"/>
  <c r="CP30" i="1"/>
  <c r="DB30" i="1" s="1"/>
  <c r="CR9" i="1"/>
  <c r="DD9" i="1" s="1"/>
  <c r="CU51" i="1"/>
  <c r="DG51" i="1" s="1"/>
  <c r="CT111" i="1"/>
  <c r="DF111" i="1" s="1"/>
  <c r="CN111" i="1"/>
  <c r="CZ111" i="1" s="1"/>
  <c r="CS11" i="1"/>
  <c r="DE11" i="1" s="1"/>
  <c r="CQ51" i="1"/>
  <c r="DC51" i="1" s="1"/>
  <c r="CU86" i="1"/>
  <c r="DG86" i="1" s="1"/>
  <c r="CU92" i="1"/>
  <c r="DG92" i="1" s="1"/>
  <c r="CK84" i="1"/>
  <c r="CW84" i="1" s="1"/>
  <c r="CP11" i="1"/>
  <c r="DB11" i="1" s="1"/>
  <c r="CT100" i="1"/>
  <c r="DF100" i="1" s="1"/>
  <c r="CN54" i="1"/>
  <c r="CZ54" i="1" s="1"/>
  <c r="CP94" i="1"/>
  <c r="DB94" i="1" s="1"/>
  <c r="CS28" i="1"/>
  <c r="DE28" i="1" s="1"/>
  <c r="CT122" i="1"/>
  <c r="DF122" i="1" s="1"/>
  <c r="CQ64" i="1"/>
  <c r="DC64" i="1" s="1"/>
  <c r="CV41" i="1"/>
  <c r="DH41" i="1" s="1"/>
  <c r="CP121" i="1"/>
  <c r="DB121" i="1" s="1"/>
  <c r="CS62" i="1"/>
  <c r="DE62" i="1" s="1"/>
  <c r="CV57" i="1"/>
  <c r="DH57" i="1" s="1"/>
  <c r="CU42" i="1"/>
  <c r="DG42" i="1" s="1"/>
  <c r="CR18" i="1"/>
  <c r="DD18" i="1" s="1"/>
  <c r="CU76" i="1"/>
  <c r="DG76" i="1" s="1"/>
  <c r="CL79" i="1"/>
  <c r="CX79" i="1" s="1"/>
  <c r="CV47" i="1"/>
  <c r="DH47" i="1" s="1"/>
  <c r="CT68" i="1"/>
  <c r="DF68" i="1" s="1"/>
  <c r="CQ10" i="1"/>
  <c r="DC10" i="1" s="1"/>
  <c r="CT82" i="1"/>
  <c r="DF82" i="1" s="1"/>
  <c r="CQ87" i="1"/>
  <c r="DC87" i="1" s="1"/>
  <c r="CR23" i="1"/>
  <c r="DD23" i="1" s="1"/>
  <c r="CL6" i="1"/>
  <c r="CX6" i="1" s="1"/>
  <c r="CR49" i="1"/>
  <c r="DD49" i="1" s="1"/>
  <c r="CM85" i="1"/>
  <c r="CY85" i="1" s="1"/>
  <c r="CT18" i="1"/>
  <c r="DF18" i="1" s="1"/>
  <c r="CO69" i="1"/>
  <c r="DA69" i="1" s="1"/>
  <c r="CV8" i="1"/>
  <c r="DH8" i="1" s="1"/>
  <c r="CL25" i="1"/>
  <c r="CX25" i="1" s="1"/>
  <c r="CM61" i="1"/>
  <c r="CY61" i="1" s="1"/>
  <c r="CM72" i="1"/>
  <c r="CY72" i="1" s="1"/>
  <c r="CP32" i="1"/>
  <c r="DB32" i="1" s="1"/>
  <c r="CM52" i="1"/>
  <c r="CY52" i="1" s="1"/>
  <c r="CP62" i="1"/>
  <c r="DB62" i="1" s="1"/>
  <c r="CS10" i="1"/>
  <c r="DE10" i="1" s="1"/>
  <c r="CQ102" i="1"/>
  <c r="DC102" i="1" s="1"/>
  <c r="CK128" i="1"/>
  <c r="CW128" i="1" s="1"/>
  <c r="CL78" i="1"/>
  <c r="CX78" i="1" s="1"/>
  <c r="CL104" i="1"/>
  <c r="CX104" i="1" s="1"/>
  <c r="CT108" i="1"/>
  <c r="DF108" i="1" s="1"/>
  <c r="CL91" i="1"/>
  <c r="CX91" i="1" s="1"/>
  <c r="CN80" i="1"/>
  <c r="CZ80" i="1" s="1"/>
  <c r="CM80" i="1"/>
  <c r="CY80" i="1" s="1"/>
  <c r="CV62" i="1"/>
  <c r="DH62" i="1" s="1"/>
  <c r="CK106" i="1"/>
  <c r="CW106" i="1" s="1"/>
  <c r="CL49" i="1"/>
  <c r="CX49" i="1" s="1"/>
  <c r="CK112" i="1"/>
  <c r="CW112" i="1" s="1"/>
  <c r="CN75" i="1"/>
  <c r="CZ75" i="1" s="1"/>
  <c r="CV45" i="1"/>
  <c r="DH45" i="1" s="1"/>
  <c r="CS113" i="1"/>
  <c r="DE113" i="1" s="1"/>
  <c r="CL114" i="1"/>
  <c r="CX114" i="1" s="1"/>
  <c r="CS119" i="1"/>
  <c r="DE119" i="1" s="1"/>
  <c r="CR30" i="1"/>
  <c r="DD30" i="1" s="1"/>
  <c r="CP63" i="1"/>
  <c r="DB63" i="1" s="1"/>
  <c r="CM91" i="1"/>
  <c r="CY91" i="1" s="1"/>
  <c r="CO108" i="1"/>
  <c r="DA108" i="1" s="1"/>
  <c r="CT66" i="1"/>
  <c r="DF66" i="1" s="1"/>
  <c r="CU67" i="1"/>
  <c r="DG67" i="1" s="1"/>
  <c r="CP104" i="1"/>
  <c r="DB104" i="1" s="1"/>
  <c r="CV124" i="1"/>
  <c r="DH124" i="1" s="1"/>
  <c r="CR122" i="1"/>
  <c r="DD122" i="1" s="1"/>
  <c r="CM105" i="1"/>
  <c r="CY105" i="1" s="1"/>
  <c r="CM24" i="1"/>
  <c r="CY24" i="1" s="1"/>
  <c r="CV52" i="1"/>
  <c r="DH52" i="1" s="1"/>
  <c r="CT35" i="1"/>
  <c r="DF35" i="1" s="1"/>
  <c r="CS110" i="1"/>
  <c r="DE110" i="1" s="1"/>
  <c r="CQ12" i="1"/>
  <c r="DC12" i="1" s="1"/>
  <c r="CO8" i="1"/>
  <c r="DA8" i="1" s="1"/>
  <c r="CV117" i="1"/>
  <c r="DH117" i="1" s="1"/>
  <c r="CM102" i="1"/>
  <c r="CY102" i="1" s="1"/>
  <c r="CV125" i="1"/>
  <c r="DH125" i="1" s="1"/>
  <c r="CS18" i="1"/>
  <c r="DE18" i="1" s="1"/>
  <c r="CL89" i="1"/>
  <c r="CX89" i="1" s="1"/>
  <c r="CQ85" i="1"/>
  <c r="DC85" i="1" s="1"/>
  <c r="CQ41" i="1"/>
  <c r="DC41" i="1" s="1"/>
  <c r="CN29" i="1"/>
  <c r="CZ29" i="1" s="1"/>
  <c r="CQ112" i="1"/>
  <c r="DC112" i="1" s="1"/>
  <c r="CM128" i="1"/>
  <c r="CY128" i="1" s="1"/>
  <c r="CL29" i="1"/>
  <c r="CX29" i="1" s="1"/>
  <c r="CP26" i="1"/>
  <c r="DB26" i="1" s="1"/>
  <c r="CQ114" i="1"/>
  <c r="DC114" i="1" s="1"/>
  <c r="CM79" i="1"/>
  <c r="CY79" i="1" s="1"/>
  <c r="CK62" i="1"/>
  <c r="CW62" i="1" s="1"/>
  <c r="CR27" i="1"/>
  <c r="DD27" i="1" s="1"/>
  <c r="CU113" i="1"/>
  <c r="DG113" i="1" s="1"/>
  <c r="CN42" i="1"/>
  <c r="CZ42" i="1" s="1"/>
  <c r="CK120" i="1"/>
  <c r="CW120" i="1" s="1"/>
  <c r="CT103" i="1"/>
  <c r="DF103" i="1" s="1"/>
  <c r="CR40" i="1"/>
  <c r="DD40" i="1" s="1"/>
  <c r="CV113" i="1"/>
  <c r="DH113" i="1" s="1"/>
  <c r="CS42" i="1"/>
  <c r="DE42" i="1" s="1"/>
  <c r="CP86" i="1"/>
  <c r="DB86" i="1" s="1"/>
  <c r="CS85" i="1"/>
  <c r="DE85" i="1" s="1"/>
  <c r="CT60" i="1"/>
  <c r="DF60" i="1" s="1"/>
  <c r="CL44" i="1"/>
  <c r="CX44" i="1" s="1"/>
  <c r="CO91" i="1"/>
  <c r="DA91" i="1" s="1"/>
  <c r="CP60" i="1"/>
  <c r="DB60" i="1" s="1"/>
  <c r="CL100" i="1"/>
  <c r="CX100" i="1" s="1"/>
  <c r="CK89" i="1"/>
  <c r="CW89" i="1" s="1"/>
  <c r="CS32" i="1"/>
  <c r="DE32" i="1" s="1"/>
  <c r="CV66" i="1"/>
  <c r="DH66" i="1" s="1"/>
  <c r="CT61" i="1"/>
  <c r="DF61" i="1" s="1"/>
  <c r="CL50" i="1"/>
  <c r="CX50" i="1" s="1"/>
  <c r="CT17" i="1"/>
  <c r="DF17" i="1" s="1"/>
  <c r="CO109" i="1"/>
  <c r="DA109" i="1" s="1"/>
  <c r="CK18" i="1"/>
  <c r="CW18" i="1" s="1"/>
  <c r="CR34" i="1"/>
  <c r="DD34" i="1" s="1"/>
  <c r="CK67" i="1"/>
  <c r="CW67" i="1" s="1"/>
  <c r="CQ22" i="1"/>
  <c r="DC22" i="1" s="1"/>
  <c r="CM64" i="1"/>
  <c r="CY64" i="1" s="1"/>
  <c r="CV46" i="1"/>
  <c r="DH46" i="1" s="1"/>
  <c r="CU106" i="1"/>
  <c r="DG106" i="1" s="1"/>
  <c r="CU81" i="1"/>
  <c r="DG81" i="1" s="1"/>
  <c r="CN36" i="1"/>
  <c r="CZ36" i="1" s="1"/>
  <c r="CV69" i="1"/>
  <c r="DH69" i="1" s="1"/>
  <c r="CP117" i="1"/>
  <c r="DB117" i="1" s="1"/>
  <c r="CS66" i="1"/>
  <c r="DE66" i="1" s="1"/>
  <c r="CS46" i="1"/>
  <c r="DE46" i="1" s="1"/>
  <c r="CS25" i="1"/>
  <c r="DE25" i="1" s="1"/>
  <c r="CU54" i="1"/>
  <c r="DG54" i="1" s="1"/>
  <c r="CO98" i="1"/>
  <c r="DA98" i="1" s="1"/>
  <c r="CL145" i="1"/>
  <c r="CX145" i="1" s="1"/>
  <c r="CT39" i="1"/>
  <c r="DF39" i="1" s="1"/>
  <c r="CO105" i="1"/>
  <c r="DA105" i="1" s="1"/>
  <c r="CK17" i="1"/>
  <c r="CW17" i="1" s="1"/>
  <c r="CL64" i="1"/>
  <c r="CX64" i="1" s="1"/>
  <c r="CQ11" i="1"/>
  <c r="DC11" i="1" s="1"/>
  <c r="CM82" i="1"/>
  <c r="CY82" i="1" s="1"/>
  <c r="CL28" i="1"/>
  <c r="CX28" i="1" s="1"/>
  <c r="CP29" i="1"/>
  <c r="DB29" i="1" s="1"/>
  <c r="CN39" i="1"/>
  <c r="CZ39" i="1" s="1"/>
  <c r="CS79" i="1"/>
  <c r="DE79" i="1" s="1"/>
  <c r="CM47" i="1"/>
  <c r="CY47" i="1" s="1"/>
  <c r="CK76" i="1"/>
  <c r="CW76" i="1" s="1"/>
  <c r="CQ93" i="1"/>
  <c r="DC93" i="1" s="1"/>
  <c r="CL122" i="1"/>
  <c r="CX122" i="1" s="1"/>
  <c r="CL88" i="1"/>
  <c r="CX88" i="1" s="1"/>
  <c r="CQ109" i="1"/>
  <c r="DC109" i="1" s="1"/>
  <c r="CS102" i="1"/>
  <c r="DE102" i="1" s="1"/>
  <c r="CR117" i="1"/>
  <c r="DD117" i="1" s="1"/>
  <c r="CK63" i="1"/>
  <c r="CW63" i="1" s="1"/>
  <c r="CT119" i="1"/>
  <c r="DF119" i="1" s="1"/>
  <c r="CS89" i="1"/>
  <c r="DE89" i="1" s="1"/>
  <c r="CU79" i="1"/>
  <c r="DG79" i="1" s="1"/>
  <c r="CM43" i="1"/>
  <c r="CY43" i="1" s="1"/>
  <c r="CL24" i="1"/>
  <c r="CX24" i="1" s="1"/>
  <c r="CN5" i="1"/>
  <c r="CZ5" i="1" s="1"/>
  <c r="CM116" i="1"/>
  <c r="CY116" i="1" s="1"/>
  <c r="CN20" i="1"/>
  <c r="CZ20" i="1" s="1"/>
  <c r="CS145" i="1"/>
  <c r="DE145" i="1" s="1"/>
  <c r="CP65" i="1"/>
  <c r="DB65" i="1" s="1"/>
  <c r="CS5" i="1"/>
  <c r="DE5" i="1" s="1"/>
  <c r="CS59" i="1"/>
  <c r="DE59" i="1" s="1"/>
  <c r="CU121" i="1"/>
  <c r="DG121" i="1" s="1"/>
  <c r="CN57" i="1"/>
  <c r="CZ57" i="1" s="1"/>
  <c r="CR72" i="1"/>
  <c r="DD72" i="1" s="1"/>
  <c r="CK40" i="1"/>
  <c r="CW40" i="1" s="1"/>
  <c r="CN64" i="1"/>
  <c r="CZ64" i="1" s="1"/>
  <c r="CR87" i="1"/>
  <c r="DD87" i="1" s="1"/>
  <c r="CN45" i="1"/>
  <c r="CZ45" i="1" s="1"/>
  <c r="CP66" i="1"/>
  <c r="DB66" i="1" s="1"/>
  <c r="CM28" i="1"/>
  <c r="CY28" i="1" s="1"/>
  <c r="CL58" i="1"/>
  <c r="CX58" i="1" s="1"/>
  <c r="CN95" i="1"/>
  <c r="CZ95" i="1" s="1"/>
  <c r="CN35" i="1"/>
  <c r="CZ35" i="1" s="1"/>
  <c r="CM51" i="1"/>
  <c r="CY51" i="1" s="1"/>
  <c r="CU107" i="1"/>
  <c r="DG107" i="1" s="1"/>
  <c r="CS77" i="1"/>
  <c r="DE77" i="1" s="1"/>
  <c r="CT5" i="1"/>
  <c r="DF5" i="1" s="1"/>
  <c r="CT107" i="1"/>
  <c r="DF107" i="1" s="1"/>
  <c r="CT116" i="1"/>
  <c r="DF116" i="1" s="1"/>
  <c r="CU41" i="1"/>
  <c r="DG41" i="1" s="1"/>
  <c r="CL87" i="1"/>
  <c r="CX87" i="1" s="1"/>
  <c r="CR44" i="1"/>
  <c r="DD44" i="1" s="1"/>
  <c r="CL34" i="1"/>
  <c r="CX34" i="1" s="1"/>
  <c r="CR8" i="1"/>
  <c r="DD8" i="1" s="1"/>
  <c r="CL74" i="1"/>
  <c r="CX74" i="1" s="1"/>
  <c r="CT105" i="1"/>
  <c r="DF105" i="1" s="1"/>
  <c r="CR38" i="1"/>
  <c r="DD38" i="1" s="1"/>
  <c r="CK12" i="1"/>
  <c r="CW12" i="1" s="1"/>
  <c r="CL20" i="1"/>
  <c r="CX20" i="1" s="1"/>
  <c r="CS7" i="1"/>
  <c r="DE7" i="1" s="1"/>
  <c r="CL107" i="1"/>
  <c r="CX107" i="1" s="1"/>
  <c r="CP101" i="1"/>
  <c r="DB101" i="1" s="1"/>
  <c r="CP36" i="1"/>
  <c r="DB36" i="1" s="1"/>
  <c r="CR111" i="1"/>
  <c r="DD111" i="1" s="1"/>
  <c r="CN44" i="1"/>
  <c r="CZ44" i="1" s="1"/>
  <c r="CV53" i="1"/>
  <c r="DH53" i="1" s="1"/>
  <c r="CS69" i="1"/>
  <c r="DE69" i="1" s="1"/>
  <c r="CO101" i="1"/>
  <c r="DA101" i="1" s="1"/>
  <c r="CN66" i="1"/>
  <c r="CZ66" i="1" s="1"/>
  <c r="CS57" i="1"/>
  <c r="DE57" i="1" s="1"/>
  <c r="CO111" i="1"/>
  <c r="DA111" i="1" s="1"/>
  <c r="CK38" i="1"/>
  <c r="CW38" i="1" s="1"/>
  <c r="CT101" i="1"/>
  <c r="DF101" i="1" s="1"/>
  <c r="CM9" i="1"/>
  <c r="CY9" i="1" s="1"/>
  <c r="CS8" i="1"/>
  <c r="DE8" i="1" s="1"/>
  <c r="CM89" i="1"/>
  <c r="CY89" i="1" s="1"/>
  <c r="CK13" i="1"/>
  <c r="CW13" i="1" s="1"/>
  <c r="CV65" i="1"/>
  <c r="DH65" i="1" s="1"/>
  <c r="CT121" i="1"/>
  <c r="DF121" i="1" s="1"/>
  <c r="CR28" i="1"/>
  <c r="DD28" i="1" s="1"/>
  <c r="CK24" i="1"/>
  <c r="CW24" i="1" s="1"/>
  <c r="CK10" i="1"/>
  <c r="CW10" i="1" s="1"/>
  <c r="CK91" i="1"/>
  <c r="CW91" i="1" s="1"/>
  <c r="CL54" i="1"/>
  <c r="CX54" i="1" s="1"/>
  <c r="CL61" i="1"/>
  <c r="CX61" i="1" s="1"/>
  <c r="CP118" i="1"/>
  <c r="DB118" i="1" s="1"/>
  <c r="CS48" i="1"/>
  <c r="DE48" i="1" s="1"/>
  <c r="CS50" i="1"/>
  <c r="DE50" i="1" s="1"/>
  <c r="CU98" i="1"/>
  <c r="DG98" i="1" s="1"/>
  <c r="CR71" i="1"/>
  <c r="DD71" i="1" s="1"/>
  <c r="CL31" i="1"/>
  <c r="CX31" i="1" s="1"/>
  <c r="CR73" i="1"/>
  <c r="DD73" i="1" s="1"/>
  <c r="CU88" i="1"/>
  <c r="DG88" i="1" s="1"/>
  <c r="CU124" i="1"/>
  <c r="DG124" i="1" s="1"/>
  <c r="CN115" i="1"/>
  <c r="CZ115" i="1" s="1"/>
  <c r="CP107" i="1"/>
  <c r="DB107" i="1" s="1"/>
  <c r="CN60" i="1"/>
  <c r="CZ60" i="1" s="1"/>
  <c r="CV61" i="1"/>
  <c r="DH61" i="1" s="1"/>
  <c r="CR110" i="1"/>
  <c r="DD110" i="1" s="1"/>
  <c r="CQ38" i="1"/>
  <c r="DC38" i="1" s="1"/>
  <c r="CP93" i="1"/>
  <c r="DB93" i="1" s="1"/>
  <c r="CP25" i="1"/>
  <c r="DB25" i="1" s="1"/>
  <c r="CT48" i="1"/>
  <c r="DF48" i="1" s="1"/>
  <c r="CV22" i="1"/>
  <c r="DH22" i="1" s="1"/>
  <c r="CK22" i="1"/>
  <c r="CW22" i="1" s="1"/>
  <c r="CO83" i="1"/>
  <c r="DA83" i="1" s="1"/>
  <c r="CL124" i="1"/>
  <c r="CX124" i="1" s="1"/>
  <c r="CR100" i="1"/>
  <c r="DD100" i="1" s="1"/>
  <c r="CM71" i="1"/>
  <c r="CY71" i="1" s="1"/>
  <c r="CR93" i="1"/>
  <c r="DD93" i="1" s="1"/>
  <c r="CN43" i="1"/>
  <c r="CZ43" i="1" s="1"/>
  <c r="CK80" i="1"/>
  <c r="CW80" i="1" s="1"/>
  <c r="CL17" i="1"/>
  <c r="CX17" i="1" s="1"/>
  <c r="CQ75" i="1"/>
  <c r="DC75" i="1" s="1"/>
  <c r="CN12" i="1"/>
  <c r="CZ12" i="1" s="1"/>
  <c r="CM76" i="1"/>
  <c r="CY76" i="1" s="1"/>
  <c r="CV70" i="1"/>
  <c r="DH70" i="1" s="1"/>
  <c r="CS100" i="1"/>
  <c r="DE100" i="1" s="1"/>
  <c r="CV44" i="1"/>
  <c r="DH44" i="1" s="1"/>
  <c r="CU111" i="1"/>
  <c r="DG111" i="1" s="1"/>
  <c r="CU101" i="1"/>
  <c r="DG101" i="1" s="1"/>
  <c r="CV123" i="1"/>
  <c r="DH123" i="1" s="1"/>
  <c r="CL126" i="1"/>
  <c r="CX126" i="1" s="1"/>
  <c r="CL111" i="1"/>
  <c r="CX111" i="1" s="1"/>
  <c r="CO11" i="1"/>
  <c r="DA11" i="1" s="1"/>
  <c r="CU89" i="1"/>
  <c r="DG89" i="1" s="1"/>
  <c r="CN13" i="1"/>
  <c r="CZ13" i="1" s="1"/>
  <c r="CM26" i="1"/>
  <c r="CY26" i="1" s="1"/>
  <c r="CU110" i="1"/>
  <c r="DG110" i="1" s="1"/>
  <c r="CO48" i="1"/>
  <c r="DA48" i="1" s="1"/>
  <c r="CN114" i="1"/>
  <c r="CZ114" i="1" s="1"/>
  <c r="CM30" i="1"/>
  <c r="CY30" i="1" s="1"/>
  <c r="CT94" i="1"/>
  <c r="DF94" i="1" s="1"/>
  <c r="CN122" i="1"/>
  <c r="CZ122" i="1" s="1"/>
  <c r="CT57" i="1"/>
  <c r="DF57" i="1" s="1"/>
  <c r="CO90" i="1"/>
  <c r="DA90" i="1" s="1"/>
  <c r="CN52" i="1"/>
  <c r="CZ52" i="1" s="1"/>
  <c r="CV107" i="1"/>
  <c r="DH107" i="1" s="1"/>
  <c r="CK56" i="1"/>
  <c r="CW56" i="1" s="1"/>
  <c r="CM39" i="1"/>
  <c r="CY39" i="1" s="1"/>
  <c r="CU73" i="1"/>
  <c r="DG73" i="1" s="1"/>
  <c r="CO20" i="1"/>
  <c r="DA20" i="1" s="1"/>
  <c r="CK33" i="1"/>
  <c r="CW33" i="1" s="1"/>
  <c r="CQ29" i="1"/>
  <c r="DC29" i="1" s="1"/>
  <c r="CS124" i="1"/>
  <c r="DE124" i="1" s="1"/>
  <c r="CU44" i="1"/>
  <c r="DG44" i="1" s="1"/>
  <c r="CR121" i="1"/>
  <c r="DD121" i="1" s="1"/>
  <c r="CP83" i="1"/>
  <c r="DB83" i="1" s="1"/>
  <c r="CS98" i="1"/>
  <c r="DE98" i="1" s="1"/>
  <c r="CV64" i="1"/>
  <c r="DH64" i="1" s="1"/>
  <c r="CN87" i="1"/>
  <c r="CZ87" i="1" s="1"/>
  <c r="CU35" i="1"/>
  <c r="DG35" i="1" s="1"/>
  <c r="CP7" i="1"/>
  <c r="DB7" i="1" s="1"/>
  <c r="CO28" i="1"/>
  <c r="DA28" i="1" s="1"/>
  <c r="CK82" i="1"/>
  <c r="CW82" i="1" s="1"/>
  <c r="CM62" i="1"/>
  <c r="CY62" i="1" s="1"/>
  <c r="CM27" i="1"/>
  <c r="CY27" i="1" s="1"/>
  <c r="CS70" i="1"/>
  <c r="DE70" i="1" s="1"/>
  <c r="CN9" i="1"/>
  <c r="CZ9" i="1" s="1"/>
  <c r="CV95" i="1"/>
  <c r="DH95" i="1" s="1"/>
  <c r="CN8" i="1"/>
  <c r="CZ8" i="1" s="1"/>
  <c r="CV63" i="1"/>
  <c r="DH63" i="1" s="1"/>
  <c r="CN103" i="1"/>
  <c r="CZ103" i="1" s="1"/>
  <c r="CQ81" i="1"/>
  <c r="DC81" i="1" s="1"/>
  <c r="CQ126" i="1"/>
  <c r="DC126" i="1" s="1"/>
  <c r="CT124" i="1"/>
  <c r="DF124" i="1" s="1"/>
  <c r="CP82" i="1"/>
  <c r="DB82" i="1" s="1"/>
  <c r="CO62" i="1"/>
  <c r="DA62" i="1" s="1"/>
  <c r="CL8" i="1"/>
  <c r="CX8" i="1" s="1"/>
  <c r="CL52" i="1"/>
  <c r="CX52" i="1" s="1"/>
  <c r="CU115" i="1"/>
  <c r="DG115" i="1" s="1"/>
  <c r="CN96" i="1"/>
  <c r="CZ96" i="1" s="1"/>
  <c r="CU93" i="1"/>
  <c r="DG93" i="1" s="1"/>
  <c r="CO102" i="1"/>
  <c r="DA102" i="1" s="1"/>
  <c r="CP41" i="1"/>
  <c r="DB41" i="1" s="1"/>
  <c r="CU59" i="1"/>
  <c r="DG59" i="1" s="1"/>
  <c r="CV94" i="1"/>
  <c r="DH94" i="1" s="1"/>
  <c r="CP74" i="1"/>
  <c r="DB74" i="1" s="1"/>
  <c r="CL39" i="1"/>
  <c r="CX39" i="1" s="1"/>
  <c r="CO110" i="1"/>
  <c r="DA110" i="1" s="1"/>
  <c r="CL45" i="1"/>
  <c r="CX45" i="1" s="1"/>
  <c r="CO71" i="1"/>
  <c r="DA71" i="1" s="1"/>
  <c r="CL76" i="1"/>
  <c r="CX76" i="1" s="1"/>
  <c r="CN74" i="1"/>
  <c r="CZ74" i="1" s="1"/>
  <c r="CO122" i="1"/>
  <c r="DA122" i="1" s="1"/>
  <c r="CO87" i="1"/>
  <c r="DA87" i="1" s="1"/>
  <c r="CP59" i="1"/>
  <c r="DB59" i="1" s="1"/>
  <c r="CU66" i="1"/>
  <c r="DG66" i="1" s="1"/>
  <c r="CK27" i="1"/>
  <c r="CW27" i="1" s="1"/>
  <c r="CV40" i="1"/>
  <c r="DH40" i="1" s="1"/>
  <c r="CL55" i="1"/>
  <c r="CX55" i="1" s="1"/>
  <c r="CN34" i="1"/>
  <c r="CZ34" i="1" s="1"/>
  <c r="CU10" i="1"/>
  <c r="DG10" i="1" s="1"/>
  <c r="CV6" i="1"/>
  <c r="DH6" i="1" s="1"/>
  <c r="CQ108" i="1"/>
  <c r="DC108" i="1" s="1"/>
  <c r="CN89" i="1"/>
  <c r="CZ89" i="1" s="1"/>
  <c r="CV120" i="1"/>
  <c r="DH120" i="1" s="1"/>
  <c r="CO33" i="1"/>
  <c r="DA33" i="1" s="1"/>
  <c r="CO95" i="1"/>
  <c r="DA95" i="1" s="1"/>
  <c r="CO103" i="1"/>
  <c r="DA103" i="1" s="1"/>
  <c r="CM97" i="1"/>
  <c r="CY97" i="1" s="1"/>
  <c r="CK9" i="1"/>
  <c r="CW9" i="1" s="1"/>
  <c r="CR90" i="1"/>
  <c r="DD90" i="1" s="1"/>
  <c r="CR112" i="1"/>
  <c r="DD112" i="1" s="1"/>
  <c r="CO79" i="1"/>
  <c r="DA79" i="1" s="1"/>
  <c r="CO112" i="1"/>
  <c r="DA112" i="1" s="1"/>
  <c r="CN11" i="1"/>
  <c r="CZ11" i="1" s="1"/>
  <c r="CV104" i="1"/>
  <c r="DH104" i="1" s="1"/>
  <c r="CQ127" i="1"/>
  <c r="DC127" i="1" s="1"/>
  <c r="CU77" i="1"/>
  <c r="DG77" i="1" s="1"/>
  <c r="CM66" i="1"/>
  <c r="CY66" i="1" s="1"/>
  <c r="CN47" i="1"/>
  <c r="CZ47" i="1" s="1"/>
  <c r="CP72" i="1"/>
  <c r="DB72" i="1" s="1"/>
  <c r="CQ107" i="1"/>
  <c r="DC107" i="1" s="1"/>
  <c r="CO126" i="1"/>
  <c r="DA126" i="1" s="1"/>
  <c r="CN68" i="1"/>
  <c r="CZ68" i="1" s="1"/>
  <c r="CQ34" i="1"/>
  <c r="DC34" i="1" s="1"/>
  <c r="CK111" i="1"/>
  <c r="CW111" i="1" s="1"/>
  <c r="CM63" i="1"/>
  <c r="CY63" i="1" s="1"/>
  <c r="CN49" i="1"/>
  <c r="CZ49" i="1" s="1"/>
  <c r="CQ27" i="1"/>
  <c r="DC27" i="1" s="1"/>
  <c r="CR26" i="1"/>
  <c r="DD26" i="1" s="1"/>
  <c r="CO12" i="1"/>
  <c r="DA12" i="1" s="1"/>
  <c r="CV111" i="1"/>
  <c r="DH111" i="1" s="1"/>
  <c r="CR22" i="1"/>
  <c r="DD22" i="1" s="1"/>
  <c r="CK121" i="1"/>
  <c r="CW121" i="1" s="1"/>
  <c r="CS112" i="1"/>
  <c r="DE112" i="1" s="1"/>
  <c r="CM23" i="1"/>
  <c r="CY23" i="1" s="1"/>
  <c r="CO73" i="1"/>
  <c r="DA73" i="1" s="1"/>
  <c r="CK52" i="1"/>
  <c r="CW52" i="1" s="1"/>
  <c r="CO37" i="1"/>
  <c r="DA37" i="1" s="1"/>
  <c r="CT28" i="1"/>
  <c r="DF28" i="1" s="1"/>
  <c r="CO6" i="1"/>
  <c r="DA6" i="1" s="1"/>
  <c r="CN7" i="1"/>
  <c r="CZ7" i="1" s="1"/>
  <c r="CV127" i="1"/>
  <c r="DH127" i="1" s="1"/>
  <c r="CV121" i="1"/>
  <c r="DH121" i="1" s="1"/>
  <c r="CV39" i="1"/>
  <c r="DH39" i="1" s="1"/>
  <c r="CM101" i="1"/>
  <c r="CY101" i="1" s="1"/>
  <c r="CP39" i="1"/>
  <c r="DB39" i="1" s="1"/>
  <c r="CR58" i="1"/>
  <c r="DD58" i="1" s="1"/>
  <c r="CT27" i="1"/>
  <c r="DF27" i="1" s="1"/>
  <c r="CQ59" i="1"/>
  <c r="DC59" i="1" s="1"/>
  <c r="CQ84" i="1"/>
  <c r="DC84" i="1" s="1"/>
  <c r="CK54" i="1"/>
  <c r="CW54" i="1" s="1"/>
  <c r="CU71" i="1"/>
  <c r="DG71" i="1" s="1"/>
  <c r="CU56" i="1"/>
  <c r="DG56" i="1" s="1"/>
  <c r="CN25" i="1"/>
  <c r="CZ25" i="1" s="1"/>
  <c r="CP116" i="1"/>
  <c r="DB116" i="1" s="1"/>
  <c r="CP84" i="1"/>
  <c r="DB84" i="1" s="1"/>
  <c r="CN99" i="1"/>
  <c r="CZ99" i="1" s="1"/>
  <c r="CM120" i="1"/>
  <c r="CY120" i="1" s="1"/>
  <c r="CR35" i="1"/>
  <c r="DD35" i="1" s="1"/>
  <c r="CL13" i="1"/>
  <c r="CX13" i="1" s="1"/>
  <c r="CV114" i="1"/>
  <c r="DH114" i="1" s="1"/>
  <c r="CP49" i="1"/>
  <c r="DB49" i="1" s="1"/>
  <c r="CM8" i="1"/>
  <c r="CY8" i="1" s="1"/>
  <c r="CV56" i="1"/>
  <c r="DH56" i="1" s="1"/>
  <c r="CK117" i="1"/>
  <c r="CW117" i="1" s="1"/>
  <c r="CO9" i="1"/>
  <c r="DA9" i="1" s="1"/>
  <c r="CT23" i="1"/>
  <c r="DF23" i="1" s="1"/>
  <c r="CV90" i="1"/>
  <c r="DH90" i="1" s="1"/>
  <c r="CV100" i="1"/>
  <c r="DH100" i="1" s="1"/>
  <c r="CN22" i="1"/>
  <c r="CZ22" i="1" s="1"/>
  <c r="CV36" i="1"/>
  <c r="DH36" i="1" s="1"/>
  <c r="CK87" i="1"/>
  <c r="CW87" i="1" s="1"/>
  <c r="CL16" i="1"/>
  <c r="CX16" i="1" s="1"/>
  <c r="CL102" i="1"/>
  <c r="CX102" i="1" s="1"/>
  <c r="CN30" i="1"/>
  <c r="CZ30" i="1" s="1"/>
  <c r="CS9" i="1"/>
  <c r="DE9" i="1" s="1"/>
  <c r="CK116" i="1"/>
  <c r="CW116" i="1" s="1"/>
  <c r="CO72" i="1"/>
  <c r="DA72" i="1" s="1"/>
  <c r="CU55" i="1"/>
  <c r="DG55" i="1" s="1"/>
  <c r="CP53" i="1"/>
  <c r="DB53" i="1" s="1"/>
  <c r="CL106" i="1"/>
  <c r="CX106" i="1" s="1"/>
  <c r="CO92" i="1"/>
  <c r="DA92" i="1" s="1"/>
  <c r="CL27" i="1"/>
  <c r="CX27" i="1" s="1"/>
  <c r="CM77" i="1"/>
  <c r="CY77" i="1" s="1"/>
  <c r="CU105" i="1"/>
  <c r="DG105" i="1" s="1"/>
  <c r="CT73" i="1"/>
  <c r="DF73" i="1" s="1"/>
  <c r="CM12" i="1"/>
  <c r="CY12" i="1" s="1"/>
  <c r="CO78" i="1"/>
  <c r="DA78" i="1" s="1"/>
  <c r="CO54" i="1"/>
  <c r="DA54" i="1" s="1"/>
  <c r="CO41" i="1"/>
  <c r="DA41" i="1" s="1"/>
  <c r="CT109" i="1"/>
  <c r="DF109" i="1" s="1"/>
  <c r="CP10" i="1"/>
  <c r="DB10" i="1" s="1"/>
  <c r="CQ100" i="1"/>
  <c r="DC100" i="1" s="1"/>
  <c r="CM87" i="1"/>
  <c r="CY87" i="1" s="1"/>
  <c r="CN109" i="1"/>
  <c r="CZ109" i="1" s="1"/>
  <c r="CQ55" i="1"/>
  <c r="DC55" i="1" s="1"/>
  <c r="CM112" i="1"/>
  <c r="CY112" i="1" s="1"/>
  <c r="CU48" i="1"/>
  <c r="DG48" i="1" s="1"/>
  <c r="CU125" i="1"/>
  <c r="DG125" i="1" s="1"/>
  <c r="CN107" i="1"/>
  <c r="CZ107" i="1" s="1"/>
  <c r="CQ124" i="1"/>
  <c r="DC124" i="1" s="1"/>
  <c r="CM69" i="1"/>
  <c r="CY69" i="1" s="1"/>
  <c r="CV31" i="1"/>
  <c r="DH31" i="1" s="1"/>
  <c r="CO67" i="1"/>
  <c r="DA67" i="1" s="1"/>
  <c r="CU72" i="1"/>
  <c r="DG72" i="1" s="1"/>
  <c r="CM14" i="1"/>
  <c r="CY14" i="1" s="1"/>
  <c r="CV99" i="1"/>
  <c r="DH99" i="1" s="1"/>
  <c r="CT126" i="1"/>
  <c r="DF126" i="1" s="1"/>
  <c r="CR43" i="1"/>
  <c r="DD43" i="1" s="1"/>
  <c r="CT37" i="1"/>
  <c r="DF37" i="1" s="1"/>
  <c r="CM125" i="1"/>
  <c r="CY125" i="1" s="1"/>
  <c r="CM38" i="1"/>
  <c r="CY38" i="1" s="1"/>
  <c r="CV9" i="1"/>
  <c r="DH9" i="1" s="1"/>
  <c r="CS86" i="1"/>
  <c r="DE86" i="1" s="1"/>
  <c r="CQ17" i="1"/>
  <c r="DC17" i="1" s="1"/>
  <c r="CM31" i="1"/>
  <c r="CY31" i="1" s="1"/>
  <c r="CO66" i="1"/>
  <c r="DA66" i="1" s="1"/>
  <c r="CL123" i="1"/>
  <c r="CX123" i="1" s="1"/>
  <c r="CO44" i="1"/>
  <c r="DA44" i="1" s="1"/>
  <c r="CO5" i="1"/>
  <c r="DA5" i="1" s="1"/>
  <c r="CO145" i="1"/>
  <c r="DA145" i="1" s="1"/>
  <c r="CU120" i="1"/>
  <c r="DG120" i="1" s="1"/>
  <c r="CM5" i="1"/>
  <c r="CY5" i="1" s="1"/>
  <c r="CU85" i="1"/>
  <c r="DG85" i="1" s="1"/>
  <c r="CU63" i="1"/>
  <c r="DG63" i="1" s="1"/>
  <c r="CN125" i="1"/>
  <c r="CZ125" i="1" s="1"/>
  <c r="CM110" i="1"/>
  <c r="CY110" i="1" s="1"/>
  <c r="CS14" i="1"/>
  <c r="DE14" i="1" s="1"/>
  <c r="CU53" i="1"/>
  <c r="DG53" i="1" s="1"/>
  <c r="CS49" i="1"/>
  <c r="DE49" i="1" s="1"/>
  <c r="CU70" i="1"/>
  <c r="DG70" i="1" s="1"/>
  <c r="CK20" i="1"/>
  <c r="CW20" i="1" s="1"/>
  <c r="CV75" i="1"/>
  <c r="DH75" i="1" s="1"/>
  <c r="CM88" i="1"/>
  <c r="CY88" i="1" s="1"/>
  <c r="CU49" i="1"/>
  <c r="DG49" i="1" s="1"/>
  <c r="CS45" i="1"/>
  <c r="DE45" i="1" s="1"/>
  <c r="CL85" i="1"/>
  <c r="CX85" i="1" s="1"/>
  <c r="CL48" i="1"/>
  <c r="CX48" i="1" s="1"/>
  <c r="CL66" i="1"/>
  <c r="CX66" i="1" s="1"/>
  <c r="CN48" i="1"/>
  <c r="CZ48" i="1" s="1"/>
  <c r="CN90" i="1"/>
  <c r="CZ90" i="1" s="1"/>
  <c r="CN23" i="1"/>
  <c r="CZ23" i="1" s="1"/>
  <c r="CL30" i="1"/>
  <c r="CX30" i="1" s="1"/>
  <c r="CT33" i="1"/>
  <c r="DF33" i="1" s="1"/>
  <c r="CL127" i="1"/>
  <c r="CX127" i="1" s="1"/>
  <c r="CV128" i="1"/>
  <c r="DH128" i="1" s="1"/>
  <c r="CU21" i="1"/>
  <c r="DG21" i="1" s="1"/>
  <c r="CN116" i="1"/>
  <c r="CZ116" i="1" s="1"/>
  <c r="CM109" i="1"/>
  <c r="CY109" i="1" s="1"/>
  <c r="CN92" i="1"/>
  <c r="CZ92" i="1" s="1"/>
  <c r="CL118" i="1"/>
  <c r="CX118" i="1" s="1"/>
  <c r="CM44" i="1"/>
  <c r="CY44" i="1" s="1"/>
  <c r="CQ46" i="1"/>
  <c r="DC46" i="1" s="1"/>
  <c r="CU24" i="1"/>
  <c r="DG24" i="1" s="1"/>
  <c r="CN93" i="1"/>
  <c r="CZ93" i="1" s="1"/>
  <c r="CP105" i="1"/>
  <c r="DB105" i="1" s="1"/>
  <c r="CM7" i="1"/>
  <c r="CY7" i="1" s="1"/>
  <c r="CU7" i="1"/>
  <c r="DG7" i="1" s="1"/>
  <c r="CV60" i="1"/>
  <c r="DH60" i="1" s="1"/>
  <c r="CN40" i="1"/>
  <c r="CZ40" i="1" s="1"/>
  <c r="CS99" i="1"/>
  <c r="DE99" i="1" s="1"/>
  <c r="CT43" i="1"/>
  <c r="DF43" i="1" s="1"/>
  <c r="CU122" i="1"/>
  <c r="DG122" i="1" s="1"/>
  <c r="CQ90" i="1"/>
  <c r="DC90" i="1" s="1"/>
  <c r="CV79" i="1"/>
  <c r="DH79" i="1" s="1"/>
  <c r="CV35" i="1"/>
  <c r="DH35" i="1" s="1"/>
  <c r="CN37" i="1"/>
  <c r="CZ37" i="1" s="1"/>
  <c r="CV118" i="1"/>
  <c r="DH118" i="1" s="1"/>
  <c r="CQ6" i="1"/>
  <c r="DC6" i="1" s="1"/>
  <c r="CT62" i="1"/>
  <c r="DF62" i="1" s="1"/>
  <c r="CL53" i="1"/>
  <c r="CX53" i="1" s="1"/>
  <c r="CV103" i="1"/>
  <c r="DH103" i="1" s="1"/>
  <c r="CN67" i="1"/>
  <c r="CZ67" i="1" s="1"/>
  <c r="CP70" i="1"/>
  <c r="DB70" i="1" s="1"/>
  <c r="CO116" i="1"/>
  <c r="DA116" i="1" s="1"/>
  <c r="CK103" i="1"/>
  <c r="CW103" i="1" s="1"/>
  <c r="CL9" i="1"/>
  <c r="CX9" i="1" s="1"/>
  <c r="CL63" i="1"/>
  <c r="CX63" i="1" s="1"/>
  <c r="CT120" i="1"/>
  <c r="DF120" i="1" s="1"/>
  <c r="CN6" i="1"/>
  <c r="CZ6" i="1" s="1"/>
  <c r="CK46" i="1"/>
  <c r="CW46" i="1" s="1"/>
  <c r="CV32" i="1"/>
  <c r="DH32" i="1" s="1"/>
  <c r="CR14" i="1"/>
  <c r="DD14" i="1" s="1"/>
  <c r="CM103" i="1"/>
  <c r="CY103" i="1" s="1"/>
  <c r="CU29" i="1"/>
  <c r="DG29" i="1" s="1"/>
  <c r="CU39" i="1"/>
  <c r="DG39" i="1" s="1"/>
  <c r="CU116" i="1"/>
  <c r="DG116" i="1" s="1"/>
  <c r="CL70" i="1"/>
  <c r="CX70" i="1" s="1"/>
  <c r="CM54" i="1"/>
  <c r="CY54" i="1" s="1"/>
  <c r="CU104" i="1"/>
  <c r="DG104" i="1" s="1"/>
  <c r="CS47" i="1"/>
  <c r="DE47" i="1" s="1"/>
  <c r="CK123" i="1"/>
  <c r="CW123" i="1" s="1"/>
  <c r="CL23" i="1"/>
  <c r="CX23" i="1" s="1"/>
  <c r="CP54" i="1"/>
  <c r="DB54" i="1" s="1"/>
  <c r="CM10" i="1"/>
  <c r="CY10" i="1" s="1"/>
  <c r="CL128" i="1"/>
  <c r="CX128" i="1" s="1"/>
  <c r="CO21" i="1"/>
  <c r="DA21" i="1" s="1"/>
  <c r="CO26" i="1"/>
  <c r="DA26" i="1" s="1"/>
  <c r="CM45" i="1"/>
  <c r="CY45" i="1" s="1"/>
  <c r="CR52" i="1"/>
  <c r="DD52" i="1" s="1"/>
  <c r="CS120" i="1"/>
  <c r="DE120" i="1" s="1"/>
  <c r="CP51" i="1"/>
  <c r="DB51" i="1" s="1"/>
  <c r="CR109" i="1"/>
  <c r="DD109" i="1" s="1"/>
  <c r="CK97" i="1"/>
  <c r="CW97" i="1" s="1"/>
  <c r="CS81" i="1"/>
  <c r="DE81" i="1" s="1"/>
  <c r="CL38" i="1"/>
  <c r="CX38" i="1" s="1"/>
  <c r="CR126" i="1"/>
  <c r="DD126" i="1" s="1"/>
  <c r="CU9" i="1"/>
  <c r="DG9" i="1" s="1"/>
  <c r="CP43" i="1"/>
  <c r="DB43" i="1" s="1"/>
  <c r="CT34" i="1"/>
  <c r="DF34" i="1" s="1"/>
  <c r="CR31" i="1"/>
  <c r="DD31" i="1" s="1"/>
  <c r="CU75" i="1"/>
  <c r="DG75" i="1" s="1"/>
  <c r="CP24" i="1"/>
  <c r="DB24" i="1" s="1"/>
  <c r="CQ98" i="1"/>
  <c r="DC98" i="1" s="1"/>
  <c r="CM92" i="1"/>
  <c r="CY92" i="1" s="1"/>
  <c r="CM25" i="1"/>
  <c r="CY25" i="1" s="1"/>
  <c r="CV7" i="1"/>
  <c r="DH7" i="1" s="1"/>
  <c r="CT99" i="1"/>
  <c r="DF99" i="1" s="1"/>
  <c r="CU28" i="1"/>
  <c r="DG28" i="1" s="1"/>
  <c r="CN33" i="1"/>
  <c r="CZ33" i="1" s="1"/>
  <c r="CV10" i="1"/>
  <c r="DH10" i="1" s="1"/>
  <c r="CT77" i="1"/>
  <c r="DF77" i="1" s="1"/>
  <c r="CL75" i="1"/>
  <c r="CX75" i="1" s="1"/>
  <c r="CR95" i="1"/>
  <c r="DD95" i="1" s="1"/>
  <c r="CK110" i="1"/>
  <c r="CW110" i="1" s="1"/>
  <c r="CN110" i="1"/>
  <c r="CZ110" i="1" s="1"/>
  <c r="CU25" i="1"/>
  <c r="DG25" i="1" s="1"/>
  <c r="CU62" i="1"/>
  <c r="DG62" i="1" s="1"/>
  <c r="CV78" i="1"/>
  <c r="DH78" i="1" s="1"/>
  <c r="CL14" i="1"/>
  <c r="CX14" i="1" s="1"/>
  <c r="CO94" i="1"/>
  <c r="DA94" i="1" s="1"/>
  <c r="CM68" i="1"/>
  <c r="CY68" i="1" s="1"/>
  <c r="CM65" i="1"/>
  <c r="CY65" i="1" s="1"/>
  <c r="CS53" i="1"/>
  <c r="DE53" i="1" s="1"/>
  <c r="CK81" i="1"/>
  <c r="CW81" i="1" s="1"/>
  <c r="CN65" i="1"/>
  <c r="CZ65" i="1" s="1"/>
  <c r="CV119" i="1"/>
  <c r="DH119" i="1" s="1"/>
  <c r="CO123" i="1"/>
  <c r="DA123" i="1" s="1"/>
  <c r="CO23" i="1"/>
  <c r="DA23" i="1" s="1"/>
  <c r="CU30" i="1"/>
  <c r="DG30" i="1" s="1"/>
  <c r="CV33" i="1"/>
  <c r="DH33" i="1" s="1"/>
  <c r="CV87" i="1"/>
  <c r="DH87" i="1" s="1"/>
  <c r="CN145" i="1"/>
  <c r="CZ145" i="1" s="1"/>
  <c r="CV55" i="1"/>
  <c r="DH55" i="1" s="1"/>
  <c r="CT96" i="1"/>
  <c r="DF96" i="1" s="1"/>
  <c r="CK83" i="1"/>
  <c r="CW83" i="1" s="1"/>
  <c r="CL40" i="1"/>
  <c r="CX40" i="1" s="1"/>
  <c r="CV73" i="1"/>
  <c r="DH73" i="1" s="1"/>
  <c r="CU17" i="1"/>
  <c r="DG17" i="1" s="1"/>
  <c r="CV51" i="1"/>
  <c r="DH51" i="1" s="1"/>
  <c r="CQ83" i="1"/>
  <c r="DC83" i="1" s="1"/>
  <c r="CM36" i="1"/>
  <c r="CY36" i="1" s="1"/>
  <c r="CV12" i="1"/>
  <c r="DH12" i="1" s="1"/>
  <c r="CO46" i="1"/>
  <c r="DA46" i="1" s="1"/>
  <c r="CP6" i="1"/>
  <c r="DB6" i="1" s="1"/>
  <c r="CR42" i="1"/>
  <c r="DD42" i="1" s="1"/>
  <c r="CV68" i="1"/>
  <c r="DH68" i="1" s="1"/>
  <c r="CL113" i="1"/>
  <c r="CX113" i="1" s="1"/>
  <c r="CL18" i="1"/>
  <c r="CX18" i="1" s="1"/>
  <c r="CV84" i="1"/>
  <c r="DH84" i="1" s="1"/>
  <c r="CP75" i="1"/>
  <c r="DB75" i="1" s="1"/>
  <c r="CR86" i="1"/>
  <c r="DD86" i="1" s="1"/>
  <c r="CS76" i="1"/>
  <c r="DE76" i="1" s="1"/>
  <c r="CV71" i="1"/>
  <c r="DH71" i="1" s="1"/>
  <c r="CP57" i="1"/>
  <c r="DB57" i="1" s="1"/>
  <c r="CO99" i="1"/>
  <c r="DA99" i="1" s="1"/>
  <c r="CK92" i="1"/>
  <c r="CW92" i="1" s="1"/>
  <c r="CP87" i="1"/>
  <c r="DB87" i="1" s="1"/>
  <c r="CS122" i="1"/>
  <c r="DE122" i="1" s="1"/>
  <c r="CL21" i="1"/>
  <c r="CX21" i="1" s="1"/>
  <c r="CM94" i="1"/>
  <c r="CY94" i="1" s="1"/>
  <c r="CQ53" i="1"/>
  <c r="DC53" i="1" s="1"/>
  <c r="CN38" i="1"/>
  <c r="CZ38" i="1" s="1"/>
  <c r="CP119" i="1"/>
  <c r="DB119" i="1" s="1"/>
  <c r="CL51" i="1"/>
  <c r="CX51" i="1" s="1"/>
  <c r="CN73" i="1"/>
  <c r="CZ73" i="1" s="1"/>
  <c r="CL115" i="1"/>
  <c r="CX115" i="1" s="1"/>
  <c r="CV102" i="1"/>
  <c r="DH102" i="1" s="1"/>
  <c r="CN31" i="1"/>
  <c r="CZ31" i="1" s="1"/>
  <c r="CS22" i="1"/>
  <c r="DE22" i="1" s="1"/>
  <c r="CK72" i="1"/>
  <c r="CW72" i="1" s="1"/>
  <c r="CU126" i="1"/>
  <c r="DG126" i="1" s="1"/>
  <c r="CM32" i="1"/>
  <c r="CY32" i="1" s="1"/>
  <c r="CR61" i="1"/>
  <c r="DD61" i="1" s="1"/>
  <c r="CM115" i="1"/>
  <c r="CY115" i="1" s="1"/>
  <c r="CR67" i="1"/>
  <c r="DD67" i="1" s="1"/>
  <c r="CQ99" i="1"/>
  <c r="DC99" i="1" s="1"/>
  <c r="CQ66" i="1"/>
  <c r="DC66" i="1" s="1"/>
  <c r="CU6" i="1"/>
  <c r="DG6" i="1" s="1"/>
  <c r="CU95" i="1"/>
  <c r="DG95" i="1" s="1"/>
  <c r="CL120" i="1"/>
  <c r="CX120" i="1" s="1"/>
  <c r="CS67" i="1"/>
  <c r="DE67" i="1" s="1"/>
  <c r="CT31" i="1"/>
  <c r="DF31" i="1" s="1"/>
  <c r="CS52" i="1"/>
  <c r="DE52" i="1" s="1"/>
  <c r="CU90" i="1"/>
  <c r="DG90" i="1" s="1"/>
  <c r="CT123" i="1"/>
  <c r="DF123" i="1" s="1"/>
  <c r="CU14" i="1"/>
  <c r="DG14" i="1" s="1"/>
  <c r="CP102" i="1"/>
  <c r="DB102" i="1" s="1"/>
  <c r="CQ23" i="1"/>
  <c r="DC23" i="1" s="1"/>
  <c r="CL97" i="1"/>
  <c r="CX97" i="1" s="1"/>
  <c r="CL36" i="1"/>
  <c r="CX36" i="1" s="1"/>
  <c r="CP22" i="1"/>
  <c r="DB22" i="1" s="1"/>
  <c r="CL47" i="1"/>
  <c r="CX47" i="1" s="1"/>
  <c r="CM11" i="1"/>
  <c r="CY11" i="1" s="1"/>
  <c r="CL22" i="1"/>
  <c r="CX22" i="1" s="1"/>
  <c r="CN127" i="1"/>
  <c r="CZ127" i="1" s="1"/>
  <c r="CU128" i="1"/>
  <c r="DG128" i="1" s="1"/>
  <c r="CM42" i="1"/>
  <c r="CY42" i="1" s="1"/>
  <c r="CT78" i="1"/>
  <c r="DF78" i="1" s="1"/>
  <c r="CN104" i="1"/>
  <c r="CZ104" i="1" s="1"/>
  <c r="CR59" i="1"/>
  <c r="DD59" i="1" s="1"/>
  <c r="CM78" i="1"/>
  <c r="CY78" i="1" s="1"/>
  <c r="CV122" i="1"/>
  <c r="DH122" i="1" s="1"/>
  <c r="CN102" i="1"/>
  <c r="CZ102" i="1" s="1"/>
  <c r="CK88" i="1"/>
  <c r="CW88" i="1" s="1"/>
  <c r="CV28" i="1"/>
  <c r="DH28" i="1" s="1"/>
  <c r="CM145" i="1"/>
  <c r="CY145" i="1" s="1"/>
  <c r="CL10" i="1"/>
  <c r="CX10" i="1" s="1"/>
  <c r="CL105" i="1"/>
  <c r="CX105" i="1" s="1"/>
  <c r="CV24" i="1"/>
  <c r="DH24" i="1" s="1"/>
  <c r="CS35" i="1"/>
  <c r="DE35" i="1" s="1"/>
  <c r="CN83" i="1"/>
  <c r="CZ83" i="1" s="1"/>
  <c r="CT69" i="1"/>
  <c r="DF69" i="1" s="1"/>
  <c r="CQ5" i="1"/>
  <c r="DC5" i="1" s="1"/>
  <c r="CV88" i="1"/>
  <c r="DH88" i="1" s="1"/>
  <c r="CK53" i="1"/>
  <c r="CW53" i="1" s="1"/>
  <c r="CK118" i="1"/>
  <c r="CW118" i="1" s="1"/>
  <c r="CK6" i="1"/>
  <c r="CW6" i="1" s="1"/>
  <c r="CN32" i="1"/>
  <c r="CZ32" i="1" s="1"/>
  <c r="CL108" i="1"/>
  <c r="CX108" i="1" s="1"/>
  <c r="CU68" i="1"/>
  <c r="DG68" i="1" s="1"/>
  <c r="CK28" i="1"/>
  <c r="CW28" i="1" s="1"/>
  <c r="CQ70" i="1"/>
  <c r="DC70" i="1" s="1"/>
  <c r="CQ21" i="1"/>
  <c r="DC21" i="1" s="1"/>
  <c r="CV29" i="1"/>
  <c r="DH29" i="1" s="1"/>
  <c r="CO107" i="1"/>
  <c r="DA107" i="1" s="1"/>
  <c r="CN27" i="1"/>
  <c r="CZ27" i="1" s="1"/>
  <c r="CN59" i="1"/>
  <c r="CZ59" i="1" s="1"/>
  <c r="CT64" i="1"/>
  <c r="DF64" i="1" s="1"/>
  <c r="CP5" i="1"/>
  <c r="DB5" i="1" s="1"/>
  <c r="CK69" i="1"/>
  <c r="CW69" i="1" s="1"/>
  <c r="CV13" i="1"/>
  <c r="DH13" i="1" s="1"/>
  <c r="CP8" i="1"/>
  <c r="DB8" i="1" s="1"/>
  <c r="CK47" i="1"/>
  <c r="CW47" i="1" s="1"/>
  <c r="CU23" i="1"/>
  <c r="DG23" i="1" s="1"/>
  <c r="CV5" i="1"/>
  <c r="DH5" i="1" s="1"/>
  <c r="CV98" i="1"/>
  <c r="DH98" i="1" s="1"/>
  <c r="CN101" i="1"/>
  <c r="CZ101" i="1" s="1"/>
  <c r="CS106" i="1"/>
  <c r="DE106" i="1" s="1"/>
  <c r="CU127" i="1"/>
  <c r="DG127" i="1" s="1"/>
  <c r="CK95" i="1"/>
  <c r="CW95" i="1" s="1"/>
  <c r="CR85" i="1"/>
  <c r="DD85" i="1" s="1"/>
  <c r="CN94" i="1"/>
  <c r="CZ94" i="1" s="1"/>
  <c r="CK71" i="1"/>
  <c r="CW71" i="1" s="1"/>
  <c r="CU91" i="1"/>
  <c r="DG91" i="1" s="1"/>
  <c r="CL43" i="1"/>
  <c r="CX43" i="1" s="1"/>
  <c r="CU52" i="1"/>
  <c r="DG52" i="1" s="1"/>
  <c r="CN18" i="1"/>
  <c r="CZ18" i="1" s="1"/>
  <c r="CT70" i="1"/>
  <c r="DF70" i="1" s="1"/>
  <c r="CP73" i="1"/>
  <c r="DB73" i="1" s="1"/>
  <c r="CV112" i="1"/>
  <c r="DH112" i="1" s="1"/>
  <c r="CK61" i="1"/>
  <c r="CW61" i="1" s="1"/>
  <c r="CL95" i="1"/>
  <c r="CX95" i="1" s="1"/>
  <c r="CV83" i="1"/>
  <c r="DH83" i="1" s="1"/>
  <c r="CQ79" i="1"/>
  <c r="DC79" i="1" s="1"/>
  <c r="CR114" i="1"/>
  <c r="DD114" i="1" s="1"/>
  <c r="CP96" i="1"/>
  <c r="DB96" i="1" s="1"/>
  <c r="CV74" i="1"/>
  <c r="DH74" i="1" s="1"/>
  <c r="CS44" i="1"/>
  <c r="DE44" i="1" s="1"/>
  <c r="CL46" i="1"/>
  <c r="CX46" i="1" s="1"/>
  <c r="CN69" i="1"/>
  <c r="CZ69" i="1" s="1"/>
  <c r="CM20" i="1"/>
  <c r="CY20" i="1" s="1"/>
  <c r="CN79" i="1"/>
  <c r="CZ79" i="1" s="1"/>
  <c r="CR84" i="1"/>
  <c r="DD84" i="1" s="1"/>
  <c r="CU45" i="1"/>
  <c r="DG45" i="1" s="1"/>
  <c r="CR125" i="1"/>
  <c r="DD125" i="1" s="1"/>
  <c r="CT32" i="1"/>
  <c r="DF32" i="1" s="1"/>
  <c r="CN71" i="1"/>
  <c r="CZ71" i="1" s="1"/>
  <c r="CN117" i="1"/>
  <c r="CZ117" i="1" s="1"/>
  <c r="CQ120" i="1"/>
  <c r="DC120" i="1" s="1"/>
  <c r="CP124" i="1"/>
  <c r="DB124" i="1" s="1"/>
  <c r="CR102" i="1"/>
  <c r="DD102" i="1" s="1"/>
  <c r="CM95" i="1"/>
  <c r="CY95" i="1" s="1"/>
  <c r="CU108" i="1"/>
  <c r="DG108" i="1" s="1"/>
  <c r="CQ111" i="1"/>
  <c r="DC111" i="1" s="1"/>
  <c r="CV109" i="1"/>
  <c r="DH109" i="1" s="1"/>
  <c r="CL90" i="1"/>
  <c r="CX90" i="1" s="1"/>
  <c r="CO100" i="1"/>
  <c r="DA100" i="1" s="1"/>
  <c r="CQ16" i="1"/>
  <c r="DC16" i="1" s="1"/>
  <c r="CV76" i="1"/>
  <c r="DH76" i="1" s="1"/>
  <c r="CK57" i="1"/>
  <c r="CW57" i="1" s="1"/>
  <c r="CO65" i="1"/>
  <c r="DA65" i="1" s="1"/>
  <c r="CK68" i="1"/>
  <c r="CW68" i="1" s="1"/>
  <c r="CU102" i="1"/>
  <c r="DG102" i="1" s="1"/>
  <c r="CS75" i="1"/>
  <c r="DE75" i="1" s="1"/>
  <c r="CP34" i="1"/>
  <c r="DB34" i="1" s="1"/>
  <c r="CR69" i="1"/>
  <c r="DD69" i="1" s="1"/>
  <c r="CU103" i="1"/>
  <c r="DG103" i="1" s="1"/>
  <c r="CO13" i="1"/>
  <c r="DA13" i="1" s="1"/>
  <c r="CP110" i="1"/>
  <c r="DB110" i="1" s="1"/>
  <c r="CO58" i="1"/>
  <c r="DA58" i="1" s="1"/>
  <c r="CU96" i="1"/>
  <c r="DG96" i="1" s="1"/>
  <c r="CN105" i="1"/>
  <c r="CZ105" i="1" s="1"/>
  <c r="CP111" i="1"/>
  <c r="DB111" i="1" s="1"/>
  <c r="CN126" i="1"/>
  <c r="CZ126" i="1" s="1"/>
  <c r="CM100" i="1"/>
  <c r="CY100" i="1" s="1"/>
  <c r="CP46" i="1"/>
  <c r="DB46" i="1" s="1"/>
  <c r="CM48" i="1"/>
  <c r="CY48" i="1" s="1"/>
  <c r="CN77" i="1"/>
  <c r="CZ77" i="1" s="1"/>
  <c r="CR7" i="1"/>
  <c r="DD7" i="1" s="1"/>
  <c r="CO81" i="1"/>
  <c r="DA81" i="1" s="1"/>
  <c r="CR39" i="1"/>
  <c r="DD39" i="1" s="1"/>
  <c r="CV59" i="1"/>
  <c r="DH59" i="1" s="1"/>
  <c r="CO27" i="1"/>
  <c r="DA27" i="1" s="1"/>
  <c r="CR75" i="1"/>
  <c r="DD75" i="1" s="1"/>
  <c r="CU80" i="1"/>
  <c r="DG80" i="1" s="1"/>
  <c r="CQ68" i="1"/>
  <c r="DC68" i="1" s="1"/>
  <c r="CQ92" i="1"/>
  <c r="DC92" i="1" s="1"/>
  <c r="CK86" i="1"/>
  <c r="CW86" i="1" s="1"/>
  <c r="CO119" i="1"/>
  <c r="DA119" i="1" s="1"/>
  <c r="CN53" i="1"/>
  <c r="CZ53" i="1" s="1"/>
  <c r="CV37" i="1"/>
  <c r="DH37" i="1" s="1"/>
  <c r="CT81" i="1"/>
  <c r="DF81" i="1" s="1"/>
  <c r="CL11" i="1"/>
  <c r="CX11" i="1" s="1"/>
  <c r="CV49" i="1"/>
  <c r="DH49" i="1" s="1"/>
  <c r="CV86" i="1"/>
  <c r="DH86" i="1" s="1"/>
  <c r="CN50" i="1"/>
  <c r="CZ50" i="1" s="1"/>
  <c r="CN24" i="1"/>
  <c r="CZ24" i="1" s="1"/>
  <c r="CQ20" i="1"/>
  <c r="DC20" i="1" s="1"/>
  <c r="CV72" i="1"/>
  <c r="DH72" i="1" s="1"/>
  <c r="CL5" i="1"/>
  <c r="CX5" i="1" s="1"/>
  <c r="CN113" i="1"/>
  <c r="CZ113" i="1" s="1"/>
  <c r="CS108" i="1"/>
  <c r="DE108" i="1" s="1"/>
  <c r="CO14" i="1"/>
  <c r="DA14" i="1" s="1"/>
  <c r="CS61" i="1"/>
  <c r="DE61" i="1" s="1"/>
  <c r="CT41" i="1"/>
  <c r="DF41" i="1" s="1"/>
  <c r="CK79" i="1"/>
  <c r="CW79" i="1" s="1"/>
  <c r="CN128" i="1"/>
  <c r="CZ128" i="1" s="1"/>
  <c r="CL121" i="1"/>
  <c r="CX121" i="1" s="1"/>
  <c r="CP90" i="1"/>
  <c r="DB90" i="1" s="1"/>
  <c r="CN120" i="1"/>
  <c r="CZ120" i="1" s="1"/>
  <c r="CN26" i="1"/>
  <c r="CZ26" i="1" s="1"/>
  <c r="CT91" i="1"/>
  <c r="DF91" i="1" s="1"/>
  <c r="CK125" i="1"/>
  <c r="CW125" i="1" s="1"/>
  <c r="CV91" i="1"/>
  <c r="DH91" i="1" s="1"/>
  <c r="CL83" i="1"/>
  <c r="CX83" i="1" s="1"/>
  <c r="CU69" i="1"/>
  <c r="DG69" i="1" s="1"/>
  <c r="CN56" i="1"/>
  <c r="CZ56" i="1" s="1"/>
  <c r="CP145" i="1"/>
  <c r="DB145" i="1" s="1"/>
  <c r="CM113" i="1"/>
  <c r="CY113" i="1" s="1"/>
  <c r="CR99" i="1"/>
  <c r="DD99" i="1" s="1"/>
  <c r="CU5" i="1"/>
  <c r="DG5" i="1" s="1"/>
  <c r="CK36" i="1"/>
  <c r="CW36" i="1" s="1"/>
  <c r="CM37" i="1"/>
  <c r="CY37" i="1" s="1"/>
  <c r="CQ118" i="1"/>
  <c r="DC118" i="1" s="1"/>
  <c r="CV105" i="1"/>
  <c r="DH105" i="1" s="1"/>
  <c r="CL65" i="1"/>
  <c r="CX65" i="1" s="1"/>
  <c r="CV11" i="1"/>
  <c r="DH11" i="1" s="1"/>
  <c r="CP88" i="1"/>
  <c r="DB88" i="1" s="1"/>
  <c r="CU100" i="1"/>
  <c r="DG100" i="1" s="1"/>
  <c r="CP109" i="1"/>
  <c r="DB109" i="1" s="1"/>
  <c r="CL42" i="1"/>
  <c r="CX42" i="1" s="1"/>
  <c r="CV85" i="1"/>
  <c r="DH85" i="1" s="1"/>
  <c r="CP115" i="1"/>
  <c r="DB115" i="1" s="1"/>
  <c r="CU97" i="1"/>
  <c r="DG97" i="1" s="1"/>
  <c r="CU38" i="1"/>
  <c r="DG38" i="1" s="1"/>
  <c r="CP38" i="1"/>
  <c r="DB38" i="1" s="1"/>
  <c r="CV16" i="1"/>
  <c r="DH16" i="1" s="1"/>
  <c r="CN76" i="1"/>
  <c r="CZ76" i="1" s="1"/>
  <c r="CU22" i="1"/>
  <c r="DG22" i="1" s="1"/>
  <c r="CN51" i="1"/>
  <c r="CZ51" i="1" s="1"/>
  <c r="CN86" i="1"/>
  <c r="CZ86" i="1" s="1"/>
  <c r="CR118" i="1"/>
  <c r="DD118" i="1" s="1"/>
  <c r="CN123" i="1"/>
  <c r="CZ123" i="1" s="1"/>
  <c r="CQ101" i="1"/>
  <c r="DC101" i="1" s="1"/>
  <c r="CN72" i="1"/>
  <c r="CZ72" i="1" s="1"/>
  <c r="CV106" i="1"/>
  <c r="DH106" i="1" s="1"/>
  <c r="CV92" i="1"/>
  <c r="DH92" i="1" s="1"/>
  <c r="CU82" i="1"/>
  <c r="DG82" i="1" s="1"/>
  <c r="CN81" i="1"/>
  <c r="CZ81" i="1" s="1"/>
  <c r="CM121" i="1"/>
  <c r="CY121" i="1" s="1"/>
  <c r="CL33" i="1"/>
  <c r="CX33" i="1" s="1"/>
  <c r="CT79" i="1"/>
  <c r="DF79" i="1" s="1"/>
  <c r="CU112" i="1"/>
  <c r="DG112" i="1" s="1"/>
  <c r="CO76" i="1"/>
  <c r="DA76" i="1" s="1"/>
  <c r="CT74" i="1"/>
  <c r="DF74" i="1" s="1"/>
  <c r="CU34" i="1"/>
  <c r="DG34" i="1" s="1"/>
  <c r="CO18" i="1"/>
  <c r="DA18" i="1" s="1"/>
  <c r="CR45" i="1"/>
  <c r="DD45" i="1" s="1"/>
  <c r="CQ110" i="1"/>
  <c r="DC110" i="1" s="1"/>
  <c r="CO31" i="1"/>
  <c r="DA31" i="1" s="1"/>
  <c r="CR5" i="1"/>
  <c r="DD5" i="1" s="1"/>
  <c r="CT13" i="1"/>
  <c r="DF13" i="1" s="1"/>
  <c r="CQ67" i="1"/>
  <c r="DC67" i="1" s="1"/>
  <c r="CR128" i="1"/>
  <c r="DD128" i="1" s="1"/>
  <c r="CN62" i="1"/>
  <c r="CZ62" i="1" s="1"/>
  <c r="CN41" i="1"/>
  <c r="CZ41" i="1" s="1"/>
  <c r="CO25" i="1"/>
  <c r="DA25" i="1" s="1"/>
  <c r="CV145" i="1"/>
  <c r="DH145" i="1" s="1"/>
  <c r="CM99" i="1"/>
  <c r="CY99" i="1" s="1"/>
  <c r="CM81" i="1"/>
  <c r="CY81" i="1" s="1"/>
  <c r="CT65" i="1"/>
  <c r="DF65" i="1" s="1"/>
  <c r="CO10" i="1"/>
  <c r="DA10" i="1" s="1"/>
  <c r="CR70" i="1"/>
  <c r="DD70" i="1" s="1"/>
  <c r="CV48" i="1"/>
  <c r="DH48" i="1" s="1"/>
  <c r="CV50" i="1"/>
  <c r="DH50" i="1" s="1"/>
  <c r="CL37" i="1"/>
  <c r="CX37" i="1" s="1"/>
  <c r="CP50" i="1"/>
  <c r="DB50" i="1" s="1"/>
  <c r="CT90" i="1"/>
  <c r="DF90" i="1" s="1"/>
  <c r="CP112" i="1"/>
  <c r="DB112" i="1" s="1"/>
  <c r="CP122" i="1"/>
  <c r="DB122" i="1" s="1"/>
  <c r="CP120" i="1"/>
  <c r="DB120" i="1" s="1"/>
  <c r="CL77" i="1"/>
  <c r="CX77" i="1" s="1"/>
  <c r="CT46" i="1"/>
  <c r="DF46" i="1" s="1"/>
  <c r="CM83" i="1"/>
  <c r="CY83" i="1" s="1"/>
  <c r="CN46" i="1"/>
  <c r="CZ46" i="1" s="1"/>
  <c r="CV14" i="1"/>
  <c r="DH14" i="1" s="1"/>
  <c r="CS63" i="1"/>
  <c r="DE63" i="1" s="1"/>
  <c r="CV82" i="1"/>
  <c r="DH82" i="1" s="1"/>
  <c r="CP35" i="1"/>
  <c r="DB35" i="1" s="1"/>
  <c r="CU13" i="1"/>
  <c r="DG13" i="1" s="1"/>
  <c r="CL96" i="1"/>
  <c r="CX96" i="1" s="1"/>
  <c r="CP78" i="1"/>
  <c r="DB78" i="1" s="1"/>
  <c r="CL99" i="1"/>
  <c r="CX99" i="1" s="1"/>
  <c r="CM18" i="1"/>
  <c r="CY18" i="1" s="1"/>
  <c r="CV18" i="1"/>
  <c r="DH18" i="1" s="1"/>
  <c r="CO56" i="1"/>
  <c r="DA56" i="1" s="1"/>
  <c r="CT52" i="1"/>
  <c r="DF52" i="1" s="1"/>
  <c r="CP99" i="1"/>
  <c r="DB99" i="1" s="1"/>
  <c r="CU50" i="1"/>
  <c r="DG50" i="1" s="1"/>
  <c r="CV43" i="1"/>
  <c r="DH43" i="1" s="1"/>
  <c r="CL35" i="1"/>
  <c r="CX35" i="1" s="1"/>
  <c r="CN112" i="1"/>
  <c r="CZ112" i="1" s="1"/>
  <c r="CR82" i="1"/>
  <c r="DD82" i="1" s="1"/>
  <c r="CN82" i="1"/>
  <c r="CZ82" i="1" s="1"/>
  <c r="CM16" i="1"/>
  <c r="CY16" i="1" s="1"/>
  <c r="CR115" i="1"/>
  <c r="DD115" i="1" s="1"/>
  <c r="CO114" i="1"/>
  <c r="DA114" i="1" s="1"/>
  <c r="CP21" i="1"/>
  <c r="DB21" i="1" s="1"/>
  <c r="CN21" i="1"/>
  <c r="CZ21" i="1" s="1"/>
  <c r="CQ104" i="1"/>
  <c r="DC104" i="1" s="1"/>
  <c r="CM35" i="1"/>
  <c r="CY35" i="1" s="1"/>
  <c r="CQ30" i="1"/>
  <c r="DC30" i="1" s="1"/>
  <c r="CU118" i="1"/>
  <c r="DG118" i="1" s="1"/>
  <c r="CT36" i="1"/>
  <c r="DF36" i="1" s="1"/>
  <c r="CV110" i="1"/>
  <c r="DH110" i="1" s="1"/>
  <c r="CQ89" i="1"/>
  <c r="DC89" i="1" s="1"/>
  <c r="CR63" i="1"/>
  <c r="DD63" i="1" s="1"/>
  <c r="CO125" i="1"/>
  <c r="DA125" i="1" s="1"/>
  <c r="CR79" i="1"/>
  <c r="DD79" i="1" s="1"/>
  <c r="CO82" i="1"/>
  <c r="DA82" i="1" s="1"/>
  <c r="CL67" i="1"/>
  <c r="CX67" i="1" s="1"/>
  <c r="CV34" i="1"/>
  <c r="DH34" i="1" s="1"/>
  <c r="CU33" i="1"/>
  <c r="DG33" i="1" s="1"/>
  <c r="CP16" i="1"/>
  <c r="DB16" i="1" s="1"/>
  <c r="CV54" i="1"/>
  <c r="DH54" i="1" s="1"/>
  <c r="CU94" i="1"/>
  <c r="DG94" i="1" s="1"/>
  <c r="CU145" i="1"/>
  <c r="DG145" i="1" s="1"/>
  <c r="CP92" i="1"/>
  <c r="DB92" i="1" s="1"/>
  <c r="CU57" i="1"/>
  <c r="DG57" i="1" s="1"/>
  <c r="CV17" i="1"/>
  <c r="DH17" i="1" s="1"/>
  <c r="CN118" i="1"/>
  <c r="CZ118" i="1" s="1"/>
  <c r="CV67" i="1"/>
  <c r="DH67" i="1" s="1"/>
  <c r="CS111" i="1"/>
  <c r="DE111" i="1" s="1"/>
  <c r="CO77" i="1"/>
  <c r="DA77" i="1" s="1"/>
  <c r="CP128" i="1"/>
  <c r="DB128" i="1" s="1"/>
  <c r="CS55" i="1"/>
  <c r="DE55" i="1" s="1"/>
  <c r="CS117" i="1"/>
  <c r="DE117" i="1" s="1"/>
  <c r="CO32" i="1"/>
  <c r="DA32" i="1" s="1"/>
  <c r="CL86" i="1"/>
  <c r="CX86" i="1" s="1"/>
  <c r="CN88" i="1"/>
  <c r="CZ88" i="1" s="1"/>
  <c r="CM73" i="1"/>
  <c r="CY73" i="1" s="1"/>
  <c r="CO47" i="1"/>
  <c r="DA47" i="1" s="1"/>
  <c r="CS51" i="1"/>
  <c r="DE51" i="1" s="1"/>
  <c r="CN10" i="1"/>
  <c r="CZ10" i="1" s="1"/>
  <c r="CM74" i="1"/>
  <c r="CY74" i="1" s="1"/>
  <c r="CQ7" i="1"/>
  <c r="DC7" i="1" s="1"/>
  <c r="CU32" i="1"/>
  <c r="DG32" i="1" s="1"/>
  <c r="CS104" i="1"/>
  <c r="DE104" i="1" s="1"/>
  <c r="CQ73" i="1"/>
  <c r="DC73" i="1" s="1"/>
  <c r="CL93" i="1"/>
  <c r="CX93" i="1" s="1"/>
  <c r="CL59" i="1"/>
  <c r="CX59" i="1" s="1"/>
  <c r="CQ35" i="1"/>
  <c r="DC35" i="1" s="1"/>
  <c r="CL119" i="1"/>
  <c r="CX119" i="1" s="1"/>
  <c r="CU117" i="1"/>
  <c r="DG117" i="1" s="1"/>
  <c r="CV97" i="1"/>
  <c r="DH97" i="1" s="1"/>
  <c r="CK25" i="1"/>
  <c r="CW25" i="1" s="1"/>
  <c r="CL72" i="1"/>
  <c r="CX72" i="1" s="1"/>
  <c r="CN61" i="1"/>
  <c r="CZ61" i="1" s="1"/>
  <c r="CK105" i="1"/>
  <c r="CW105" i="1" s="1"/>
  <c r="CK45" i="1"/>
  <c r="CW45" i="1" s="1"/>
  <c r="CU26" i="1"/>
  <c r="DG26" i="1" s="1"/>
  <c r="CO97" i="1"/>
  <c r="DA97" i="1" s="1"/>
  <c r="CP55" i="1"/>
  <c r="DB55" i="1" s="1"/>
  <c r="CQ103" i="1"/>
  <c r="DC103" i="1" s="1"/>
  <c r="CK34" i="1"/>
  <c r="CW34" i="1" s="1"/>
  <c r="CV126" i="1"/>
  <c r="DH126" i="1" s="1"/>
  <c r="CO50" i="1"/>
  <c r="DA50" i="1" s="1"/>
  <c r="CV21" i="1"/>
  <c r="DH21" i="1" s="1"/>
  <c r="CU40" i="1"/>
  <c r="DG40" i="1" s="1"/>
  <c r="CS37" i="1"/>
  <c r="DE37" i="1" s="1"/>
  <c r="CQ61" i="1"/>
  <c r="DC61" i="1" s="1"/>
  <c r="CM93" i="1"/>
  <c r="CY93" i="1" s="1"/>
  <c r="CS91" i="1"/>
  <c r="DE91" i="1" s="1"/>
  <c r="CP113" i="1"/>
  <c r="DB113" i="1" s="1"/>
  <c r="CS116" i="1"/>
  <c r="DE116" i="1" s="1"/>
  <c r="CK5" i="1"/>
  <c r="CW5" i="1" s="1"/>
  <c r="CO7" i="1"/>
  <c r="DA7" i="1" s="1"/>
  <c r="CQ74" i="1"/>
  <c r="DC74" i="1" s="1"/>
  <c r="CO61" i="1"/>
  <c r="DA61" i="1" s="1"/>
  <c r="CQ113" i="1"/>
  <c r="DC113" i="1" s="1"/>
  <c r="CV38" i="1"/>
  <c r="DH38" i="1" s="1"/>
  <c r="CN63" i="1"/>
  <c r="CZ63" i="1" s="1"/>
  <c r="CQ25" i="1"/>
  <c r="DC25" i="1" s="1"/>
  <c r="CO39" i="1"/>
  <c r="DA39" i="1" s="1"/>
  <c r="CV89" i="1"/>
  <c r="DH89" i="1" s="1"/>
  <c r="CO68" i="1"/>
  <c r="DA68" i="1" s="1"/>
  <c r="CK48" i="1"/>
  <c r="CW48" i="1" s="1"/>
  <c r="CM106" i="1"/>
  <c r="CY106" i="1" s="1"/>
  <c r="CM49" i="1"/>
  <c r="CY49" i="1" s="1"/>
  <c r="CU58" i="1"/>
  <c r="DG58" i="1" s="1"/>
  <c r="CR16" i="1"/>
  <c r="DD16" i="1" s="1"/>
  <c r="CN84" i="1"/>
  <c r="CZ84" i="1" s="1"/>
  <c r="CN85" i="1"/>
  <c r="CZ85" i="1" s="1"/>
  <c r="CS118" i="1"/>
  <c r="DE118" i="1" s="1"/>
  <c r="CN28" i="1"/>
  <c r="CZ28" i="1" s="1"/>
  <c r="CN106" i="1"/>
  <c r="CZ106" i="1" s="1"/>
  <c r="CQ8" i="1"/>
  <c r="DC8" i="1" s="1"/>
  <c r="CN70" i="1"/>
  <c r="CZ70" i="1" s="1"/>
  <c r="CS20" i="1"/>
  <c r="DE20" i="1" s="1"/>
  <c r="CU65" i="1"/>
  <c r="DG65" i="1" s="1"/>
  <c r="CV81" i="1"/>
  <c r="DH81" i="1" s="1"/>
  <c r="CQ125" i="1"/>
  <c r="DC125" i="1" s="1"/>
  <c r="DL133" i="1" l="1"/>
  <c r="DN132" i="1"/>
  <c r="DP131" i="1"/>
  <c r="DR140" i="1"/>
  <c r="DK131" i="1"/>
  <c r="DS138" i="1"/>
  <c r="DQ144" i="1"/>
  <c r="DK133" i="1"/>
  <c r="DI129" i="1"/>
  <c r="DI135" i="1"/>
  <c r="DP133" i="1"/>
  <c r="DL144" i="1"/>
  <c r="DM137" i="1"/>
  <c r="DK139" i="1"/>
  <c r="DN134" i="1"/>
  <c r="DM132" i="1"/>
  <c r="DM141" i="1"/>
  <c r="DT134" i="1"/>
  <c r="DM140" i="1"/>
  <c r="DK142" i="1"/>
  <c r="DS143" i="1"/>
  <c r="DO131" i="1"/>
  <c r="DJ133" i="1"/>
  <c r="DM131" i="1"/>
  <c r="DK135" i="1"/>
  <c r="DR144" i="1"/>
  <c r="DQ133" i="1"/>
  <c r="DP143" i="1"/>
  <c r="DR142" i="1"/>
  <c r="DM139" i="1"/>
  <c r="DT139" i="1"/>
  <c r="DJ143" i="1"/>
  <c r="DJ131" i="1"/>
  <c r="DT141" i="1"/>
  <c r="DS142" i="1"/>
  <c r="DK143" i="1"/>
  <c r="DT132" i="1"/>
  <c r="DP137" i="1"/>
  <c r="DI130" i="1"/>
  <c r="DQ132" i="1"/>
  <c r="DS133" i="1"/>
  <c r="DT137" i="1"/>
  <c r="DO130" i="1"/>
  <c r="DN136" i="1"/>
  <c r="DR130" i="1"/>
  <c r="DN142" i="1"/>
  <c r="DI142" i="1"/>
  <c r="DS131" i="1"/>
  <c r="DR141" i="1"/>
  <c r="DQ141" i="1"/>
  <c r="DL135" i="1"/>
  <c r="DQ134" i="1"/>
  <c r="DL142" i="1"/>
  <c r="DR139" i="1"/>
  <c r="DK141" i="1"/>
  <c r="DI134" i="1"/>
  <c r="DJ142" i="1"/>
  <c r="DM135" i="1"/>
  <c r="DM142" i="1"/>
  <c r="DR137" i="1"/>
  <c r="DJ132" i="1"/>
  <c r="DS136" i="1"/>
  <c r="DP129" i="1"/>
  <c r="DN131" i="1"/>
  <c r="DI133" i="1"/>
  <c r="DL137" i="1"/>
  <c r="DJ129" i="1"/>
  <c r="DP135" i="1"/>
  <c r="DJ130" i="1"/>
  <c r="DL136" i="1"/>
  <c r="DQ142" i="1"/>
  <c r="DI143" i="1"/>
  <c r="DS139" i="1"/>
  <c r="DO135" i="1"/>
  <c r="DO133" i="1"/>
  <c r="DJ137" i="1"/>
  <c r="DN141" i="1"/>
  <c r="DJ144" i="1"/>
  <c r="DI139" i="1"/>
  <c r="DO129" i="1"/>
  <c r="DO143" i="1"/>
  <c r="DK134" i="1"/>
  <c r="DK137" i="1"/>
  <c r="DQ138" i="1"/>
  <c r="DM134" i="1"/>
  <c r="DS135" i="1"/>
  <c r="DI141" i="1"/>
  <c r="DI138" i="1"/>
  <c r="DS130" i="1"/>
  <c r="DP140" i="1"/>
  <c r="DN140" i="1"/>
  <c r="DL132" i="1"/>
  <c r="DQ131" i="1"/>
  <c r="DL141" i="1"/>
  <c r="DT144" i="1"/>
  <c r="DT140" i="1"/>
  <c r="DS132" i="1"/>
  <c r="DS141" i="1"/>
  <c r="DR133" i="1"/>
  <c r="DO141" i="1"/>
  <c r="DI137" i="1"/>
  <c r="DR131" i="1"/>
  <c r="DI136" i="1"/>
  <c r="DP138" i="1"/>
  <c r="DN129" i="1"/>
  <c r="DP132" i="1"/>
  <c r="DQ136" i="1"/>
  <c r="DL130" i="1"/>
  <c r="DR134" i="1"/>
  <c r="DT129" i="1"/>
  <c r="DL143" i="1"/>
  <c r="DO144" i="1"/>
  <c r="DQ137" i="1"/>
  <c r="DN139" i="1"/>
  <c r="DQ139" i="1"/>
  <c r="DP136" i="1"/>
  <c r="DP142" i="1"/>
  <c r="DP141" i="1"/>
  <c r="DT142" i="1"/>
  <c r="DI144" i="1"/>
  <c r="DR132" i="1"/>
  <c r="DR138" i="1"/>
  <c r="DM144" i="1"/>
  <c r="DT143" i="1"/>
  <c r="DQ143" i="1"/>
  <c r="DN133" i="1"/>
  <c r="DJ138" i="1"/>
  <c r="DM136" i="1"/>
  <c r="DJ139" i="1"/>
  <c r="DJ136" i="1"/>
  <c r="DL139" i="1"/>
  <c r="DM133" i="1"/>
  <c r="DK132" i="1"/>
  <c r="DN144" i="1"/>
  <c r="DK130" i="1"/>
  <c r="DK140" i="1"/>
  <c r="DK144" i="1"/>
  <c r="DJ140" i="1"/>
  <c r="DI131" i="1"/>
  <c r="DJ141" i="1"/>
  <c r="DO132" i="1"/>
  <c r="DQ140" i="1"/>
  <c r="DK136" i="1"/>
  <c r="DN130" i="1"/>
  <c r="DR135" i="1"/>
  <c r="DO137" i="1"/>
  <c r="DO138" i="1"/>
  <c r="DL131" i="1"/>
  <c r="DQ135" i="1"/>
  <c r="DS129" i="1"/>
  <c r="DJ134" i="1"/>
  <c r="DL129" i="1"/>
  <c r="DP144" i="1"/>
  <c r="DO142" i="1"/>
  <c r="DS144" i="1"/>
  <c r="DJ135" i="1"/>
  <c r="DM130" i="1"/>
  <c r="DQ130" i="1"/>
  <c r="DT136" i="1"/>
  <c r="DN138" i="1"/>
  <c r="DS134" i="1"/>
  <c r="DN135" i="1"/>
  <c r="DI132" i="1"/>
  <c r="DL140" i="1"/>
  <c r="DO136" i="1"/>
  <c r="DT138" i="1"/>
  <c r="DM129" i="1"/>
  <c r="DK138" i="1"/>
  <c r="DL138" i="1"/>
  <c r="DT131" i="1"/>
  <c r="DM138" i="1"/>
  <c r="DP130" i="1"/>
  <c r="DN143" i="1"/>
  <c r="DM143" i="1"/>
  <c r="DL134" i="1"/>
  <c r="DP139" i="1"/>
  <c r="DR143" i="1"/>
  <c r="DO139" i="1"/>
  <c r="DS137" i="1"/>
  <c r="DS140" i="1"/>
  <c r="DQ129" i="1"/>
  <c r="DI140" i="1"/>
  <c r="DT135" i="1"/>
  <c r="DO140" i="1"/>
  <c r="DO134" i="1"/>
  <c r="DR136" i="1"/>
  <c r="DN137" i="1"/>
  <c r="DT130" i="1"/>
  <c r="DP134" i="1"/>
  <c r="DR129" i="1"/>
  <c r="DT133" i="1"/>
  <c r="DK129" i="1"/>
  <c r="EE3" i="1"/>
  <c r="EE15" i="1" s="1"/>
  <c r="ED3" i="1"/>
  <c r="ED110" i="1" s="1"/>
  <c r="DZ3" i="1"/>
  <c r="DZ46" i="1" s="1"/>
  <c r="DU3" i="1"/>
  <c r="DU114" i="1" s="1"/>
  <c r="DX3" i="1"/>
  <c r="DX119" i="1" s="1"/>
  <c r="DW3" i="1"/>
  <c r="DW52" i="1" s="1"/>
  <c r="EF3" i="1"/>
  <c r="DV3" i="1"/>
  <c r="DV129" i="1" s="1"/>
  <c r="DY3" i="1"/>
  <c r="DY75" i="1" s="1"/>
  <c r="EA3" i="1"/>
  <c r="EA41" i="1" s="1"/>
  <c r="EC3" i="1"/>
  <c r="EC15" i="1" s="1"/>
  <c r="EB3" i="1"/>
  <c r="EB15" i="1" s="1"/>
  <c r="DI48" i="1"/>
  <c r="DL63" i="1"/>
  <c r="DM97" i="1"/>
  <c r="DM7" i="1"/>
  <c r="DQ104" i="1"/>
  <c r="DS22" i="1"/>
  <c r="DR91" i="1"/>
  <c r="DM58" i="1"/>
  <c r="DP84" i="1"/>
  <c r="DS23" i="1"/>
  <c r="DT28" i="1"/>
  <c r="DP42" i="1"/>
  <c r="DK68" i="1"/>
  <c r="DR99" i="1"/>
  <c r="DJ128" i="1"/>
  <c r="DK103" i="1"/>
  <c r="DR43" i="1"/>
  <c r="DS85" i="1"/>
  <c r="DM67" i="1"/>
  <c r="DT39" i="1"/>
  <c r="DT120" i="1"/>
  <c r="DI82" i="1"/>
  <c r="DS110" i="1"/>
  <c r="DJ87" i="1"/>
  <c r="DM98" i="1"/>
  <c r="DO41" i="1"/>
  <c r="DL80" i="1"/>
  <c r="DS92" i="1"/>
  <c r="DK29" i="1"/>
  <c r="DO56" i="1"/>
  <c r="DI145" i="1"/>
  <c r="DR128" i="1"/>
  <c r="DQ90" i="1"/>
  <c r="DQ38" i="1"/>
  <c r="DQ31" i="1"/>
  <c r="DO48" i="1"/>
  <c r="DM88" i="1"/>
  <c r="DN58" i="1"/>
  <c r="DQ74" i="1"/>
  <c r="DS40" i="1"/>
  <c r="DS26" i="1"/>
  <c r="DT97" i="1"/>
  <c r="DS32" i="1"/>
  <c r="DL88" i="1"/>
  <c r="DQ111" i="1"/>
  <c r="DS94" i="1"/>
  <c r="DM125" i="1"/>
  <c r="DS118" i="1"/>
  <c r="DN21" i="1"/>
  <c r="DN35" i="1"/>
  <c r="DJ77" i="1"/>
  <c r="DT50" i="1"/>
  <c r="DP128" i="1"/>
  <c r="DS34" i="1"/>
  <c r="DS82" i="1"/>
  <c r="DJ42" i="1"/>
  <c r="DT105" i="1"/>
  <c r="DL56" i="1"/>
  <c r="DI79" i="1"/>
  <c r="DO20" i="1"/>
  <c r="DJ11" i="1"/>
  <c r="DM119" i="1"/>
  <c r="DT59" i="1"/>
  <c r="DN46" i="1"/>
  <c r="DN110" i="1"/>
  <c r="DI68" i="1"/>
  <c r="DM100" i="1"/>
  <c r="DN124" i="1"/>
  <c r="DN96" i="1"/>
  <c r="DR70" i="1"/>
  <c r="DP85" i="1"/>
  <c r="DI47" i="1"/>
  <c r="DL27" i="1"/>
  <c r="DJ108" i="1"/>
  <c r="DR69" i="1"/>
  <c r="DI88" i="1"/>
  <c r="DS128" i="1"/>
  <c r="DJ36" i="1"/>
  <c r="DS6" i="1"/>
  <c r="DI72" i="1"/>
  <c r="DL38" i="1"/>
  <c r="DN87" i="1"/>
  <c r="DN75" i="1"/>
  <c r="DN6" i="1"/>
  <c r="DT51" i="1"/>
  <c r="DT55" i="1"/>
  <c r="DM23" i="1"/>
  <c r="DM94" i="1"/>
  <c r="DI110" i="1"/>
  <c r="DS75" i="1"/>
  <c r="DJ38" i="1"/>
  <c r="DN51" i="1"/>
  <c r="DK10" i="1"/>
  <c r="DP14" i="1"/>
  <c r="DM116" i="1"/>
  <c r="DT118" i="1"/>
  <c r="DS24" i="1"/>
  <c r="DT128" i="1"/>
  <c r="DJ66" i="1"/>
  <c r="DS70" i="1"/>
  <c r="DM66" i="1"/>
  <c r="DR37" i="1"/>
  <c r="DT31" i="1"/>
  <c r="DO55" i="1"/>
  <c r="DM54" i="1"/>
  <c r="DM92" i="1"/>
  <c r="DJ102" i="1"/>
  <c r="DT90" i="1"/>
  <c r="DK120" i="1"/>
  <c r="DO84" i="1"/>
  <c r="DT121" i="1"/>
  <c r="DM73" i="1"/>
  <c r="DP26" i="1"/>
  <c r="DM126" i="1"/>
  <c r="DP90" i="1"/>
  <c r="DL89" i="1"/>
  <c r="DI27" i="1"/>
  <c r="DJ45" i="1"/>
  <c r="DM102" i="1"/>
  <c r="DO81" i="1"/>
  <c r="DM28" i="1"/>
  <c r="DP121" i="1"/>
  <c r="DM20" i="1"/>
  <c r="DR57" i="1"/>
  <c r="DK76" i="1"/>
  <c r="DK71" i="1"/>
  <c r="DR48" i="1"/>
  <c r="DL60" i="1"/>
  <c r="DJ61" i="1"/>
  <c r="DR121" i="1"/>
  <c r="DI38" i="1"/>
  <c r="DL44" i="1"/>
  <c r="DI12" i="1"/>
  <c r="DS41" i="1"/>
  <c r="DK28" i="1"/>
  <c r="DS121" i="1"/>
  <c r="DJ24" i="1"/>
  <c r="DP117" i="1"/>
  <c r="DK47" i="1"/>
  <c r="DJ64" i="1"/>
  <c r="DS54" i="1"/>
  <c r="DT69" i="1"/>
  <c r="DO22" i="1"/>
  <c r="DT66" i="1"/>
  <c r="DR60" i="1"/>
  <c r="DI120" i="1"/>
  <c r="DO114" i="1"/>
  <c r="DO12" i="1"/>
  <c r="DN63" i="1"/>
  <c r="DL75" i="1"/>
  <c r="DJ91" i="1"/>
  <c r="DN62" i="1"/>
  <c r="DM69" i="1"/>
  <c r="DO10" i="1"/>
  <c r="DT57" i="1"/>
  <c r="DS86" i="1"/>
  <c r="DN30" i="1"/>
  <c r="DS12" i="1"/>
  <c r="DP60" i="1"/>
  <c r="DT26" i="1"/>
  <c r="DK118" i="1"/>
  <c r="DP116" i="1"/>
  <c r="DM24" i="1"/>
  <c r="DS119" i="1"/>
  <c r="DP127" i="1"/>
  <c r="DN125" i="1"/>
  <c r="DP106" i="1"/>
  <c r="DO105" i="1"/>
  <c r="DQ92" i="1"/>
  <c r="DP145" i="1"/>
  <c r="DQ72" i="1"/>
  <c r="DS84" i="1"/>
  <c r="DN27" i="1"/>
  <c r="DN28" i="1"/>
  <c r="DP103" i="1"/>
  <c r="DP123" i="1"/>
  <c r="DN76" i="1"/>
  <c r="DI64" i="1"/>
  <c r="DM89" i="1"/>
  <c r="DI77" i="1"/>
  <c r="DJ125" i="1"/>
  <c r="DT25" i="1"/>
  <c r="DM113" i="1"/>
  <c r="DK114" i="1"/>
  <c r="DR16" i="1"/>
  <c r="DI75" i="1"/>
  <c r="DQ125" i="1"/>
  <c r="DQ17" i="1"/>
  <c r="DK96" i="1"/>
  <c r="DP20" i="1"/>
  <c r="DK56" i="1"/>
  <c r="DM104" i="1"/>
  <c r="DI101" i="1"/>
  <c r="DI98" i="1"/>
  <c r="DJ71" i="1"/>
  <c r="DP55" i="1"/>
  <c r="DO60" i="1"/>
  <c r="DR86" i="1"/>
  <c r="DI70" i="1"/>
  <c r="DN18" i="1"/>
  <c r="DP78" i="1"/>
  <c r="DO65" i="1"/>
  <c r="DQ34" i="1"/>
  <c r="DQ93" i="1"/>
  <c r="DK122" i="1"/>
  <c r="DM118" i="1"/>
  <c r="DQ94" i="1"/>
  <c r="DQ43" i="1"/>
  <c r="DI23" i="1"/>
  <c r="DO37" i="1"/>
  <c r="DT58" i="1"/>
  <c r="DI90" i="1"/>
  <c r="DP32" i="1"/>
  <c r="DI65" i="1"/>
  <c r="DT96" i="1"/>
  <c r="DK19" i="1"/>
  <c r="DM56" i="1"/>
  <c r="DT72" i="1"/>
  <c r="DN73" i="1"/>
  <c r="DS68" i="1"/>
  <c r="DN22" i="1"/>
  <c r="DP86" i="1"/>
  <c r="DL110" i="1"/>
  <c r="DP109" i="1"/>
  <c r="DS104" i="1"/>
  <c r="DI103" i="1"/>
  <c r="DL48" i="1"/>
  <c r="DJ123" i="1"/>
  <c r="DK112" i="1"/>
  <c r="DP112" i="1"/>
  <c r="DT95" i="1"/>
  <c r="DT70" i="1"/>
  <c r="DR101" i="1"/>
  <c r="DJ58" i="1"/>
  <c r="DN117" i="1"/>
  <c r="DM8" i="1"/>
  <c r="DQ10" i="1"/>
  <c r="DP9" i="1"/>
  <c r="DP50" i="1"/>
  <c r="DM84" i="1"/>
  <c r="DM29" i="1"/>
  <c r="DK46" i="1"/>
  <c r="DO28" i="1"/>
  <c r="DN85" i="1"/>
  <c r="DQ24" i="1"/>
  <c r="DS61" i="1"/>
  <c r="DQ21" i="1"/>
  <c r="DS19" i="1"/>
  <c r="DQ20" i="1"/>
  <c r="DM68" i="1"/>
  <c r="DL70" i="1"/>
  <c r="DL84" i="1"/>
  <c r="DT89" i="1"/>
  <c r="DQ116" i="1"/>
  <c r="DT21" i="1"/>
  <c r="DI45" i="1"/>
  <c r="DS117" i="1"/>
  <c r="DO7" i="1"/>
  <c r="DJ86" i="1"/>
  <c r="DT67" i="1"/>
  <c r="DT54" i="1"/>
  <c r="DP63" i="1"/>
  <c r="DM114" i="1"/>
  <c r="DT43" i="1"/>
  <c r="DT82" i="1"/>
  <c r="DT48" i="1"/>
  <c r="DK81" i="1"/>
  <c r="DO67" i="1"/>
  <c r="DR74" i="1"/>
  <c r="DT92" i="1"/>
  <c r="DP118" i="1"/>
  <c r="DL76" i="1"/>
  <c r="DN109" i="1"/>
  <c r="DO118" i="1"/>
  <c r="DS69" i="1"/>
  <c r="DR41" i="1"/>
  <c r="DR81" i="1"/>
  <c r="DI86" i="1"/>
  <c r="DK100" i="1"/>
  <c r="DM13" i="1"/>
  <c r="DM65" i="1"/>
  <c r="DJ90" i="1"/>
  <c r="DO120" i="1"/>
  <c r="DL79" i="1"/>
  <c r="DP114" i="1"/>
  <c r="DL18" i="1"/>
  <c r="DI95" i="1"/>
  <c r="DN8" i="1"/>
  <c r="DM107" i="1"/>
  <c r="DL32" i="1"/>
  <c r="DL83" i="1"/>
  <c r="DL102" i="1"/>
  <c r="DJ97" i="1"/>
  <c r="DO66" i="1"/>
  <c r="DQ22" i="1"/>
  <c r="DI92" i="1"/>
  <c r="DT84" i="1"/>
  <c r="DS17" i="1"/>
  <c r="DL145" i="1"/>
  <c r="DM123" i="1"/>
  <c r="DJ14" i="1"/>
  <c r="DP95" i="1"/>
  <c r="DQ120" i="1"/>
  <c r="DN54" i="1"/>
  <c r="DT32" i="1"/>
  <c r="DL37" i="1"/>
  <c r="DQ99" i="1"/>
  <c r="DO46" i="1"/>
  <c r="DJ127" i="1"/>
  <c r="DJ48" i="1"/>
  <c r="DQ49" i="1"/>
  <c r="DK31" i="1"/>
  <c r="DP43" i="1"/>
  <c r="DK69" i="1"/>
  <c r="DL109" i="1"/>
  <c r="DM78" i="1"/>
  <c r="DJ106" i="1"/>
  <c r="DJ16" i="1"/>
  <c r="DR23" i="1"/>
  <c r="DT114" i="1"/>
  <c r="DL99" i="1"/>
  <c r="DO59" i="1"/>
  <c r="DT127" i="1"/>
  <c r="DK23" i="1"/>
  <c r="DO107" i="1"/>
  <c r="DO127" i="1"/>
  <c r="DI9" i="1"/>
  <c r="DO108" i="1"/>
  <c r="DS66" i="1"/>
  <c r="DJ8" i="1"/>
  <c r="DL9" i="1"/>
  <c r="DN7" i="1"/>
  <c r="DS44" i="1"/>
  <c r="DS73" i="1"/>
  <c r="DK26" i="1"/>
  <c r="DT123" i="1"/>
  <c r="DL12" i="1"/>
  <c r="DP100" i="1"/>
  <c r="DN25" i="1"/>
  <c r="DN107" i="1"/>
  <c r="DJ31" i="1"/>
  <c r="DT65" i="1"/>
  <c r="DM111" i="1"/>
  <c r="DP38" i="1"/>
  <c r="DR116" i="1"/>
  <c r="DK51" i="1"/>
  <c r="DN66" i="1"/>
  <c r="DQ59" i="1"/>
  <c r="DK43" i="1"/>
  <c r="DQ102" i="1"/>
  <c r="DQ79" i="1"/>
  <c r="DI17" i="1"/>
  <c r="DQ25" i="1"/>
  <c r="DL36" i="1"/>
  <c r="DI67" i="1"/>
  <c r="DQ32" i="1"/>
  <c r="DQ85" i="1"/>
  <c r="DL42" i="1"/>
  <c r="DN26" i="1"/>
  <c r="DO85" i="1"/>
  <c r="DQ110" i="1"/>
  <c r="DP122" i="1"/>
  <c r="DP30" i="1"/>
  <c r="DR108" i="1"/>
  <c r="DK52" i="1"/>
  <c r="DR18" i="1"/>
  <c r="DR68" i="1"/>
  <c r="DQ62" i="1"/>
  <c r="DQ28" i="1"/>
  <c r="DO51" i="1"/>
  <c r="DS16" i="1"/>
  <c r="DI127" i="1"/>
  <c r="DQ84" i="1"/>
  <c r="DQ83" i="1"/>
  <c r="DI16" i="1"/>
  <c r="DR98" i="1"/>
  <c r="DS8" i="1"/>
  <c r="DP24" i="1"/>
  <c r="DI50" i="1"/>
  <c r="DM127" i="1"/>
  <c r="DO119" i="1"/>
  <c r="DK50" i="1"/>
  <c r="DO44" i="1"/>
  <c r="DQ54" i="1"/>
  <c r="DI59" i="1"/>
  <c r="DL121" i="1"/>
  <c r="DS83" i="1"/>
  <c r="DR20" i="1"/>
  <c r="DK70" i="1"/>
  <c r="DP65" i="1"/>
  <c r="DI78" i="1"/>
  <c r="DM57" i="1"/>
  <c r="DS47" i="1"/>
  <c r="DK107" i="1"/>
  <c r="DQ96" i="1"/>
  <c r="DR117" i="1"/>
  <c r="DK41" i="1"/>
  <c r="DM120" i="1"/>
  <c r="DO145" i="1"/>
  <c r="DP53" i="1"/>
  <c r="DK104" i="1"/>
  <c r="DP89" i="1"/>
  <c r="DR29" i="1"/>
  <c r="DI109" i="1"/>
  <c r="DN42" i="1"/>
  <c r="DR106" i="1"/>
  <c r="DM55" i="1"/>
  <c r="DQ65" i="1"/>
  <c r="DN69" i="1"/>
  <c r="DM36" i="1"/>
  <c r="DI29" i="1"/>
  <c r="DO116" i="1"/>
  <c r="DR87" i="1"/>
  <c r="DP77" i="1"/>
  <c r="DO80" i="1"/>
  <c r="DQ40" i="1"/>
  <c r="DR24" i="1"/>
  <c r="DK59" i="1"/>
  <c r="DK90" i="1"/>
  <c r="DQ13" i="1"/>
  <c r="DP57" i="1"/>
  <c r="DP120" i="1"/>
  <c r="DR104" i="1"/>
  <c r="DK17" i="1"/>
  <c r="DI55" i="1"/>
  <c r="DK40" i="1"/>
  <c r="DP68" i="1"/>
  <c r="DL97" i="1"/>
  <c r="DS18" i="1"/>
  <c r="DR110" i="1"/>
  <c r="DK22" i="1"/>
  <c r="DO77" i="1"/>
  <c r="DQ36" i="1"/>
  <c r="DL124" i="1"/>
  <c r="DP19" i="1"/>
  <c r="DM77" i="1"/>
  <c r="DR46" i="1"/>
  <c r="DN145" i="1"/>
  <c r="DK48" i="1"/>
  <c r="DL94" i="1"/>
  <c r="DQ122" i="1"/>
  <c r="DO6" i="1"/>
  <c r="DI20" i="1"/>
  <c r="DJ27" i="1"/>
  <c r="DL30" i="1"/>
  <c r="DN49" i="1"/>
  <c r="DS77" i="1"/>
  <c r="DJ52" i="1"/>
  <c r="DJ126" i="1"/>
  <c r="DN118" i="1"/>
  <c r="DL57" i="1"/>
  <c r="DK64" i="1"/>
  <c r="DK105" i="1"/>
  <c r="DR122" i="1"/>
  <c r="DP98" i="1"/>
  <c r="DR72" i="1"/>
  <c r="DM121" i="1"/>
  <c r="DL98" i="1"/>
  <c r="DN67" i="1"/>
  <c r="DP62" i="1"/>
  <c r="DO8" i="1"/>
  <c r="DT38" i="1"/>
  <c r="DN113" i="1"/>
  <c r="DM50" i="1"/>
  <c r="DI105" i="1"/>
  <c r="DJ119" i="1"/>
  <c r="DK74" i="1"/>
  <c r="DM32" i="1"/>
  <c r="DL118" i="1"/>
  <c r="DN16" i="1"/>
  <c r="DO89" i="1"/>
  <c r="DO30" i="1"/>
  <c r="DP115" i="1"/>
  <c r="DS50" i="1"/>
  <c r="DT18" i="1"/>
  <c r="DQ63" i="1"/>
  <c r="DN120" i="1"/>
  <c r="DP70" i="1"/>
  <c r="DK99" i="1"/>
  <c r="DR13" i="1"/>
  <c r="DM76" i="1"/>
  <c r="DT16" i="1"/>
  <c r="DS100" i="1"/>
  <c r="DK37" i="1"/>
  <c r="DJ83" i="1"/>
  <c r="DL26" i="1"/>
  <c r="DQ61" i="1"/>
  <c r="DL24" i="1"/>
  <c r="DO92" i="1"/>
  <c r="DP39" i="1"/>
  <c r="DL126" i="1"/>
  <c r="DS103" i="1"/>
  <c r="DT109" i="1"/>
  <c r="DL117" i="1"/>
  <c r="DK20" i="1"/>
  <c r="DO79" i="1"/>
  <c r="DS52" i="1"/>
  <c r="DS127" i="1"/>
  <c r="DT13" i="1"/>
  <c r="DI6" i="1"/>
  <c r="DQ35" i="1"/>
  <c r="DT122" i="1"/>
  <c r="DL127" i="1"/>
  <c r="DO23" i="1"/>
  <c r="DO99" i="1"/>
  <c r="DL31" i="1"/>
  <c r="DO53" i="1"/>
  <c r="DM99" i="1"/>
  <c r="DM46" i="1"/>
  <c r="DT73" i="1"/>
  <c r="DT119" i="1"/>
  <c r="DT78" i="1"/>
  <c r="DJ75" i="1"/>
  <c r="DT7" i="1"/>
  <c r="DQ81" i="1"/>
  <c r="DP52" i="1"/>
  <c r="DK54" i="1"/>
  <c r="DI46" i="1"/>
  <c r="DN70" i="1"/>
  <c r="DT35" i="1"/>
  <c r="DL40" i="1"/>
  <c r="DK44" i="1"/>
  <c r="DR33" i="1"/>
  <c r="DJ85" i="1"/>
  <c r="DS53" i="1"/>
  <c r="DO17" i="1"/>
  <c r="DR126" i="1"/>
  <c r="DK87" i="1"/>
  <c r="DK12" i="1"/>
  <c r="DN53" i="1"/>
  <c r="DI87" i="1"/>
  <c r="DM9" i="1"/>
  <c r="DN84" i="1"/>
  <c r="DR27" i="1"/>
  <c r="DQ112" i="1"/>
  <c r="DO27" i="1"/>
  <c r="DN72" i="1"/>
  <c r="DT104" i="1"/>
  <c r="DK97" i="1"/>
  <c r="DT6" i="1"/>
  <c r="DN59" i="1"/>
  <c r="DM110" i="1"/>
  <c r="DM62" i="1"/>
  <c r="DS35" i="1"/>
  <c r="DK39" i="1"/>
  <c r="DL122" i="1"/>
  <c r="DO75" i="1"/>
  <c r="DN93" i="1"/>
  <c r="DL115" i="1"/>
  <c r="DP71" i="1"/>
  <c r="DJ54" i="1"/>
  <c r="DI13" i="1"/>
  <c r="DQ57" i="1"/>
  <c r="DP111" i="1"/>
  <c r="DR105" i="1"/>
  <c r="DR107" i="1"/>
  <c r="DL35" i="1"/>
  <c r="DL45" i="1"/>
  <c r="DS79" i="1"/>
  <c r="DO109" i="1"/>
  <c r="DL39" i="1"/>
  <c r="DM105" i="1"/>
  <c r="DQ46" i="1"/>
  <c r="DP34" i="1"/>
  <c r="DN86" i="1"/>
  <c r="DJ29" i="1"/>
  <c r="DJ89" i="1"/>
  <c r="DT124" i="1"/>
  <c r="DI112" i="1"/>
  <c r="DJ104" i="1"/>
  <c r="DN32" i="1"/>
  <c r="DK85" i="1"/>
  <c r="DT47" i="1"/>
  <c r="DN121" i="1"/>
  <c r="DN94" i="1"/>
  <c r="DQ11" i="1"/>
  <c r="DI104" i="1"/>
  <c r="DP64" i="1"/>
  <c r="DR21" i="1"/>
  <c r="DR55" i="1"/>
  <c r="DO128" i="1"/>
  <c r="DP12" i="1"/>
  <c r="DP10" i="1"/>
  <c r="DK86" i="1"/>
  <c r="DO57" i="1"/>
  <c r="DR25" i="1"/>
  <c r="DO54" i="1"/>
  <c r="DK84" i="1"/>
  <c r="DO82" i="1"/>
  <c r="DI60" i="1"/>
  <c r="DP96" i="1"/>
  <c r="DJ32" i="1"/>
  <c r="DS109" i="1"/>
  <c r="DR118" i="1"/>
  <c r="DT77" i="1"/>
  <c r="DO32" i="1"/>
  <c r="DJ12" i="1"/>
  <c r="DI11" i="1"/>
  <c r="DQ82" i="1"/>
  <c r="DQ71" i="1"/>
  <c r="DJ103" i="1"/>
  <c r="DN33" i="1"/>
  <c r="DK123" i="1"/>
  <c r="DQ97" i="1"/>
  <c r="DR38" i="1"/>
  <c r="DO76" i="1"/>
  <c r="DR97" i="1"/>
  <c r="DI42" i="1"/>
  <c r="DO58" i="1"/>
  <c r="DO14" i="1"/>
  <c r="DQ101" i="1"/>
  <c r="DN56" i="1"/>
  <c r="DK108" i="1"/>
  <c r="DK57" i="1"/>
  <c r="DN17" i="1"/>
  <c r="DP80" i="1"/>
  <c r="DP124" i="1"/>
  <c r="DR92" i="1"/>
  <c r="DP56" i="1"/>
  <c r="DO117" i="1"/>
  <c r="DM52" i="1"/>
  <c r="DR26" i="1"/>
  <c r="ED26" i="1"/>
  <c r="DP101" i="1"/>
  <c r="DQ127" i="1"/>
  <c r="DQ103" i="1"/>
  <c r="DJ94" i="1"/>
  <c r="DO88" i="1"/>
  <c r="DP107" i="1"/>
  <c r="DN95" i="1"/>
  <c r="DR93" i="1"/>
  <c r="DS20" i="1"/>
  <c r="DS60" i="1"/>
  <c r="DQ109" i="1"/>
  <c r="DT20" i="1"/>
  <c r="DR10" i="1"/>
  <c r="ED10" i="1"/>
  <c r="DT27" i="1"/>
  <c r="DL19" i="1"/>
  <c r="DR36" i="1"/>
  <c r="DM18" i="1"/>
  <c r="DS126" i="1"/>
  <c r="DI52" i="1"/>
  <c r="DM90" i="1"/>
  <c r="DT61" i="1"/>
  <c r="DJ20" i="1"/>
  <c r="DI76" i="1"/>
  <c r="DT8" i="1"/>
  <c r="DT116" i="1"/>
  <c r="DS114" i="1"/>
  <c r="DN103" i="1"/>
  <c r="DN37" i="1"/>
  <c r="DN14" i="1"/>
  <c r="DP74" i="1"/>
  <c r="DP91" i="1"/>
  <c r="DM49" i="1"/>
  <c r="DO113" i="1"/>
  <c r="DT126" i="1"/>
  <c r="DL61" i="1"/>
  <c r="DO35" i="1"/>
  <c r="DL10" i="1"/>
  <c r="DQ117" i="1"/>
  <c r="DT17" i="1"/>
  <c r="DS33" i="1"/>
  <c r="DK35" i="1"/>
  <c r="DK16" i="1"/>
  <c r="DN99" i="1"/>
  <c r="DK18" i="1"/>
  <c r="DN122" i="1"/>
  <c r="DT145" i="1"/>
  <c r="DS112" i="1"/>
  <c r="DT106" i="1"/>
  <c r="DN38" i="1"/>
  <c r="DN88" i="1"/>
  <c r="DI36" i="1"/>
  <c r="DT91" i="1"/>
  <c r="DL120" i="1"/>
  <c r="DM14" i="1"/>
  <c r="DL50" i="1"/>
  <c r="DO68" i="1"/>
  <c r="DM81" i="1"/>
  <c r="DN111" i="1"/>
  <c r="DP69" i="1"/>
  <c r="DI57" i="1"/>
  <c r="DO111" i="1"/>
  <c r="DL71" i="1"/>
  <c r="DT83" i="1"/>
  <c r="DQ106" i="1"/>
  <c r="DI69" i="1"/>
  <c r="DT29" i="1"/>
  <c r="DI118" i="1"/>
  <c r="DT24" i="1"/>
  <c r="DK78" i="1"/>
  <c r="DJ22" i="1"/>
  <c r="DN102" i="1"/>
  <c r="DR31" i="1"/>
  <c r="DP67" i="1"/>
  <c r="DT102" i="1"/>
  <c r="DK94" i="1"/>
  <c r="DN57" i="1"/>
  <c r="DJ18" i="1"/>
  <c r="DJ40" i="1"/>
  <c r="DT87" i="1"/>
  <c r="DL65" i="1"/>
  <c r="DR77" i="1"/>
  <c r="DP31" i="1"/>
  <c r="DK45" i="1"/>
  <c r="DJ70" i="1"/>
  <c r="DL6" i="1"/>
  <c r="DL67" i="1"/>
  <c r="DT79" i="1"/>
  <c r="DT60" i="1"/>
  <c r="DJ118" i="1"/>
  <c r="DQ45" i="1"/>
  <c r="DQ14" i="1"/>
  <c r="DS120" i="1"/>
  <c r="DQ86" i="1"/>
  <c r="DT99" i="1"/>
  <c r="DO124" i="1"/>
  <c r="DO100" i="1"/>
  <c r="DR73" i="1"/>
  <c r="DS55" i="1"/>
  <c r="DT36" i="1"/>
  <c r="DI117" i="1"/>
  <c r="DN116" i="1"/>
  <c r="DP58" i="1"/>
  <c r="DL7" i="1"/>
  <c r="DL49" i="1"/>
  <c r="DM103" i="1"/>
  <c r="DS10" i="1"/>
  <c r="DM87" i="1"/>
  <c r="DJ39" i="1"/>
  <c r="DS93" i="1"/>
  <c r="DL103" i="1"/>
  <c r="DQ70" i="1"/>
  <c r="DL87" i="1"/>
  <c r="DQ124" i="1"/>
  <c r="DI56" i="1"/>
  <c r="DR94" i="1"/>
  <c r="DL13" i="1"/>
  <c r="DS101" i="1"/>
  <c r="DJ124" i="1"/>
  <c r="DO38" i="1"/>
  <c r="DS124" i="1"/>
  <c r="DS98" i="1"/>
  <c r="DI91" i="1"/>
  <c r="DK89" i="1"/>
  <c r="DL66" i="1"/>
  <c r="DN36" i="1"/>
  <c r="DJ74" i="1"/>
  <c r="DP87" i="1"/>
  <c r="DN65" i="1"/>
  <c r="DJ88" i="1"/>
  <c r="DN29" i="1"/>
  <c r="DR39" i="1"/>
  <c r="DS81" i="1"/>
  <c r="DI18" i="1"/>
  <c r="DI89" i="1"/>
  <c r="DQ42" i="1"/>
  <c r="DS113" i="1"/>
  <c r="DK128" i="1"/>
  <c r="DQ18" i="1"/>
  <c r="DR35" i="1"/>
  <c r="DN104" i="1"/>
  <c r="DQ119" i="1"/>
  <c r="DJ49" i="1"/>
  <c r="DJ78" i="1"/>
  <c r="DK72" i="1"/>
  <c r="DP49" i="1"/>
  <c r="DJ79" i="1"/>
  <c r="DT41" i="1"/>
  <c r="DL54" i="1"/>
  <c r="DP6" i="1"/>
  <c r="DO96" i="1"/>
  <c r="DQ105" i="1"/>
  <c r="DP76" i="1"/>
  <c r="DQ33" i="1"/>
  <c r="DQ6" i="1"/>
  <c r="DM53" i="1"/>
  <c r="DK58" i="1"/>
  <c r="DN64" i="1"/>
  <c r="DJ80" i="1"/>
  <c r="DR114" i="1"/>
  <c r="DP105" i="1"/>
  <c r="DT93" i="1"/>
  <c r="DN45" i="1"/>
  <c r="DO47" i="1"/>
  <c r="DP88" i="1"/>
  <c r="DR51" i="1"/>
  <c r="DO9" i="1"/>
  <c r="DR75" i="1"/>
  <c r="DR63" i="1"/>
  <c r="DT80" i="1"/>
  <c r="DK117" i="1"/>
  <c r="DK13" i="1"/>
  <c r="DR30" i="1"/>
  <c r="DQ27" i="1"/>
  <c r="DR45" i="1"/>
  <c r="DN47" i="1"/>
  <c r="DO45" i="1"/>
  <c r="DN98" i="1"/>
  <c r="DJ69" i="1"/>
  <c r="DI115" i="1"/>
  <c r="DM75" i="1"/>
  <c r="DR80" i="1"/>
  <c r="DO97" i="1"/>
  <c r="DO71" i="1"/>
  <c r="DQ26" i="1"/>
  <c r="DR47" i="1"/>
  <c r="DN13" i="1"/>
  <c r="DR40" i="1"/>
  <c r="DO122" i="1"/>
  <c r="DO42" i="1"/>
  <c r="DP48" i="1"/>
  <c r="DN127" i="1"/>
  <c r="DP36" i="1"/>
  <c r="DI44" i="1"/>
  <c r="DR145" i="1"/>
  <c r="DI94" i="1"/>
  <c r="DJ101" i="1"/>
  <c r="DR42" i="1"/>
  <c r="DO63" i="1"/>
  <c r="DM85" i="1"/>
  <c r="DO13" i="1"/>
  <c r="DT23" i="1"/>
  <c r="DI73" i="1"/>
  <c r="DK111" i="1"/>
  <c r="DK126" i="1"/>
  <c r="DS64" i="1"/>
  <c r="DS11" i="1"/>
  <c r="DM117" i="1"/>
  <c r="DM93" i="1"/>
  <c r="DS46" i="1"/>
  <c r="DO19" i="1"/>
  <c r="DR19" i="1"/>
  <c r="DS145" i="1"/>
  <c r="DS13" i="1"/>
  <c r="DT85" i="1"/>
  <c r="DT49" i="1"/>
  <c r="DP102" i="1"/>
  <c r="DK42" i="1"/>
  <c r="DO83" i="1"/>
  <c r="DN24" i="1"/>
  <c r="DS21" i="1"/>
  <c r="DM12" i="1"/>
  <c r="DM71" i="1"/>
  <c r="DN83" i="1"/>
  <c r="DP93" i="1"/>
  <c r="DP28" i="1"/>
  <c r="DO11" i="1"/>
  <c r="DT45" i="1"/>
  <c r="DI37" i="1"/>
  <c r="DS123" i="1"/>
  <c r="DK67" i="1"/>
  <c r="DN114" i="1"/>
  <c r="DQ39" i="1"/>
  <c r="DP66" i="1"/>
  <c r="DI85" i="1"/>
  <c r="DK60" i="1"/>
  <c r="DP21" i="1"/>
  <c r="DR50" i="1"/>
  <c r="DO125" i="1"/>
  <c r="DS58" i="1"/>
  <c r="DQ91" i="1"/>
  <c r="DT81" i="1"/>
  <c r="DL28" i="1"/>
  <c r="DM61" i="1"/>
  <c r="DK93" i="1"/>
  <c r="DI34" i="1"/>
  <c r="DJ72" i="1"/>
  <c r="DJ59" i="1"/>
  <c r="DQ51" i="1"/>
  <c r="DQ55" i="1"/>
  <c r="DS57" i="1"/>
  <c r="DT34" i="1"/>
  <c r="DL82" i="1"/>
  <c r="DR52" i="1"/>
  <c r="DJ99" i="1"/>
  <c r="DT14" i="1"/>
  <c r="DN112" i="1"/>
  <c r="DM10" i="1"/>
  <c r="DM25" i="1"/>
  <c r="DM31" i="1"/>
  <c r="DR79" i="1"/>
  <c r="DL72" i="1"/>
  <c r="DL86" i="1"/>
  <c r="DS38" i="1"/>
  <c r="DT11" i="1"/>
  <c r="DI125" i="1"/>
  <c r="DN90" i="1"/>
  <c r="DQ108" i="1"/>
  <c r="DP7" i="1"/>
  <c r="DL105" i="1"/>
  <c r="DN34" i="1"/>
  <c r="DR32" i="1"/>
  <c r="DL69" i="1"/>
  <c r="DJ95" i="1"/>
  <c r="DJ43" i="1"/>
  <c r="DL101" i="1"/>
  <c r="DO21" i="1"/>
  <c r="DI53" i="1"/>
  <c r="DJ105" i="1"/>
  <c r="DP59" i="1"/>
  <c r="DK11" i="1"/>
  <c r="DS14" i="1"/>
  <c r="DQ67" i="1"/>
  <c r="DK115" i="1"/>
  <c r="DJ115" i="1"/>
  <c r="DJ21" i="1"/>
  <c r="DJ113" i="1"/>
  <c r="DI83" i="1"/>
  <c r="DI81" i="1"/>
  <c r="DS62" i="1"/>
  <c r="DT10" i="1"/>
  <c r="DK25" i="1"/>
  <c r="DR34" i="1"/>
  <c r="DI97" i="1"/>
  <c r="DJ23" i="1"/>
  <c r="DS116" i="1"/>
  <c r="DR120" i="1"/>
  <c r="DT103" i="1"/>
  <c r="DO90" i="1"/>
  <c r="DS7" i="1"/>
  <c r="DL92" i="1"/>
  <c r="DJ30" i="1"/>
  <c r="DS49" i="1"/>
  <c r="DK110" i="1"/>
  <c r="DM145" i="1"/>
  <c r="DT9" i="1"/>
  <c r="DK14" i="1"/>
  <c r="DL107" i="1"/>
  <c r="DN10" i="1"/>
  <c r="DS105" i="1"/>
  <c r="DM72" i="1"/>
  <c r="DL22" i="1"/>
  <c r="DL25" i="1"/>
  <c r="DM6" i="1"/>
  <c r="DI121" i="1"/>
  <c r="DK63" i="1"/>
  <c r="DL47" i="1"/>
  <c r="DL11" i="1"/>
  <c r="DL34" i="1"/>
  <c r="DM122" i="1"/>
  <c r="DN74" i="1"/>
  <c r="DN82" i="1"/>
  <c r="DT63" i="1"/>
  <c r="DT107" i="1"/>
  <c r="DK30" i="1"/>
  <c r="DS89" i="1"/>
  <c r="DS111" i="1"/>
  <c r="DJ17" i="1"/>
  <c r="DM83" i="1"/>
  <c r="DS88" i="1"/>
  <c r="DM101" i="1"/>
  <c r="DN101" i="1"/>
  <c r="DP8" i="1"/>
  <c r="DL95" i="1"/>
  <c r="DL64" i="1"/>
  <c r="DQ145" i="1"/>
  <c r="DJ28" i="1"/>
  <c r="DM109" i="1"/>
  <c r="DJ100" i="1"/>
  <c r="DT113" i="1"/>
  <c r="DP27" i="1"/>
  <c r="DO112" i="1"/>
  <c r="DT125" i="1"/>
  <c r="DT52" i="1"/>
  <c r="DS67" i="1"/>
  <c r="DJ114" i="1"/>
  <c r="DI106" i="1"/>
  <c r="DI128" i="1"/>
  <c r="DK61" i="1"/>
  <c r="DJ6" i="1"/>
  <c r="DR100" i="1"/>
  <c r="DL111" i="1"/>
  <c r="DI8" i="1"/>
  <c r="DI39" i="1"/>
  <c r="DO94" i="1"/>
  <c r="DQ64" i="1"/>
  <c r="DQ30" i="1"/>
  <c r="DN108" i="1"/>
  <c r="DI93" i="1"/>
  <c r="DQ128" i="1"/>
  <c r="DI41" i="1"/>
  <c r="DR11" i="1"/>
  <c r="DR12" i="1"/>
  <c r="DN12" i="1"/>
  <c r="DO18" i="1"/>
  <c r="DS78" i="1"/>
  <c r="DO69" i="1"/>
  <c r="DI58" i="1"/>
  <c r="DJ116" i="1"/>
  <c r="DR54" i="1"/>
  <c r="DK33" i="1"/>
  <c r="DJ110" i="1"/>
  <c r="DO95" i="1"/>
  <c r="DP54" i="1"/>
  <c r="DL91" i="1"/>
  <c r="DI113" i="1"/>
  <c r="DN61" i="1"/>
  <c r="DO31" i="1"/>
  <c r="DM74" i="1"/>
  <c r="DR9" i="1"/>
  <c r="DR71" i="1"/>
  <c r="DN52" i="1"/>
  <c r="DI96" i="1"/>
  <c r="DR83" i="1"/>
  <c r="DR58" i="1"/>
  <c r="DO52" i="1"/>
  <c r="DP108" i="1"/>
  <c r="DM38" i="1"/>
  <c r="DM60" i="1"/>
  <c r="DM45" i="1"/>
  <c r="DQ29" i="1"/>
  <c r="DN80" i="1"/>
  <c r="DP33" i="1"/>
  <c r="DP47" i="1"/>
  <c r="DP17" i="1"/>
  <c r="DQ95" i="1"/>
  <c r="DR7" i="1"/>
  <c r="DQ121" i="1"/>
  <c r="DQ73" i="1"/>
  <c r="DO86" i="1"/>
  <c r="DN71" i="1"/>
  <c r="DR44" i="1"/>
  <c r="DO36" i="1"/>
  <c r="DI30" i="1"/>
  <c r="DR53" i="1"/>
  <c r="DP41" i="1"/>
  <c r="DN79" i="1"/>
  <c r="DT30" i="1"/>
  <c r="DT115" i="1"/>
  <c r="DI119" i="1"/>
  <c r="DS37" i="1"/>
  <c r="DN89" i="1"/>
  <c r="DT101" i="1"/>
  <c r="DN100" i="1"/>
  <c r="DN19" i="1"/>
  <c r="DJ19" i="1"/>
  <c r="DJ35" i="1"/>
  <c r="DL81" i="1"/>
  <c r="DM27" i="1"/>
  <c r="DQ52" i="1"/>
  <c r="DI54" i="1"/>
  <c r="DO126" i="1"/>
  <c r="DJ44" i="1"/>
  <c r="DR82" i="1"/>
  <c r="DI7" i="1"/>
  <c r="DM124" i="1"/>
  <c r="DJ117" i="1"/>
  <c r="DQ87" i="1"/>
  <c r="DM40" i="1"/>
  <c r="DM115" i="1"/>
  <c r="DM63" i="1"/>
  <c r="DM16" i="1"/>
  <c r="DP16" i="1"/>
  <c r="DQ118" i="1"/>
  <c r="DM39" i="1"/>
  <c r="DO61" i="1"/>
  <c r="DO103" i="1"/>
  <c r="DI25" i="1"/>
  <c r="DJ93" i="1"/>
  <c r="DM47" i="1"/>
  <c r="DN128" i="1"/>
  <c r="DN92" i="1"/>
  <c r="DJ67" i="1"/>
  <c r="DO104" i="1"/>
  <c r="DP82" i="1"/>
  <c r="DN78" i="1"/>
  <c r="DL46" i="1"/>
  <c r="DR90" i="1"/>
  <c r="DR65" i="1"/>
  <c r="DL41" i="1"/>
  <c r="DO110" i="1"/>
  <c r="DJ33" i="1"/>
  <c r="DO101" i="1"/>
  <c r="DS97" i="1"/>
  <c r="DJ65" i="1"/>
  <c r="DP99" i="1"/>
  <c r="DJ121" i="1"/>
  <c r="DL113" i="1"/>
  <c r="DT37" i="1"/>
  <c r="DS80" i="1"/>
  <c r="DL77" i="1"/>
  <c r="DT76" i="1"/>
  <c r="DS108" i="1"/>
  <c r="DP125" i="1"/>
  <c r="DJ46" i="1"/>
  <c r="DI61" i="1"/>
  <c r="DS91" i="1"/>
  <c r="DT98" i="1"/>
  <c r="DR64" i="1"/>
  <c r="DO70" i="1"/>
  <c r="DT88" i="1"/>
  <c r="DJ10" i="1"/>
  <c r="DL104" i="1"/>
  <c r="DJ47" i="1"/>
  <c r="DR123" i="1"/>
  <c r="DJ120" i="1"/>
  <c r="DP61" i="1"/>
  <c r="DL73" i="1"/>
  <c r="DT71" i="1"/>
  <c r="DT68" i="1"/>
  <c r="DT12" i="1"/>
  <c r="DT33" i="1"/>
  <c r="DQ53" i="1"/>
  <c r="DS25" i="1"/>
  <c r="DL33" i="1"/>
  <c r="DK92" i="1"/>
  <c r="DN43" i="1"/>
  <c r="DM26" i="1"/>
  <c r="DI123" i="1"/>
  <c r="DS39" i="1"/>
  <c r="DJ63" i="1"/>
  <c r="DJ53" i="1"/>
  <c r="DK7" i="1"/>
  <c r="DK109" i="1"/>
  <c r="DL23" i="1"/>
  <c r="DK88" i="1"/>
  <c r="DL125" i="1"/>
  <c r="DK38" i="1"/>
  <c r="DS72" i="1"/>
  <c r="DS125" i="1"/>
  <c r="DR109" i="1"/>
  <c r="DI116" i="1"/>
  <c r="DT100" i="1"/>
  <c r="DT56" i="1"/>
  <c r="DJ13" i="1"/>
  <c r="DS56" i="1"/>
  <c r="DN39" i="1"/>
  <c r="DR28" i="1"/>
  <c r="DP22" i="1"/>
  <c r="DI111" i="1"/>
  <c r="DM112" i="1"/>
  <c r="DM95" i="1"/>
  <c r="DJ55" i="1"/>
  <c r="DL74" i="1"/>
  <c r="DT94" i="1"/>
  <c r="DL96" i="1"/>
  <c r="DR124" i="1"/>
  <c r="DL8" i="1"/>
  <c r="DK27" i="1"/>
  <c r="DT64" i="1"/>
  <c r="DO29" i="1"/>
  <c r="DL52" i="1"/>
  <c r="DL114" i="1"/>
  <c r="DM11" i="1"/>
  <c r="DT44" i="1"/>
  <c r="DI80" i="1"/>
  <c r="DQ50" i="1"/>
  <c r="DI10" i="1"/>
  <c r="DQ8" i="1"/>
  <c r="DQ69" i="1"/>
  <c r="DJ107" i="1"/>
  <c r="DJ34" i="1"/>
  <c r="DQ77" i="1"/>
  <c r="DI40" i="1"/>
  <c r="DL20" i="1"/>
  <c r="DQ89" i="1"/>
  <c r="DJ122" i="1"/>
  <c r="DK82" i="1"/>
  <c r="DQ66" i="1"/>
  <c r="DS106" i="1"/>
  <c r="DR17" i="1"/>
  <c r="DN60" i="1"/>
  <c r="DP40" i="1"/>
  <c r="DI62" i="1"/>
  <c r="DK102" i="1"/>
  <c r="DK24" i="1"/>
  <c r="DR66" i="1"/>
  <c r="DQ113" i="1"/>
  <c r="DT62" i="1"/>
  <c r="DP23" i="1"/>
  <c r="DS76" i="1"/>
  <c r="DO64" i="1"/>
  <c r="DN11" i="1"/>
  <c r="DR111" i="1"/>
  <c r="DI43" i="1"/>
  <c r="DQ115" i="1"/>
  <c r="DM51" i="1"/>
  <c r="DK6" i="1"/>
  <c r="DR67" i="1"/>
  <c r="DO40" i="1"/>
  <c r="DI66" i="1"/>
  <c r="DR6" i="1"/>
  <c r="DJ60" i="1"/>
  <c r="DN106" i="1"/>
  <c r="DP46" i="1"/>
  <c r="DM59" i="1"/>
  <c r="DO72" i="1"/>
  <c r="DP51" i="1"/>
  <c r="DR95" i="1"/>
  <c r="DI108" i="1"/>
  <c r="DM70" i="1"/>
  <c r="DO26" i="1"/>
  <c r="DP113" i="1"/>
  <c r="DP83" i="1"/>
  <c r="DO78" i="1"/>
  <c r="DQ56" i="1"/>
  <c r="DN20" i="1"/>
  <c r="DQ80" i="1"/>
  <c r="DN40" i="1"/>
  <c r="DR85" i="1"/>
  <c r="DI21" i="1"/>
  <c r="DS36" i="1"/>
  <c r="DN81" i="1"/>
  <c r="DO115" i="1"/>
  <c r="DJ112" i="1"/>
  <c r="DP11" i="1"/>
  <c r="DK98" i="1"/>
  <c r="DQ60" i="1"/>
  <c r="DR14" i="1"/>
  <c r="DO62" i="1"/>
  <c r="DI107" i="1"/>
  <c r="DI122" i="1"/>
  <c r="DN123" i="1"/>
  <c r="DQ68" i="1"/>
  <c r="DK119" i="1"/>
  <c r="DO39" i="1"/>
  <c r="DO50" i="1"/>
  <c r="DR89" i="1"/>
  <c r="DI126" i="1"/>
  <c r="DP119" i="1"/>
  <c r="DM42" i="1"/>
  <c r="DO33" i="1"/>
  <c r="DI100" i="1"/>
  <c r="DJ62" i="1"/>
  <c r="DM22" i="1"/>
  <c r="DM35" i="1"/>
  <c r="DQ88" i="1"/>
  <c r="DR102" i="1"/>
  <c r="DR8" i="1"/>
  <c r="DR127" i="1"/>
  <c r="DS27" i="1"/>
  <c r="DQ126" i="1"/>
  <c r="DP97" i="1"/>
  <c r="DJ7" i="1"/>
  <c r="DO123" i="1"/>
  <c r="DI51" i="1"/>
  <c r="DP94" i="1"/>
  <c r="DR76" i="1"/>
  <c r="DS87" i="1"/>
  <c r="DS31" i="1"/>
  <c r="DJ109" i="1"/>
  <c r="DM19" i="1"/>
  <c r="DQ19" i="1"/>
  <c r="DP79" i="1"/>
  <c r="DJ37" i="1"/>
  <c r="DL128" i="1"/>
  <c r="DS102" i="1"/>
  <c r="DT74" i="1"/>
  <c r="DN119" i="1"/>
  <c r="DP126" i="1"/>
  <c r="DL93" i="1"/>
  <c r="DL68" i="1"/>
  <c r="DN41" i="1"/>
  <c r="DI33" i="1"/>
  <c r="DT22" i="1"/>
  <c r="DI63" i="1"/>
  <c r="DR61" i="1"/>
  <c r="DK91" i="1"/>
  <c r="DS42" i="1"/>
  <c r="DL78" i="1"/>
  <c r="DP29" i="1"/>
  <c r="DJ68" i="1"/>
  <c r="DJ92" i="1"/>
  <c r="DP13" i="1"/>
  <c r="DM86" i="1"/>
  <c r="DR115" i="1"/>
  <c r="DK124" i="1"/>
  <c r="DL106" i="1"/>
  <c r="DS65" i="1"/>
  <c r="DK49" i="1"/>
  <c r="DL85" i="1"/>
  <c r="DK106" i="1"/>
  <c r="DO25" i="1"/>
  <c r="DO74" i="1"/>
  <c r="DQ37" i="1"/>
  <c r="DN55" i="1"/>
  <c r="DO73" i="1"/>
  <c r="DK73" i="1"/>
  <c r="DM82" i="1"/>
  <c r="DT110" i="1"/>
  <c r="DL21" i="1"/>
  <c r="DL112" i="1"/>
  <c r="DJ96" i="1"/>
  <c r="DK83" i="1"/>
  <c r="DN50" i="1"/>
  <c r="DL62" i="1"/>
  <c r="DP45" i="1"/>
  <c r="DK121" i="1"/>
  <c r="DL123" i="1"/>
  <c r="DL51" i="1"/>
  <c r="DN115" i="1"/>
  <c r="DK113" i="1"/>
  <c r="DT86" i="1"/>
  <c r="DL53" i="1"/>
  <c r="DP75" i="1"/>
  <c r="DS96" i="1"/>
  <c r="DQ75" i="1"/>
  <c r="DO16" i="1"/>
  <c r="DK95" i="1"/>
  <c r="DS45" i="1"/>
  <c r="DQ44" i="1"/>
  <c r="DT112" i="1"/>
  <c r="DI71" i="1"/>
  <c r="DL59" i="1"/>
  <c r="DI28" i="1"/>
  <c r="DK145" i="1"/>
  <c r="DR78" i="1"/>
  <c r="DS90" i="1"/>
  <c r="DS95" i="1"/>
  <c r="DK32" i="1"/>
  <c r="DJ51" i="1"/>
  <c r="DQ76" i="1"/>
  <c r="DK36" i="1"/>
  <c r="DR96" i="1"/>
  <c r="DS30" i="1"/>
  <c r="DK65" i="1"/>
  <c r="DS28" i="1"/>
  <c r="DO98" i="1"/>
  <c r="DS9" i="1"/>
  <c r="DM21" i="1"/>
  <c r="DQ47" i="1"/>
  <c r="DS29" i="1"/>
  <c r="DJ9" i="1"/>
  <c r="DR62" i="1"/>
  <c r="DS122" i="1"/>
  <c r="DN105" i="1"/>
  <c r="DL116" i="1"/>
  <c r="DL90" i="1"/>
  <c r="DT75" i="1"/>
  <c r="DS63" i="1"/>
  <c r="DM44" i="1"/>
  <c r="DK125" i="1"/>
  <c r="DS48" i="1"/>
  <c r="DM41" i="1"/>
  <c r="DK77" i="1"/>
  <c r="DQ9" i="1"/>
  <c r="DK8" i="1"/>
  <c r="DP35" i="1"/>
  <c r="DS71" i="1"/>
  <c r="DK101" i="1"/>
  <c r="DM37" i="1"/>
  <c r="DT111" i="1"/>
  <c r="DO34" i="1"/>
  <c r="DK66" i="1"/>
  <c r="DM79" i="1"/>
  <c r="DM33" i="1"/>
  <c r="DT40" i="1"/>
  <c r="DJ76" i="1"/>
  <c r="DS59" i="1"/>
  <c r="DS115" i="1"/>
  <c r="DK62" i="1"/>
  <c r="DQ98" i="1"/>
  <c r="DM48" i="1"/>
  <c r="DJ111" i="1"/>
  <c r="DQ100" i="1"/>
  <c r="DL43" i="1"/>
  <c r="DI22" i="1"/>
  <c r="DP110" i="1"/>
  <c r="DP73" i="1"/>
  <c r="DQ48" i="1"/>
  <c r="DI24" i="1"/>
  <c r="DK9" i="1"/>
  <c r="DT53" i="1"/>
  <c r="DQ7" i="1"/>
  <c r="DP44" i="1"/>
  <c r="DS107" i="1"/>
  <c r="DP72" i="1"/>
  <c r="DK116" i="1"/>
  <c r="DR119" i="1"/>
  <c r="ED119" i="1"/>
  <c r="DO93" i="1"/>
  <c r="DJ145" i="1"/>
  <c r="DT46" i="1"/>
  <c r="DJ50" i="1"/>
  <c r="DM91" i="1"/>
  <c r="DR103" i="1"/>
  <c r="ED103" i="1"/>
  <c r="DK79" i="1"/>
  <c r="DL29" i="1"/>
  <c r="DT117" i="1"/>
  <c r="DM108" i="1"/>
  <c r="DK80" i="1"/>
  <c r="DO102" i="1"/>
  <c r="EA102" i="1"/>
  <c r="DJ25" i="1"/>
  <c r="DO87" i="1"/>
  <c r="DP18" i="1"/>
  <c r="DI84" i="1"/>
  <c r="DS51" i="1"/>
  <c r="DI26" i="1"/>
  <c r="DS99" i="1"/>
  <c r="DN68" i="1"/>
  <c r="DR84" i="1"/>
  <c r="DQ23" i="1"/>
  <c r="DO91" i="1"/>
  <c r="DS43" i="1"/>
  <c r="DO106" i="1"/>
  <c r="DJ84" i="1"/>
  <c r="DQ58" i="1"/>
  <c r="DO24" i="1"/>
  <c r="DN31" i="1"/>
  <c r="DP37" i="1"/>
  <c r="DP25" i="1"/>
  <c r="DR88" i="1"/>
  <c r="DR112" i="1"/>
  <c r="DL58" i="1"/>
  <c r="DO43" i="1"/>
  <c r="DN48" i="1"/>
  <c r="DJ41" i="1"/>
  <c r="DK127" i="1"/>
  <c r="DQ78" i="1"/>
  <c r="DR49" i="1"/>
  <c r="DI99" i="1"/>
  <c r="DM34" i="1"/>
  <c r="DP81" i="1"/>
  <c r="DK75" i="1"/>
  <c r="DS74" i="1"/>
  <c r="DL100" i="1"/>
  <c r="DK21" i="1"/>
  <c r="DJ57" i="1"/>
  <c r="DJ82" i="1"/>
  <c r="DR59" i="1"/>
  <c r="DM64" i="1"/>
  <c r="DQ16" i="1"/>
  <c r="DO49" i="1"/>
  <c r="DR22" i="1"/>
  <c r="DR113" i="1"/>
  <c r="DM80" i="1"/>
  <c r="DQ123" i="1"/>
  <c r="DN126" i="1"/>
  <c r="DN44" i="1"/>
  <c r="DJ56" i="1"/>
  <c r="DI35" i="1"/>
  <c r="DK34" i="1"/>
  <c r="DM106" i="1"/>
  <c r="DI124" i="1"/>
  <c r="DJ98" i="1"/>
  <c r="DP104" i="1"/>
  <c r="DP92" i="1"/>
  <c r="DM30" i="1"/>
  <c r="DI14" i="1"/>
  <c r="DN91" i="1"/>
  <c r="DN23" i="1"/>
  <c r="DL17" i="1"/>
  <c r="DL16" i="1"/>
  <c r="DI74" i="1"/>
  <c r="DI31" i="1"/>
  <c r="DM96" i="1"/>
  <c r="DL14" i="1"/>
  <c r="DI49" i="1"/>
  <c r="DR56" i="1"/>
  <c r="DT19" i="1"/>
  <c r="DI19" i="1"/>
  <c r="DL5" i="1"/>
  <c r="DK5" i="1"/>
  <c r="DQ5" i="1"/>
  <c r="DP5" i="1"/>
  <c r="DS5" i="1"/>
  <c r="DN5" i="1"/>
  <c r="DR5" i="1"/>
  <c r="DM5" i="1"/>
  <c r="DJ5" i="1"/>
  <c r="DT5" i="1"/>
  <c r="DO5" i="1"/>
  <c r="DI5" i="1"/>
  <c r="DI114" i="1"/>
  <c r="DJ73" i="1"/>
  <c r="DJ15" i="1"/>
  <c r="DM15" i="1"/>
  <c r="DO121" i="1"/>
  <c r="DR125" i="1"/>
  <c r="DQ107" i="1"/>
  <c r="DL15" i="1"/>
  <c r="DL119" i="1"/>
  <c r="DR15" i="1"/>
  <c r="DJ26" i="1"/>
  <c r="DL55" i="1"/>
  <c r="DS15" i="1"/>
  <c r="DI15" i="1"/>
  <c r="DN15" i="1"/>
  <c r="DT15" i="1"/>
  <c r="DN97" i="1"/>
  <c r="DN77" i="1"/>
  <c r="DQ41" i="1"/>
  <c r="DT42" i="1"/>
  <c r="DJ81" i="1"/>
  <c r="DK15" i="1"/>
  <c r="DM128" i="1"/>
  <c r="DQ114" i="1"/>
  <c r="DP15" i="1"/>
  <c r="DT108" i="1"/>
  <c r="DI32" i="1"/>
  <c r="DK55" i="1"/>
  <c r="DL108" i="1"/>
  <c r="DQ15" i="1"/>
  <c r="DK53" i="1"/>
  <c r="DO15" i="1"/>
  <c r="DI102" i="1"/>
  <c r="DM43" i="1"/>
  <c r="DB9" i="1"/>
  <c r="DE12" i="1"/>
  <c r="DA17" i="1"/>
  <c r="DV144" i="1" l="1"/>
  <c r="EH144" i="1" s="1"/>
  <c r="EA45" i="1"/>
  <c r="ED112" i="1"/>
  <c r="EP112" i="1" s="1"/>
  <c r="ED89" i="1"/>
  <c r="DW131" i="1"/>
  <c r="EI131" i="1" s="1"/>
  <c r="ED9" i="1"/>
  <c r="EP9" i="1" s="1"/>
  <c r="EA97" i="1"/>
  <c r="EM97" i="1" s="1"/>
  <c r="ED22" i="1"/>
  <c r="EP22" i="1" s="1"/>
  <c r="ED73" i="1"/>
  <c r="EP73" i="1" s="1"/>
  <c r="ED58" i="1"/>
  <c r="EP58" i="1" s="1"/>
  <c r="ED40" i="1"/>
  <c r="EP40" i="1" s="1"/>
  <c r="EA96" i="1"/>
  <c r="EM96" i="1" s="1"/>
  <c r="EA38" i="1"/>
  <c r="EM38" i="1" s="1"/>
  <c r="DZ141" i="1"/>
  <c r="EL141" i="1" s="1"/>
  <c r="ED17" i="1"/>
  <c r="EP17" i="1" s="1"/>
  <c r="EA63" i="1"/>
  <c r="EM63" i="1" s="1"/>
  <c r="EA47" i="1"/>
  <c r="EM47" i="1" s="1"/>
  <c r="ED77" i="1"/>
  <c r="EP77" i="1" s="1"/>
  <c r="EA142" i="1"/>
  <c r="EM142" i="1" s="1"/>
  <c r="EA34" i="1"/>
  <c r="EM34" i="1" s="1"/>
  <c r="ED96" i="1"/>
  <c r="EP96" i="1" s="1"/>
  <c r="ED78" i="1"/>
  <c r="EP78" i="1" s="1"/>
  <c r="EA25" i="1"/>
  <c r="EM25" i="1" s="1"/>
  <c r="ED115" i="1"/>
  <c r="EP115" i="1" s="1"/>
  <c r="EA50" i="1"/>
  <c r="EM50" i="1" s="1"/>
  <c r="EA78" i="1"/>
  <c r="EM78" i="1" s="1"/>
  <c r="ED6" i="1"/>
  <c r="EP6" i="1" s="1"/>
  <c r="EA104" i="1"/>
  <c r="EM104" i="1" s="1"/>
  <c r="EA103" i="1"/>
  <c r="EM103" i="1" s="1"/>
  <c r="EA36" i="1"/>
  <c r="EM36" i="1" s="1"/>
  <c r="EA31" i="1"/>
  <c r="EM31" i="1" s="1"/>
  <c r="EA18" i="1"/>
  <c r="EM18" i="1" s="1"/>
  <c r="EA83" i="1"/>
  <c r="EM83" i="1" s="1"/>
  <c r="ED19" i="1"/>
  <c r="EP19" i="1" s="1"/>
  <c r="ED45" i="1"/>
  <c r="EP45" i="1" s="1"/>
  <c r="ED63" i="1"/>
  <c r="EP63" i="1" s="1"/>
  <c r="EA88" i="1"/>
  <c r="EM88" i="1" s="1"/>
  <c r="EH129" i="1"/>
  <c r="ED127" i="1"/>
  <c r="EP127" i="1" s="1"/>
  <c r="EA123" i="1"/>
  <c r="EM123" i="1" s="1"/>
  <c r="EA33" i="1"/>
  <c r="EM33" i="1" s="1"/>
  <c r="ED32" i="1"/>
  <c r="EP32" i="1" s="1"/>
  <c r="ED56" i="1"/>
  <c r="EP56" i="1" s="1"/>
  <c r="EA91" i="1"/>
  <c r="EM91" i="1" s="1"/>
  <c r="EA16" i="1"/>
  <c r="EM16" i="1" s="1"/>
  <c r="ED61" i="1"/>
  <c r="EP61" i="1" s="1"/>
  <c r="ED85" i="1"/>
  <c r="EP85" i="1" s="1"/>
  <c r="EA72" i="1"/>
  <c r="EM72" i="1" s="1"/>
  <c r="EA61" i="1"/>
  <c r="EM61" i="1" s="1"/>
  <c r="EA42" i="1"/>
  <c r="EM42" i="1" s="1"/>
  <c r="ED75" i="1"/>
  <c r="EP75" i="1" s="1"/>
  <c r="EA49" i="1"/>
  <c r="EM49" i="1" s="1"/>
  <c r="EA106" i="1"/>
  <c r="EM106" i="1" s="1"/>
  <c r="ED8" i="1"/>
  <c r="EP8" i="1" s="1"/>
  <c r="ED47" i="1"/>
  <c r="EP47" i="1" s="1"/>
  <c r="ED39" i="1"/>
  <c r="EP39" i="1" s="1"/>
  <c r="ED31" i="1"/>
  <c r="EP31" i="1" s="1"/>
  <c r="ED113" i="1"/>
  <c r="EP113" i="1" s="1"/>
  <c r="ED59" i="1"/>
  <c r="EP59" i="1" s="1"/>
  <c r="EA43" i="1"/>
  <c r="EM43" i="1" s="1"/>
  <c r="EA98" i="1"/>
  <c r="EM98" i="1" s="1"/>
  <c r="EA73" i="1"/>
  <c r="EM73" i="1" s="1"/>
  <c r="ED64" i="1"/>
  <c r="EP64" i="1" s="1"/>
  <c r="ED90" i="1"/>
  <c r="EP90" i="1" s="1"/>
  <c r="ED71" i="1"/>
  <c r="EP71" i="1" s="1"/>
  <c r="ED12" i="1"/>
  <c r="EP12" i="1" s="1"/>
  <c r="ED34" i="1"/>
  <c r="EP34" i="1" s="1"/>
  <c r="ED30" i="1"/>
  <c r="EP30" i="1" s="1"/>
  <c r="ED92" i="1"/>
  <c r="EP92" i="1" s="1"/>
  <c r="EA32" i="1"/>
  <c r="EM32" i="1" s="1"/>
  <c r="EA82" i="1"/>
  <c r="EM82" i="1" s="1"/>
  <c r="EA136" i="1"/>
  <c r="EM136" i="1" s="1"/>
  <c r="ED95" i="1"/>
  <c r="EP95" i="1" s="1"/>
  <c r="ED82" i="1"/>
  <c r="EP82" i="1" s="1"/>
  <c r="ED65" i="1"/>
  <c r="EP65" i="1" s="1"/>
  <c r="ED54" i="1"/>
  <c r="EP54" i="1" s="1"/>
  <c r="EA113" i="1"/>
  <c r="EM113" i="1" s="1"/>
  <c r="ED38" i="1"/>
  <c r="EP38" i="1" s="1"/>
  <c r="EA27" i="1"/>
  <c r="EM27" i="1" s="1"/>
  <c r="ED116" i="1"/>
  <c r="EP116" i="1" s="1"/>
  <c r="EA5" i="1"/>
  <c r="EM5" i="1" s="1"/>
  <c r="ED62" i="1"/>
  <c r="EP62" i="1" s="1"/>
  <c r="ED123" i="1"/>
  <c r="EP123" i="1" s="1"/>
  <c r="EA101" i="1"/>
  <c r="EM101" i="1" s="1"/>
  <c r="EA86" i="1"/>
  <c r="EM86" i="1" s="1"/>
  <c r="EA52" i="1"/>
  <c r="EM52" i="1" s="1"/>
  <c r="EA90" i="1"/>
  <c r="EM90" i="1" s="1"/>
  <c r="ED50" i="1"/>
  <c r="EP50" i="1" s="1"/>
  <c r="EA13" i="1"/>
  <c r="EM13" i="1" s="1"/>
  <c r="ED145" i="1"/>
  <c r="EP145" i="1" s="1"/>
  <c r="EA122" i="1"/>
  <c r="EM122" i="1" s="1"/>
  <c r="EA71" i="1"/>
  <c r="EM71" i="1" s="1"/>
  <c r="ED93" i="1"/>
  <c r="EP93" i="1" s="1"/>
  <c r="EE37" i="1"/>
  <c r="EQ37" i="1" s="1"/>
  <c r="EE45" i="1"/>
  <c r="EQ45" i="1" s="1"/>
  <c r="EC135" i="1"/>
  <c r="EO135" i="1" s="1"/>
  <c r="EA132" i="1"/>
  <c r="EM132" i="1" s="1"/>
  <c r="EB129" i="1"/>
  <c r="EN129" i="1" s="1"/>
  <c r="EE140" i="1"/>
  <c r="EQ140" i="1" s="1"/>
  <c r="EB144" i="1"/>
  <c r="EN144" i="1" s="1"/>
  <c r="EC143" i="1"/>
  <c r="EO143" i="1" s="1"/>
  <c r="EB137" i="1"/>
  <c r="EN137" i="1" s="1"/>
  <c r="EA140" i="1"/>
  <c r="EM140" i="1" s="1"/>
  <c r="ED134" i="1"/>
  <c r="EP134" i="1" s="1"/>
  <c r="EA133" i="1"/>
  <c r="EM133" i="1" s="1"/>
  <c r="DY139" i="1"/>
  <c r="EK139" i="1" s="1"/>
  <c r="DY132" i="1"/>
  <c r="EK132" i="1" s="1"/>
  <c r="DU144" i="1"/>
  <c r="EG144" i="1" s="1"/>
  <c r="EB133" i="1"/>
  <c r="EN133" i="1" s="1"/>
  <c r="DY138" i="1"/>
  <c r="EK138" i="1" s="1"/>
  <c r="ED138" i="1"/>
  <c r="EP138" i="1" s="1"/>
  <c r="ED142" i="1"/>
  <c r="EP142" i="1" s="1"/>
  <c r="EE137" i="1"/>
  <c r="EQ137" i="1" s="1"/>
  <c r="EB138" i="1"/>
  <c r="EN138" i="1" s="1"/>
  <c r="EE91" i="1"/>
  <c r="EQ91" i="1" s="1"/>
  <c r="DY47" i="1"/>
  <c r="EK47" i="1" s="1"/>
  <c r="EE7" i="1"/>
  <c r="EQ7" i="1" s="1"/>
  <c r="EE129" i="1"/>
  <c r="EQ129" i="1" s="1"/>
  <c r="DY134" i="1"/>
  <c r="EK134" i="1" s="1"/>
  <c r="EE143" i="1"/>
  <c r="EQ143" i="1" s="1"/>
  <c r="EB134" i="1"/>
  <c r="EN134" i="1" s="1"/>
  <c r="DU134" i="1"/>
  <c r="EG134" i="1" s="1"/>
  <c r="DX135" i="1"/>
  <c r="EJ135" i="1" s="1"/>
  <c r="EC132" i="1"/>
  <c r="EO132" i="1" s="1"/>
  <c r="DU135" i="1"/>
  <c r="EG135" i="1" s="1"/>
  <c r="DU140" i="1"/>
  <c r="EG140" i="1" s="1"/>
  <c r="DZ143" i="1"/>
  <c r="EL143" i="1" s="1"/>
  <c r="DZ138" i="1"/>
  <c r="EL138" i="1" s="1"/>
  <c r="EE144" i="1"/>
  <c r="EQ144" i="1" s="1"/>
  <c r="EA138" i="1"/>
  <c r="EM138" i="1" s="1"/>
  <c r="DY136" i="1"/>
  <c r="EK136" i="1" s="1"/>
  <c r="ED131" i="1"/>
  <c r="EP131" i="1" s="1"/>
  <c r="EA129" i="1"/>
  <c r="EM129" i="1" s="1"/>
  <c r="EC141" i="1"/>
  <c r="EO141" i="1" s="1"/>
  <c r="ED130" i="1"/>
  <c r="EP130" i="1" s="1"/>
  <c r="DX129" i="1"/>
  <c r="EJ129" i="1" s="1"/>
  <c r="DU142" i="1"/>
  <c r="EG142" i="1" s="1"/>
  <c r="DZ140" i="1"/>
  <c r="EL140" i="1" s="1"/>
  <c r="DU133" i="1"/>
  <c r="EG133" i="1" s="1"/>
  <c r="DZ137" i="1"/>
  <c r="EL137" i="1" s="1"/>
  <c r="DW138" i="1"/>
  <c r="EI138" i="1" s="1"/>
  <c r="DY144" i="1"/>
  <c r="EK144" i="1" s="1"/>
  <c r="EB142" i="1"/>
  <c r="EN142" i="1" s="1"/>
  <c r="EA144" i="1"/>
  <c r="EM144" i="1" s="1"/>
  <c r="EC136" i="1"/>
  <c r="EO136" i="1" s="1"/>
  <c r="DU137" i="1"/>
  <c r="EG137" i="1" s="1"/>
  <c r="DX136" i="1"/>
  <c r="EJ136" i="1" s="1"/>
  <c r="DY131" i="1"/>
  <c r="EK131" i="1" s="1"/>
  <c r="DY140" i="1"/>
  <c r="EK140" i="1" s="1"/>
  <c r="DY137" i="1"/>
  <c r="EK137" i="1" s="1"/>
  <c r="DW133" i="1"/>
  <c r="EI133" i="1" s="1"/>
  <c r="DX137" i="1"/>
  <c r="EJ137" i="1" s="1"/>
  <c r="DU143" i="1"/>
  <c r="EG143" i="1" s="1"/>
  <c r="EB140" i="1"/>
  <c r="EN140" i="1" s="1"/>
  <c r="DU139" i="1"/>
  <c r="EG139" i="1" s="1"/>
  <c r="EC133" i="1"/>
  <c r="EO133" i="1" s="1"/>
  <c r="DZ132" i="1"/>
  <c r="EL132" i="1" s="1"/>
  <c r="EC129" i="1"/>
  <c r="EO129" i="1" s="1"/>
  <c r="EB139" i="1"/>
  <c r="EN139" i="1" s="1"/>
  <c r="EB130" i="1"/>
  <c r="EN130" i="1" s="1"/>
  <c r="DU132" i="1"/>
  <c r="EG132" i="1" s="1"/>
  <c r="EC130" i="1"/>
  <c r="EO130" i="1" s="1"/>
  <c r="DU131" i="1"/>
  <c r="EG131" i="1" s="1"/>
  <c r="DX139" i="1"/>
  <c r="EJ139" i="1" s="1"/>
  <c r="EB136" i="1"/>
  <c r="EN136" i="1" s="1"/>
  <c r="DX141" i="1"/>
  <c r="EJ141" i="1" s="1"/>
  <c r="DZ131" i="1"/>
  <c r="EL131" i="1" s="1"/>
  <c r="DY135" i="1"/>
  <c r="EK135" i="1" s="1"/>
  <c r="ED139" i="1"/>
  <c r="EP139" i="1" s="1"/>
  <c r="DU130" i="1"/>
  <c r="EG130" i="1" s="1"/>
  <c r="EC144" i="1"/>
  <c r="EO144" i="1" s="1"/>
  <c r="DU141" i="1"/>
  <c r="EG141" i="1" s="1"/>
  <c r="DY129" i="1"/>
  <c r="EK129" i="1" s="1"/>
  <c r="DZ135" i="1"/>
  <c r="EL135" i="1" s="1"/>
  <c r="DY130" i="1"/>
  <c r="EK130" i="1" s="1"/>
  <c r="DZ130" i="1"/>
  <c r="EL130" i="1" s="1"/>
  <c r="DZ133" i="1"/>
  <c r="EL133" i="1" s="1"/>
  <c r="ED133" i="1"/>
  <c r="EP133" i="1" s="1"/>
  <c r="EC131" i="1"/>
  <c r="EO131" i="1" s="1"/>
  <c r="DU138" i="1"/>
  <c r="EG138" i="1" s="1"/>
  <c r="EE131" i="1"/>
  <c r="EQ131" i="1" s="1"/>
  <c r="EA130" i="1"/>
  <c r="EM130" i="1" s="1"/>
  <c r="ED144" i="1"/>
  <c r="EP144" i="1" s="1"/>
  <c r="EA131" i="1"/>
  <c r="EM131" i="1" s="1"/>
  <c r="EF42" i="1"/>
  <c r="ER42" i="1" s="1"/>
  <c r="EF138" i="1"/>
  <c r="ER138" i="1" s="1"/>
  <c r="EF129" i="1"/>
  <c r="ER129" i="1" s="1"/>
  <c r="EF143" i="1"/>
  <c r="ER143" i="1" s="1"/>
  <c r="EF137" i="1"/>
  <c r="ER137" i="1" s="1"/>
  <c r="EF140" i="1"/>
  <c r="ER140" i="1" s="1"/>
  <c r="EF139" i="1"/>
  <c r="ER139" i="1" s="1"/>
  <c r="EF144" i="1"/>
  <c r="ER144" i="1" s="1"/>
  <c r="EF142" i="1"/>
  <c r="ER142" i="1" s="1"/>
  <c r="EF135" i="1"/>
  <c r="ER135" i="1" s="1"/>
  <c r="EF132" i="1"/>
  <c r="ER132" i="1" s="1"/>
  <c r="EF141" i="1"/>
  <c r="ER141" i="1" s="1"/>
  <c r="EF131" i="1"/>
  <c r="ER131" i="1" s="1"/>
  <c r="EF130" i="1"/>
  <c r="ER130" i="1" s="1"/>
  <c r="EF134" i="1"/>
  <c r="ER134" i="1" s="1"/>
  <c r="EF136" i="1"/>
  <c r="ER136" i="1" s="1"/>
  <c r="EF133" i="1"/>
  <c r="ER133" i="1" s="1"/>
  <c r="DV38" i="1"/>
  <c r="EH38" i="1" s="1"/>
  <c r="DV139" i="1"/>
  <c r="EH139" i="1" s="1"/>
  <c r="DV131" i="1"/>
  <c r="EH131" i="1" s="1"/>
  <c r="DV141" i="1"/>
  <c r="EH141" i="1" s="1"/>
  <c r="DV135" i="1"/>
  <c r="EH135" i="1" s="1"/>
  <c r="DV133" i="1"/>
  <c r="EH133" i="1" s="1"/>
  <c r="DV142" i="1"/>
  <c r="EH142" i="1" s="1"/>
  <c r="DV137" i="1"/>
  <c r="EH137" i="1" s="1"/>
  <c r="DV136" i="1"/>
  <c r="EH136" i="1" s="1"/>
  <c r="DV140" i="1"/>
  <c r="EH140" i="1" s="1"/>
  <c r="DV132" i="1"/>
  <c r="EH132" i="1" s="1"/>
  <c r="DV138" i="1"/>
  <c r="EH138" i="1" s="1"/>
  <c r="DV134" i="1"/>
  <c r="EH134" i="1" s="1"/>
  <c r="DV143" i="1"/>
  <c r="EH143" i="1" s="1"/>
  <c r="DV130" i="1"/>
  <c r="EH130" i="1" s="1"/>
  <c r="DX134" i="1"/>
  <c r="EJ134" i="1" s="1"/>
  <c r="DW136" i="1"/>
  <c r="EI136" i="1" s="1"/>
  <c r="DX143" i="1"/>
  <c r="EJ143" i="1" s="1"/>
  <c r="DW134" i="1"/>
  <c r="EI134" i="1" s="1"/>
  <c r="DX142" i="1"/>
  <c r="EJ142" i="1" s="1"/>
  <c r="ED136" i="1"/>
  <c r="EP136" i="1" s="1"/>
  <c r="EA139" i="1"/>
  <c r="EM139" i="1" s="1"/>
  <c r="EA137" i="1"/>
  <c r="EM137" i="1" s="1"/>
  <c r="DZ139" i="1"/>
  <c r="EL139" i="1" s="1"/>
  <c r="DX130" i="1"/>
  <c r="EJ130" i="1" s="1"/>
  <c r="EB132" i="1"/>
  <c r="EN132" i="1" s="1"/>
  <c r="DU136" i="1"/>
  <c r="EG136" i="1" s="1"/>
  <c r="EA141" i="1"/>
  <c r="EM141" i="1" s="1"/>
  <c r="EE141" i="1"/>
  <c r="EQ141" i="1" s="1"/>
  <c r="EC138" i="1"/>
  <c r="EO138" i="1" s="1"/>
  <c r="EA135" i="1"/>
  <c r="EM135" i="1" s="1"/>
  <c r="EB135" i="1"/>
  <c r="EN135" i="1" s="1"/>
  <c r="ED137" i="1"/>
  <c r="EP137" i="1" s="1"/>
  <c r="DZ136" i="1"/>
  <c r="EL136" i="1" s="1"/>
  <c r="DW143" i="1"/>
  <c r="EI143" i="1" s="1"/>
  <c r="EB143" i="1"/>
  <c r="EN143" i="1" s="1"/>
  <c r="ED140" i="1"/>
  <c r="EP140" i="1" s="1"/>
  <c r="DW140" i="1"/>
  <c r="EI140" i="1" s="1"/>
  <c r="ED135" i="1"/>
  <c r="EP135" i="1" s="1"/>
  <c r="DW130" i="1"/>
  <c r="EI130" i="1" s="1"/>
  <c r="DY133" i="1"/>
  <c r="EK133" i="1" s="1"/>
  <c r="EE132" i="1"/>
  <c r="EQ132" i="1" s="1"/>
  <c r="DX132" i="1"/>
  <c r="EJ132" i="1" s="1"/>
  <c r="EE139" i="1"/>
  <c r="EQ139" i="1" s="1"/>
  <c r="EC142" i="1"/>
  <c r="EO142" i="1" s="1"/>
  <c r="DW141" i="1"/>
  <c r="EI141" i="1" s="1"/>
  <c r="ED141" i="1"/>
  <c r="EP141" i="1" s="1"/>
  <c r="EE133" i="1"/>
  <c r="EQ133" i="1" s="1"/>
  <c r="DZ134" i="1"/>
  <c r="EL134" i="1" s="1"/>
  <c r="DX133" i="1"/>
  <c r="EJ133" i="1" s="1"/>
  <c r="ED129" i="1"/>
  <c r="EP129" i="1" s="1"/>
  <c r="EA134" i="1"/>
  <c r="EM134" i="1" s="1"/>
  <c r="DX140" i="1"/>
  <c r="EJ140" i="1" s="1"/>
  <c r="DX131" i="1"/>
  <c r="EJ131" i="1" s="1"/>
  <c r="EC140" i="1"/>
  <c r="EO140" i="1" s="1"/>
  <c r="DZ144" i="1"/>
  <c r="EL144" i="1" s="1"/>
  <c r="EC137" i="1"/>
  <c r="EO137" i="1" s="1"/>
  <c r="DZ129" i="1"/>
  <c r="EL129" i="1" s="1"/>
  <c r="EE136" i="1"/>
  <c r="EQ136" i="1" s="1"/>
  <c r="EC134" i="1"/>
  <c r="EO134" i="1" s="1"/>
  <c r="DZ142" i="1"/>
  <c r="EL142" i="1" s="1"/>
  <c r="DW135" i="1"/>
  <c r="EI135" i="1" s="1"/>
  <c r="DW142" i="1"/>
  <c r="EI142" i="1" s="1"/>
  <c r="DY141" i="1"/>
  <c r="EK141" i="1" s="1"/>
  <c r="DW139" i="1"/>
  <c r="EI139" i="1" s="1"/>
  <c r="DX144" i="1"/>
  <c r="EJ144" i="1" s="1"/>
  <c r="EE138" i="1"/>
  <c r="EQ138" i="1" s="1"/>
  <c r="DW129" i="1"/>
  <c r="EI129" i="1" s="1"/>
  <c r="DW132" i="1"/>
  <c r="EI132" i="1" s="1"/>
  <c r="ED143" i="1"/>
  <c r="EP143" i="1" s="1"/>
  <c r="DY143" i="1"/>
  <c r="EK143" i="1" s="1"/>
  <c r="DX138" i="1"/>
  <c r="EJ138" i="1" s="1"/>
  <c r="EE134" i="1"/>
  <c r="EQ134" i="1" s="1"/>
  <c r="DW144" i="1"/>
  <c r="EI144" i="1" s="1"/>
  <c r="ED132" i="1"/>
  <c r="EP132" i="1" s="1"/>
  <c r="EB141" i="1"/>
  <c r="EN141" i="1" s="1"/>
  <c r="EC139" i="1"/>
  <c r="EO139" i="1" s="1"/>
  <c r="EE130" i="1"/>
  <c r="EQ130" i="1" s="1"/>
  <c r="EE135" i="1"/>
  <c r="EQ135" i="1" s="1"/>
  <c r="DW137" i="1"/>
  <c r="EI137" i="1" s="1"/>
  <c r="EA143" i="1"/>
  <c r="EM143" i="1" s="1"/>
  <c r="DY142" i="1"/>
  <c r="EK142" i="1" s="1"/>
  <c r="EE142" i="1"/>
  <c r="EQ142" i="1" s="1"/>
  <c r="DU129" i="1"/>
  <c r="EG129" i="1" s="1"/>
  <c r="EB131" i="1"/>
  <c r="EN131" i="1" s="1"/>
  <c r="EA100" i="1"/>
  <c r="EM100" i="1" s="1"/>
  <c r="EA35" i="1"/>
  <c r="EM35" i="1" s="1"/>
  <c r="ED55" i="1"/>
  <c r="EP55" i="1" s="1"/>
  <c r="ED27" i="1"/>
  <c r="EP27" i="1" s="1"/>
  <c r="ED105" i="1"/>
  <c r="EP105" i="1" s="1"/>
  <c r="ED122" i="1"/>
  <c r="EP122" i="1" s="1"/>
  <c r="EC68" i="1"/>
  <c r="EO68" i="1" s="1"/>
  <c r="EC66" i="1"/>
  <c r="EO66" i="1" s="1"/>
  <c r="EC77" i="1"/>
  <c r="EO77" i="1" s="1"/>
  <c r="EC118" i="1"/>
  <c r="EO118" i="1" s="1"/>
  <c r="EC124" i="1"/>
  <c r="EO124" i="1" s="1"/>
  <c r="EC50" i="1"/>
  <c r="EO50" i="1" s="1"/>
  <c r="EC7" i="1"/>
  <c r="EO7" i="1" s="1"/>
  <c r="EC56" i="1"/>
  <c r="EO56" i="1" s="1"/>
  <c r="EC14" i="1"/>
  <c r="EO14" i="1" s="1"/>
  <c r="ED5" i="1"/>
  <c r="EP5" i="1" s="1"/>
  <c r="EA87" i="1"/>
  <c r="EM87" i="1" s="1"/>
  <c r="EA74" i="1"/>
  <c r="EM74" i="1" s="1"/>
  <c r="ED76" i="1"/>
  <c r="EP76" i="1" s="1"/>
  <c r="ED88" i="1"/>
  <c r="EP88" i="1" s="1"/>
  <c r="EA93" i="1"/>
  <c r="EM93" i="1" s="1"/>
  <c r="EA64" i="1"/>
  <c r="EM64" i="1" s="1"/>
  <c r="EA29" i="1"/>
  <c r="EM29" i="1" s="1"/>
  <c r="EA70" i="1"/>
  <c r="EM70" i="1" s="1"/>
  <c r="ED53" i="1"/>
  <c r="EP53" i="1" s="1"/>
  <c r="ED44" i="1"/>
  <c r="EP44" i="1" s="1"/>
  <c r="ED7" i="1"/>
  <c r="EP7" i="1" s="1"/>
  <c r="ED83" i="1"/>
  <c r="EP83" i="1" s="1"/>
  <c r="ED11" i="1"/>
  <c r="EP11" i="1" s="1"/>
  <c r="EA94" i="1"/>
  <c r="EM94" i="1" s="1"/>
  <c r="EA19" i="1"/>
  <c r="EM19" i="1" s="1"/>
  <c r="ED42" i="1"/>
  <c r="EP42" i="1" s="1"/>
  <c r="ED80" i="1"/>
  <c r="EP80" i="1" s="1"/>
  <c r="ED94" i="1"/>
  <c r="EP94" i="1" s="1"/>
  <c r="EA124" i="1"/>
  <c r="EM124" i="1" s="1"/>
  <c r="ED36" i="1"/>
  <c r="EP36" i="1" s="1"/>
  <c r="ED21" i="1"/>
  <c r="EP21" i="1" s="1"/>
  <c r="ED107" i="1"/>
  <c r="EP107" i="1" s="1"/>
  <c r="ED49" i="1"/>
  <c r="EP49" i="1" s="1"/>
  <c r="EA24" i="1"/>
  <c r="EM24" i="1" s="1"/>
  <c r="ED102" i="1"/>
  <c r="EP102" i="1" s="1"/>
  <c r="EA39" i="1"/>
  <c r="EM39" i="1" s="1"/>
  <c r="EA62" i="1"/>
  <c r="EM62" i="1" s="1"/>
  <c r="EA115" i="1"/>
  <c r="EM115" i="1" s="1"/>
  <c r="EA26" i="1"/>
  <c r="EM26" i="1" s="1"/>
  <c r="EA40" i="1"/>
  <c r="EM40" i="1" s="1"/>
  <c r="ED111" i="1"/>
  <c r="EP111" i="1" s="1"/>
  <c r="ED124" i="1"/>
  <c r="EP124" i="1" s="1"/>
  <c r="EA126" i="1"/>
  <c r="EM126" i="1" s="1"/>
  <c r="ED100" i="1"/>
  <c r="EP100" i="1" s="1"/>
  <c r="EA21" i="1"/>
  <c r="EM21" i="1" s="1"/>
  <c r="EA11" i="1"/>
  <c r="EM11" i="1" s="1"/>
  <c r="EA9" i="1"/>
  <c r="EM9" i="1" s="1"/>
  <c r="ED35" i="1"/>
  <c r="EP35" i="1" s="1"/>
  <c r="EA68" i="1"/>
  <c r="EM68" i="1" s="1"/>
  <c r="ED97" i="1"/>
  <c r="EP97" i="1" s="1"/>
  <c r="EA53" i="1"/>
  <c r="EM53" i="1" s="1"/>
  <c r="ED84" i="1"/>
  <c r="EP84" i="1" s="1"/>
  <c r="ED14" i="1"/>
  <c r="EP14" i="1" s="1"/>
  <c r="ED67" i="1"/>
  <c r="EP67" i="1" s="1"/>
  <c r="ED66" i="1"/>
  <c r="EP66" i="1" s="1"/>
  <c r="ED28" i="1"/>
  <c r="EP28" i="1" s="1"/>
  <c r="ED109" i="1"/>
  <c r="EP109" i="1" s="1"/>
  <c r="EA110" i="1"/>
  <c r="EM110" i="1" s="1"/>
  <c r="EA95" i="1"/>
  <c r="EM95" i="1" s="1"/>
  <c r="EA69" i="1"/>
  <c r="EM69" i="1" s="1"/>
  <c r="EA112" i="1"/>
  <c r="EM112" i="1" s="1"/>
  <c r="ED120" i="1"/>
  <c r="EP120" i="1" s="1"/>
  <c r="ED79" i="1"/>
  <c r="EP79" i="1" s="1"/>
  <c r="ED52" i="1"/>
  <c r="EP52" i="1" s="1"/>
  <c r="EA125" i="1"/>
  <c r="EM125" i="1" s="1"/>
  <c r="ED51" i="1"/>
  <c r="EP51" i="1" s="1"/>
  <c r="ED114" i="1"/>
  <c r="EP114" i="1" s="1"/>
  <c r="EA111" i="1"/>
  <c r="EM111" i="1" s="1"/>
  <c r="EA76" i="1"/>
  <c r="EM76" i="1" s="1"/>
  <c r="ED25" i="1"/>
  <c r="EP25" i="1" s="1"/>
  <c r="EC73" i="1"/>
  <c r="EO73" i="1" s="1"/>
  <c r="EC128" i="1"/>
  <c r="EO128" i="1" s="1"/>
  <c r="EC95" i="1"/>
  <c r="EO95" i="1" s="1"/>
  <c r="EC108" i="1"/>
  <c r="EO108" i="1" s="1"/>
  <c r="EC39" i="1"/>
  <c r="EO39" i="1" s="1"/>
  <c r="EC89" i="1"/>
  <c r="EO89" i="1" s="1"/>
  <c r="EC69" i="1"/>
  <c r="EO69" i="1" s="1"/>
  <c r="EC78" i="1"/>
  <c r="EO78" i="1" s="1"/>
  <c r="EA79" i="1"/>
  <c r="EM79" i="1" s="1"/>
  <c r="EA54" i="1"/>
  <c r="EM54" i="1" s="1"/>
  <c r="EA128" i="1"/>
  <c r="EM128" i="1" s="1"/>
  <c r="EA109" i="1"/>
  <c r="EM109" i="1" s="1"/>
  <c r="EA75" i="1"/>
  <c r="EM75" i="1" s="1"/>
  <c r="ED13" i="1"/>
  <c r="EP13" i="1" s="1"/>
  <c r="EA30" i="1"/>
  <c r="EM30" i="1" s="1"/>
  <c r="EC44" i="1"/>
  <c r="EO44" i="1" s="1"/>
  <c r="EC64" i="1"/>
  <c r="EO64" i="1" s="1"/>
  <c r="EC145" i="1"/>
  <c r="EO145" i="1" s="1"/>
  <c r="EC126" i="1"/>
  <c r="EO126" i="1" s="1"/>
  <c r="EC67" i="1"/>
  <c r="EO67" i="1" s="1"/>
  <c r="EC119" i="1"/>
  <c r="EO119" i="1" s="1"/>
  <c r="EC58" i="1"/>
  <c r="EO58" i="1" s="1"/>
  <c r="EC23" i="1"/>
  <c r="EO23" i="1" s="1"/>
  <c r="EC98" i="1"/>
  <c r="EO98" i="1" s="1"/>
  <c r="EC105" i="1"/>
  <c r="EO105" i="1" s="1"/>
  <c r="EC109" i="1"/>
  <c r="EO109" i="1" s="1"/>
  <c r="EA80" i="1"/>
  <c r="EM80" i="1" s="1"/>
  <c r="DU31" i="1"/>
  <c r="EG31" i="1" s="1"/>
  <c r="DX53" i="1"/>
  <c r="EJ53" i="1" s="1"/>
  <c r="DX8" i="1"/>
  <c r="EJ8" i="1" s="1"/>
  <c r="DU99" i="1"/>
  <c r="EG99" i="1" s="1"/>
  <c r="DX114" i="1"/>
  <c r="EJ114" i="1" s="1"/>
  <c r="DX111" i="1"/>
  <c r="EJ111" i="1" s="1"/>
  <c r="DX59" i="1"/>
  <c r="EJ59" i="1" s="1"/>
  <c r="DX123" i="1"/>
  <c r="EJ123" i="1" s="1"/>
  <c r="DX85" i="1"/>
  <c r="EJ85" i="1" s="1"/>
  <c r="DX125" i="1"/>
  <c r="EJ125" i="1" s="1"/>
  <c r="DX96" i="1"/>
  <c r="EJ96" i="1" s="1"/>
  <c r="DU22" i="1"/>
  <c r="EG22" i="1" s="1"/>
  <c r="DX90" i="1"/>
  <c r="EJ90" i="1" s="1"/>
  <c r="DX104" i="1"/>
  <c r="EJ104" i="1" s="1"/>
  <c r="DX100" i="1"/>
  <c r="EJ100" i="1" s="1"/>
  <c r="DX62" i="1"/>
  <c r="EJ62" i="1" s="1"/>
  <c r="DX106" i="1"/>
  <c r="EJ106" i="1" s="1"/>
  <c r="DU113" i="1"/>
  <c r="EG113" i="1" s="1"/>
  <c r="DX34" i="1"/>
  <c r="EJ34" i="1" s="1"/>
  <c r="DX22" i="1"/>
  <c r="EJ22" i="1" s="1"/>
  <c r="DU91" i="1"/>
  <c r="EG91" i="1" s="1"/>
  <c r="DX21" i="1"/>
  <c r="EJ21" i="1" s="1"/>
  <c r="DX16" i="1"/>
  <c r="EJ16" i="1" s="1"/>
  <c r="DU26" i="1"/>
  <c r="EG26" i="1" s="1"/>
  <c r="DZ23" i="1"/>
  <c r="EL23" i="1" s="1"/>
  <c r="DZ126" i="1"/>
  <c r="EL126" i="1" s="1"/>
  <c r="DZ19" i="1"/>
  <c r="EL19" i="1" s="1"/>
  <c r="DZ122" i="1"/>
  <c r="EL122" i="1" s="1"/>
  <c r="DZ56" i="1"/>
  <c r="EL56" i="1" s="1"/>
  <c r="DZ118" i="1"/>
  <c r="EL118" i="1" s="1"/>
  <c r="DZ5" i="1"/>
  <c r="EL5" i="1" s="1"/>
  <c r="EC16" i="1"/>
  <c r="EO16" i="1" s="1"/>
  <c r="DZ105" i="1"/>
  <c r="EL105" i="1" s="1"/>
  <c r="EC75" i="1"/>
  <c r="EO75" i="1" s="1"/>
  <c r="DZ41" i="1"/>
  <c r="EL41" i="1" s="1"/>
  <c r="DZ20" i="1"/>
  <c r="EL20" i="1" s="1"/>
  <c r="DZ92" i="1"/>
  <c r="EL92" i="1" s="1"/>
  <c r="EC29" i="1"/>
  <c r="EO29" i="1" s="1"/>
  <c r="DZ13" i="1"/>
  <c r="EL13" i="1" s="1"/>
  <c r="DZ64" i="1"/>
  <c r="EL64" i="1" s="1"/>
  <c r="EC70" i="1"/>
  <c r="EO70" i="1" s="1"/>
  <c r="DZ38" i="1"/>
  <c r="EL38" i="1" s="1"/>
  <c r="DZ99" i="1"/>
  <c r="EL99" i="1" s="1"/>
  <c r="DZ31" i="1"/>
  <c r="EL31" i="1" s="1"/>
  <c r="DZ55" i="1"/>
  <c r="EL55" i="1" s="1"/>
  <c r="DZ89" i="1"/>
  <c r="EL89" i="1" s="1"/>
  <c r="DZ14" i="1"/>
  <c r="EL14" i="1" s="1"/>
  <c r="DZ44" i="1"/>
  <c r="EL44" i="1" s="1"/>
  <c r="EC76" i="1"/>
  <c r="EO76" i="1" s="1"/>
  <c r="EC37" i="1"/>
  <c r="EO37" i="1" s="1"/>
  <c r="EC88" i="1"/>
  <c r="EO88" i="1" s="1"/>
  <c r="DZ106" i="1"/>
  <c r="EL106" i="1" s="1"/>
  <c r="EC53" i="1"/>
  <c r="EO53" i="1" s="1"/>
  <c r="DZ12" i="1"/>
  <c r="EL12" i="1" s="1"/>
  <c r="DZ10" i="1"/>
  <c r="EL10" i="1" s="1"/>
  <c r="DZ112" i="1"/>
  <c r="EL112" i="1" s="1"/>
  <c r="DZ24" i="1"/>
  <c r="EL24" i="1" s="1"/>
  <c r="DZ47" i="1"/>
  <c r="EL47" i="1" s="1"/>
  <c r="EC18" i="1"/>
  <c r="EO18" i="1" s="1"/>
  <c r="DZ116" i="1"/>
  <c r="EL116" i="1" s="1"/>
  <c r="DZ121" i="1"/>
  <c r="EL121" i="1" s="1"/>
  <c r="DZ93" i="1"/>
  <c r="EL93" i="1" s="1"/>
  <c r="DZ53" i="1"/>
  <c r="EL53" i="1" s="1"/>
  <c r="DZ17" i="1"/>
  <c r="EL17" i="1" s="1"/>
  <c r="DZ78" i="1"/>
  <c r="EL78" i="1" s="1"/>
  <c r="DZ128" i="1"/>
  <c r="EL128" i="1" s="1"/>
  <c r="DZ82" i="1"/>
  <c r="EL82" i="1" s="1"/>
  <c r="EC5" i="1"/>
  <c r="EO5" i="1" s="1"/>
  <c r="EC9" i="1"/>
  <c r="EO9" i="1" s="1"/>
  <c r="DZ115" i="1"/>
  <c r="EL115" i="1" s="1"/>
  <c r="EC19" i="1"/>
  <c r="EO19" i="1" s="1"/>
  <c r="DZ40" i="1"/>
  <c r="EL40" i="1" s="1"/>
  <c r="DZ11" i="1"/>
  <c r="EL11" i="1" s="1"/>
  <c r="EC113" i="1"/>
  <c r="EO113" i="1" s="1"/>
  <c r="DZ60" i="1"/>
  <c r="EL60" i="1" s="1"/>
  <c r="EC87" i="1"/>
  <c r="EO87" i="1" s="1"/>
  <c r="EC121" i="1"/>
  <c r="EO121" i="1" s="1"/>
  <c r="DZ74" i="1"/>
  <c r="EL74" i="1" s="1"/>
  <c r="EC55" i="1"/>
  <c r="EO55" i="1" s="1"/>
  <c r="DZ114" i="1"/>
  <c r="EL114" i="1" s="1"/>
  <c r="EC26" i="1"/>
  <c r="EO26" i="1" s="1"/>
  <c r="EC6" i="1"/>
  <c r="EO6" i="1" s="1"/>
  <c r="EC45" i="1"/>
  <c r="EO45" i="1" s="1"/>
  <c r="DZ102" i="1"/>
  <c r="EL102" i="1" s="1"/>
  <c r="EC106" i="1"/>
  <c r="EO106" i="1" s="1"/>
  <c r="DZ111" i="1"/>
  <c r="EL111" i="1" s="1"/>
  <c r="DZ37" i="1"/>
  <c r="EL37" i="1" s="1"/>
  <c r="DZ33" i="1"/>
  <c r="EL33" i="1" s="1"/>
  <c r="DZ59" i="1"/>
  <c r="EL59" i="1" s="1"/>
  <c r="EC81" i="1"/>
  <c r="EO81" i="1" s="1"/>
  <c r="DZ68" i="1"/>
  <c r="EL68" i="1" s="1"/>
  <c r="DZ52" i="1"/>
  <c r="EL52" i="1" s="1"/>
  <c r="DZ36" i="1"/>
  <c r="EL36" i="1" s="1"/>
  <c r="EC80" i="1"/>
  <c r="EO80" i="1" s="1"/>
  <c r="DZ61" i="1"/>
  <c r="EL61" i="1" s="1"/>
  <c r="EC51" i="1"/>
  <c r="EO51" i="1" s="1"/>
  <c r="DZ83" i="1"/>
  <c r="EL83" i="1" s="1"/>
  <c r="EC33" i="1"/>
  <c r="EO33" i="1" s="1"/>
  <c r="DZ29" i="1"/>
  <c r="EL29" i="1" s="1"/>
  <c r="DZ88" i="1"/>
  <c r="EL88" i="1" s="1"/>
  <c r="EC117" i="1"/>
  <c r="EO117" i="1" s="1"/>
  <c r="DZ103" i="1"/>
  <c r="EL103" i="1" s="1"/>
  <c r="DZ86" i="1"/>
  <c r="EL86" i="1" s="1"/>
  <c r="DZ16" i="1"/>
  <c r="EL16" i="1" s="1"/>
  <c r="DZ113" i="1"/>
  <c r="EL113" i="1" s="1"/>
  <c r="DZ79" i="1"/>
  <c r="EL79" i="1" s="1"/>
  <c r="DZ34" i="1"/>
  <c r="EL34" i="1" s="1"/>
  <c r="DZ45" i="1"/>
  <c r="EL45" i="1" s="1"/>
  <c r="DZ65" i="1"/>
  <c r="EL65" i="1" s="1"/>
  <c r="DZ94" i="1"/>
  <c r="EL94" i="1" s="1"/>
  <c r="DZ50" i="1"/>
  <c r="EL50" i="1" s="1"/>
  <c r="DZ119" i="1"/>
  <c r="EL119" i="1" s="1"/>
  <c r="DZ108" i="1"/>
  <c r="EL108" i="1" s="1"/>
  <c r="DZ57" i="1"/>
  <c r="EL57" i="1" s="1"/>
  <c r="DZ48" i="1"/>
  <c r="EL48" i="1" s="1"/>
  <c r="EC100" i="1"/>
  <c r="EO100" i="1" s="1"/>
  <c r="DZ81" i="1"/>
  <c r="EL81" i="1" s="1"/>
  <c r="DZ43" i="1"/>
  <c r="EL43" i="1" s="1"/>
  <c r="DZ71" i="1"/>
  <c r="EL71" i="1" s="1"/>
  <c r="DZ80" i="1"/>
  <c r="EL80" i="1" s="1"/>
  <c r="DZ91" i="1"/>
  <c r="EL91" i="1" s="1"/>
  <c r="EC123" i="1"/>
  <c r="EO123" i="1" s="1"/>
  <c r="EC48" i="1"/>
  <c r="EO48" i="1" s="1"/>
  <c r="EC47" i="1"/>
  <c r="EO47" i="1" s="1"/>
  <c r="DZ123" i="1"/>
  <c r="EL123" i="1" s="1"/>
  <c r="EC60" i="1"/>
  <c r="EO60" i="1" s="1"/>
  <c r="EC115" i="1"/>
  <c r="EO115" i="1" s="1"/>
  <c r="EC8" i="1"/>
  <c r="EO8" i="1" s="1"/>
  <c r="DZ39" i="1"/>
  <c r="EL39" i="1" s="1"/>
  <c r="EC52" i="1"/>
  <c r="EO52" i="1" s="1"/>
  <c r="DZ100" i="1"/>
  <c r="EL100" i="1" s="1"/>
  <c r="EC30" i="1"/>
  <c r="EO30" i="1" s="1"/>
  <c r="DZ101" i="1"/>
  <c r="EL101" i="1" s="1"/>
  <c r="DZ90" i="1"/>
  <c r="EL90" i="1" s="1"/>
  <c r="EC91" i="1"/>
  <c r="EO91" i="1" s="1"/>
  <c r="DZ127" i="1"/>
  <c r="EL127" i="1" s="1"/>
  <c r="DZ98" i="1"/>
  <c r="EL98" i="1" s="1"/>
  <c r="EC27" i="1"/>
  <c r="EO27" i="1" s="1"/>
  <c r="DZ104" i="1"/>
  <c r="EL104" i="1" s="1"/>
  <c r="EC42" i="1"/>
  <c r="EO42" i="1" s="1"/>
  <c r="EC86" i="1"/>
  <c r="EO86" i="1" s="1"/>
  <c r="DZ95" i="1"/>
  <c r="EL95" i="1" s="1"/>
  <c r="EC101" i="1"/>
  <c r="EO101" i="1" s="1"/>
  <c r="EC71" i="1"/>
  <c r="EO71" i="1" s="1"/>
  <c r="EC11" i="1"/>
  <c r="EO11" i="1" s="1"/>
  <c r="DZ32" i="1"/>
  <c r="EL32" i="1" s="1"/>
  <c r="DZ84" i="1"/>
  <c r="EL84" i="1" s="1"/>
  <c r="DZ70" i="1"/>
  <c r="EL70" i="1" s="1"/>
  <c r="DZ25" i="1"/>
  <c r="EL25" i="1" s="1"/>
  <c r="EC61" i="1"/>
  <c r="EO61" i="1" s="1"/>
  <c r="DZ49" i="1"/>
  <c r="EL49" i="1" s="1"/>
  <c r="EC97" i="1"/>
  <c r="EO97" i="1" s="1"/>
  <c r="EC82" i="1"/>
  <c r="EO82" i="1" s="1"/>
  <c r="DX43" i="1"/>
  <c r="EJ43" i="1" s="1"/>
  <c r="DX112" i="1"/>
  <c r="EJ112" i="1" s="1"/>
  <c r="DX78" i="1"/>
  <c r="EJ78" i="1" s="1"/>
  <c r="DX52" i="1"/>
  <c r="EJ52" i="1" s="1"/>
  <c r="DX68" i="1"/>
  <c r="EJ68" i="1" s="1"/>
  <c r="DX20" i="1"/>
  <c r="EJ20" i="1" s="1"/>
  <c r="DX64" i="1"/>
  <c r="EJ64" i="1" s="1"/>
  <c r="DX14" i="1"/>
  <c r="EJ14" i="1" s="1"/>
  <c r="DX17" i="1"/>
  <c r="EJ17" i="1" s="1"/>
  <c r="DX29" i="1"/>
  <c r="EJ29" i="1" s="1"/>
  <c r="DX51" i="1"/>
  <c r="EJ51" i="1" s="1"/>
  <c r="DX128" i="1"/>
  <c r="EJ128" i="1" s="1"/>
  <c r="DX15" i="1"/>
  <c r="EJ15" i="1" s="1"/>
  <c r="DX58" i="1"/>
  <c r="EJ58" i="1" s="1"/>
  <c r="DX116" i="1"/>
  <c r="EJ116" i="1" s="1"/>
  <c r="DX5" i="1"/>
  <c r="EJ5" i="1" s="1"/>
  <c r="DX93" i="1"/>
  <c r="EJ93" i="1" s="1"/>
  <c r="DX74" i="1"/>
  <c r="EJ74" i="1" s="1"/>
  <c r="EB28" i="1"/>
  <c r="EN28" i="1" s="1"/>
  <c r="DX69" i="1"/>
  <c r="EJ69" i="1" s="1"/>
  <c r="DU116" i="1"/>
  <c r="EG116" i="1" s="1"/>
  <c r="EB125" i="1"/>
  <c r="EN125" i="1" s="1"/>
  <c r="EB107" i="1"/>
  <c r="EN107" i="1" s="1"/>
  <c r="EB80" i="1"/>
  <c r="EN80" i="1" s="1"/>
  <c r="DU28" i="1"/>
  <c r="EG28" i="1" s="1"/>
  <c r="DU44" i="1"/>
  <c r="EG44" i="1" s="1"/>
  <c r="DU69" i="1"/>
  <c r="EG69" i="1" s="1"/>
  <c r="DU25" i="1"/>
  <c r="EG25" i="1" s="1"/>
  <c r="DU121" i="1"/>
  <c r="EG121" i="1" s="1"/>
  <c r="DU71" i="1"/>
  <c r="EG71" i="1" s="1"/>
  <c r="DU80" i="1"/>
  <c r="EG80" i="1" s="1"/>
  <c r="DU111" i="1"/>
  <c r="EG111" i="1" s="1"/>
  <c r="DU94" i="1"/>
  <c r="EG94" i="1" s="1"/>
  <c r="EB76" i="1"/>
  <c r="EN76" i="1" s="1"/>
  <c r="EA99" i="1"/>
  <c r="EM99" i="1" s="1"/>
  <c r="ED72" i="1"/>
  <c r="EP72" i="1" s="1"/>
  <c r="EA17" i="1"/>
  <c r="EM17" i="1" s="1"/>
  <c r="EA23" i="1"/>
  <c r="EM23" i="1" s="1"/>
  <c r="ED106" i="1"/>
  <c r="EP106" i="1" s="1"/>
  <c r="EB94" i="1"/>
  <c r="EN94" i="1" s="1"/>
  <c r="DU40" i="1"/>
  <c r="EG40" i="1" s="1"/>
  <c r="DU54" i="1"/>
  <c r="EG54" i="1" s="1"/>
  <c r="DU41" i="1"/>
  <c r="EG41" i="1" s="1"/>
  <c r="DU89" i="1"/>
  <c r="EG89" i="1" s="1"/>
  <c r="EB31" i="1"/>
  <c r="EN31" i="1" s="1"/>
  <c r="EB52" i="1"/>
  <c r="EN52" i="1" s="1"/>
  <c r="DU14" i="1"/>
  <c r="EG14" i="1" s="1"/>
  <c r="DU24" i="1"/>
  <c r="EG24" i="1" s="1"/>
  <c r="EB13" i="1"/>
  <c r="EN13" i="1" s="1"/>
  <c r="EB119" i="1"/>
  <c r="EN119" i="1" s="1"/>
  <c r="EB40" i="1"/>
  <c r="EN40" i="1" s="1"/>
  <c r="DU7" i="1"/>
  <c r="EG7" i="1" s="1"/>
  <c r="DU119" i="1"/>
  <c r="EG119" i="1" s="1"/>
  <c r="EB47" i="1"/>
  <c r="EN47" i="1" s="1"/>
  <c r="EB54" i="1"/>
  <c r="EN54" i="1" s="1"/>
  <c r="DU97" i="1"/>
  <c r="EG97" i="1" s="1"/>
  <c r="DU83" i="1"/>
  <c r="EG83" i="1" s="1"/>
  <c r="DU34" i="1"/>
  <c r="EG34" i="1" s="1"/>
  <c r="EB66" i="1"/>
  <c r="EN66" i="1" s="1"/>
  <c r="DU37" i="1"/>
  <c r="EG37" i="1" s="1"/>
  <c r="DU36" i="1"/>
  <c r="EG36" i="1" s="1"/>
  <c r="DU13" i="1"/>
  <c r="EG13" i="1" s="1"/>
  <c r="EB59" i="1"/>
  <c r="EN59" i="1" s="1"/>
  <c r="DU73" i="1"/>
  <c r="EG73" i="1" s="1"/>
  <c r="EB87" i="1"/>
  <c r="EN87" i="1" s="1"/>
  <c r="EB96" i="1"/>
  <c r="EN96" i="1" s="1"/>
  <c r="EB82" i="1"/>
  <c r="EN82" i="1" s="1"/>
  <c r="DU19" i="1"/>
  <c r="EG19" i="1" s="1"/>
  <c r="EB45" i="1"/>
  <c r="EN45" i="1" s="1"/>
  <c r="EB29" i="1"/>
  <c r="EN29" i="1" s="1"/>
  <c r="DU63" i="1"/>
  <c r="EG63" i="1" s="1"/>
  <c r="DU39" i="1"/>
  <c r="EG39" i="1" s="1"/>
  <c r="DU56" i="1"/>
  <c r="EG56" i="1" s="1"/>
  <c r="DU87" i="1"/>
  <c r="EG87" i="1" s="1"/>
  <c r="DU6" i="1"/>
  <c r="EG6" i="1" s="1"/>
  <c r="EA6" i="1"/>
  <c r="EM6" i="1" s="1"/>
  <c r="EC13" i="1"/>
  <c r="EO13" i="1" s="1"/>
  <c r="EC36" i="1"/>
  <c r="EO36" i="1" s="1"/>
  <c r="EC103" i="1"/>
  <c r="EO103" i="1" s="1"/>
  <c r="EA117" i="1"/>
  <c r="EM117" i="1" s="1"/>
  <c r="EA14" i="1"/>
  <c r="EM14" i="1" s="1"/>
  <c r="EA57" i="1"/>
  <c r="EM57" i="1" s="1"/>
  <c r="DU112" i="1"/>
  <c r="EG112" i="1" s="1"/>
  <c r="EC46" i="1"/>
  <c r="EO46" i="1" s="1"/>
  <c r="ED33" i="1"/>
  <c r="EP33" i="1" s="1"/>
  <c r="DZ145" i="1"/>
  <c r="EL145" i="1" s="1"/>
  <c r="DZ42" i="1"/>
  <c r="EL42" i="1" s="1"/>
  <c r="DZ26" i="1"/>
  <c r="EL26" i="1" s="1"/>
  <c r="EB74" i="1"/>
  <c r="EN74" i="1" s="1"/>
  <c r="EC127" i="1"/>
  <c r="EO127" i="1" s="1"/>
  <c r="EA58" i="1"/>
  <c r="EM58" i="1" s="1"/>
  <c r="ED118" i="1"/>
  <c r="EP118" i="1" s="1"/>
  <c r="DZ72" i="1"/>
  <c r="EL72" i="1" s="1"/>
  <c r="ED126" i="1"/>
  <c r="EP126" i="1" s="1"/>
  <c r="DZ69" i="1"/>
  <c r="EL69" i="1" s="1"/>
  <c r="EA44" i="1"/>
  <c r="EM44" i="1" s="1"/>
  <c r="EB71" i="1"/>
  <c r="EN71" i="1" s="1"/>
  <c r="DU46" i="1"/>
  <c r="EG46" i="1" s="1"/>
  <c r="DU55" i="1"/>
  <c r="EG55" i="1" s="1"/>
  <c r="EC65" i="1"/>
  <c r="EO65" i="1" s="1"/>
  <c r="EC57" i="1"/>
  <c r="EO57" i="1" s="1"/>
  <c r="EC112" i="1"/>
  <c r="EO112" i="1" s="1"/>
  <c r="EC35" i="1"/>
  <c r="EO35" i="1" s="1"/>
  <c r="DZ120" i="1"/>
  <c r="EL120" i="1" s="1"/>
  <c r="DZ67" i="1"/>
  <c r="EL67" i="1" s="1"/>
  <c r="EC122" i="1"/>
  <c r="EO122" i="1" s="1"/>
  <c r="ED104" i="1"/>
  <c r="EP104" i="1" s="1"/>
  <c r="DU29" i="1"/>
  <c r="EG29" i="1" s="1"/>
  <c r="ED23" i="1"/>
  <c r="EP23" i="1" s="1"/>
  <c r="EC63" i="1"/>
  <c r="EO63" i="1" s="1"/>
  <c r="EC40" i="1"/>
  <c r="EO40" i="1" s="1"/>
  <c r="DZ66" i="1"/>
  <c r="EL66" i="1" s="1"/>
  <c r="EA145" i="1"/>
  <c r="EM145" i="1" s="1"/>
  <c r="DZ107" i="1"/>
  <c r="EL107" i="1" s="1"/>
  <c r="DX33" i="1"/>
  <c r="EJ33" i="1" s="1"/>
  <c r="DX105" i="1"/>
  <c r="EJ105" i="1" s="1"/>
  <c r="DX73" i="1"/>
  <c r="EJ73" i="1" s="1"/>
  <c r="DX41" i="1"/>
  <c r="EJ41" i="1" s="1"/>
  <c r="DX23" i="1"/>
  <c r="EJ23" i="1" s="1"/>
  <c r="DX47" i="1"/>
  <c r="EJ47" i="1" s="1"/>
  <c r="DX25" i="1"/>
  <c r="EJ25" i="1" s="1"/>
  <c r="DX72" i="1"/>
  <c r="EJ72" i="1" s="1"/>
  <c r="EC85" i="1"/>
  <c r="EO85" i="1" s="1"/>
  <c r="DZ54" i="1"/>
  <c r="EL54" i="1" s="1"/>
  <c r="EC54" i="1"/>
  <c r="EO54" i="1" s="1"/>
  <c r="EC96" i="1"/>
  <c r="EO96" i="1" s="1"/>
  <c r="EC84" i="1"/>
  <c r="EO84" i="1" s="1"/>
  <c r="EC102" i="1"/>
  <c r="EO102" i="1" s="1"/>
  <c r="EC110" i="1"/>
  <c r="EO110" i="1" s="1"/>
  <c r="EC79" i="1"/>
  <c r="EO79" i="1" s="1"/>
  <c r="DZ8" i="1"/>
  <c r="EL8" i="1" s="1"/>
  <c r="EB5" i="1"/>
  <c r="EN5" i="1" s="1"/>
  <c r="DU124" i="1"/>
  <c r="EG124" i="1" s="1"/>
  <c r="DU51" i="1"/>
  <c r="EG51" i="1" s="1"/>
  <c r="EB51" i="1"/>
  <c r="EN51" i="1" s="1"/>
  <c r="DU43" i="1"/>
  <c r="EG43" i="1" s="1"/>
  <c r="EB17" i="1"/>
  <c r="EN17" i="1" s="1"/>
  <c r="DU58" i="1"/>
  <c r="EG58" i="1" s="1"/>
  <c r="DU85" i="1"/>
  <c r="EG85" i="1" s="1"/>
  <c r="EB36" i="1"/>
  <c r="EN36" i="1" s="1"/>
  <c r="EB105" i="1"/>
  <c r="EN105" i="1" s="1"/>
  <c r="EB6" i="1"/>
  <c r="EN6" i="1" s="1"/>
  <c r="DU18" i="1"/>
  <c r="EG18" i="1" s="1"/>
  <c r="EB56" i="1"/>
  <c r="EN56" i="1" s="1"/>
  <c r="DU11" i="1"/>
  <c r="EG11" i="1" s="1"/>
  <c r="EB10" i="1"/>
  <c r="EN10" i="1" s="1"/>
  <c r="DU67" i="1"/>
  <c r="EG67" i="1" s="1"/>
  <c r="EB25" i="1"/>
  <c r="EN25" i="1" s="1"/>
  <c r="EB18" i="1"/>
  <c r="EN18" i="1" s="1"/>
  <c r="EB44" i="1"/>
  <c r="EN44" i="1" s="1"/>
  <c r="EB75" i="1"/>
  <c r="EN75" i="1" s="1"/>
  <c r="DU33" i="1"/>
  <c r="EG33" i="1" s="1"/>
  <c r="EB126" i="1"/>
  <c r="EN126" i="1" s="1"/>
  <c r="DU122" i="1"/>
  <c r="EG122" i="1" s="1"/>
  <c r="EB23" i="1"/>
  <c r="EN23" i="1" s="1"/>
  <c r="DU10" i="1"/>
  <c r="EG10" i="1" s="1"/>
  <c r="DU123" i="1"/>
  <c r="EG123" i="1" s="1"/>
  <c r="DU8" i="1"/>
  <c r="EG8" i="1" s="1"/>
  <c r="EB93" i="1"/>
  <c r="EN93" i="1" s="1"/>
  <c r="EB88" i="1"/>
  <c r="EN88" i="1" s="1"/>
  <c r="EB58" i="1"/>
  <c r="EN58" i="1" s="1"/>
  <c r="DU57" i="1"/>
  <c r="EG57" i="1" s="1"/>
  <c r="DU52" i="1"/>
  <c r="EG52" i="1" s="1"/>
  <c r="EB101" i="1"/>
  <c r="EN101" i="1" s="1"/>
  <c r="EB92" i="1"/>
  <c r="EN92" i="1" s="1"/>
  <c r="EB73" i="1"/>
  <c r="EN73" i="1" s="1"/>
  <c r="EB35" i="1"/>
  <c r="EN35" i="1" s="1"/>
  <c r="DU107" i="1"/>
  <c r="EG107" i="1" s="1"/>
  <c r="EB83" i="1"/>
  <c r="EN83" i="1" s="1"/>
  <c r="EB61" i="1"/>
  <c r="EN61" i="1" s="1"/>
  <c r="DU93" i="1"/>
  <c r="EG93" i="1" s="1"/>
  <c r="DU128" i="1"/>
  <c r="EG128" i="1" s="1"/>
  <c r="DU125" i="1"/>
  <c r="EG125" i="1" s="1"/>
  <c r="DU115" i="1"/>
  <c r="EG115" i="1" s="1"/>
  <c r="EB67" i="1"/>
  <c r="EN67" i="1" s="1"/>
  <c r="EB69" i="1"/>
  <c r="EN69" i="1" s="1"/>
  <c r="EB12" i="1"/>
  <c r="EN12" i="1" s="1"/>
  <c r="EB64" i="1"/>
  <c r="EN64" i="1" s="1"/>
  <c r="EB111" i="1"/>
  <c r="EN111" i="1" s="1"/>
  <c r="DU5" i="1"/>
  <c r="EG5" i="1" s="1"/>
  <c r="DU74" i="1"/>
  <c r="EG74" i="1" s="1"/>
  <c r="DU35" i="1"/>
  <c r="EG35" i="1" s="1"/>
  <c r="EB81" i="1"/>
  <c r="EN81" i="1" s="1"/>
  <c r="EB72" i="1"/>
  <c r="EN72" i="1" s="1"/>
  <c r="EB79" i="1"/>
  <c r="EN79" i="1" s="1"/>
  <c r="DU126" i="1"/>
  <c r="EG126" i="1" s="1"/>
  <c r="EB11" i="1"/>
  <c r="EN11" i="1" s="1"/>
  <c r="DU21" i="1"/>
  <c r="EG21" i="1" s="1"/>
  <c r="DU108" i="1"/>
  <c r="EG108" i="1" s="1"/>
  <c r="DU66" i="1"/>
  <c r="EG66" i="1" s="1"/>
  <c r="EB22" i="1"/>
  <c r="EN22" i="1" s="1"/>
  <c r="DU61" i="1"/>
  <c r="EG61" i="1" s="1"/>
  <c r="EB99" i="1"/>
  <c r="EN99" i="1" s="1"/>
  <c r="DU30" i="1"/>
  <c r="EG30" i="1" s="1"/>
  <c r="EB33" i="1"/>
  <c r="EN33" i="1" s="1"/>
  <c r="EB8" i="1"/>
  <c r="EN8" i="1" s="1"/>
  <c r="EB48" i="1"/>
  <c r="EN48" i="1" s="1"/>
  <c r="DU118" i="1"/>
  <c r="EG118" i="1" s="1"/>
  <c r="DU76" i="1"/>
  <c r="EG76" i="1" s="1"/>
  <c r="EB124" i="1"/>
  <c r="EN124" i="1" s="1"/>
  <c r="DU42" i="1"/>
  <c r="EG42" i="1" s="1"/>
  <c r="DU60" i="1"/>
  <c r="EG60" i="1" s="1"/>
  <c r="EB34" i="1"/>
  <c r="EN34" i="1" s="1"/>
  <c r="EB39" i="1"/>
  <c r="EN39" i="1" s="1"/>
  <c r="EB30" i="1"/>
  <c r="EN30" i="1" s="1"/>
  <c r="DU49" i="1"/>
  <c r="EG49" i="1" s="1"/>
  <c r="EB104" i="1"/>
  <c r="EN104" i="1" s="1"/>
  <c r="EB37" i="1"/>
  <c r="EN37" i="1" s="1"/>
  <c r="DU84" i="1"/>
  <c r="EG84" i="1" s="1"/>
  <c r="EB110" i="1"/>
  <c r="EN110" i="1" s="1"/>
  <c r="EB97" i="1"/>
  <c r="EN97" i="1" s="1"/>
  <c r="DU100" i="1"/>
  <c r="EG100" i="1" s="1"/>
  <c r="EB113" i="1"/>
  <c r="EN113" i="1" s="1"/>
  <c r="EB46" i="1"/>
  <c r="EN46" i="1" s="1"/>
  <c r="DU62" i="1"/>
  <c r="EG62" i="1" s="1"/>
  <c r="EB16" i="1"/>
  <c r="EN16" i="1" s="1"/>
  <c r="EB41" i="1"/>
  <c r="EN41" i="1" s="1"/>
  <c r="EB108" i="1"/>
  <c r="EN108" i="1" s="1"/>
  <c r="DU96" i="1"/>
  <c r="EG96" i="1" s="1"/>
  <c r="DU106" i="1"/>
  <c r="EG106" i="1" s="1"/>
  <c r="EB27" i="1"/>
  <c r="EN27" i="1" s="1"/>
  <c r="DU81" i="1"/>
  <c r="EG81" i="1" s="1"/>
  <c r="DU53" i="1"/>
  <c r="EG53" i="1" s="1"/>
  <c r="EB7" i="1"/>
  <c r="EN7" i="1" s="1"/>
  <c r="EB21" i="1"/>
  <c r="EN21" i="1" s="1"/>
  <c r="EB102" i="1"/>
  <c r="EN102" i="1" s="1"/>
  <c r="EB49" i="1"/>
  <c r="EN49" i="1" s="1"/>
  <c r="DU117" i="1"/>
  <c r="EG117" i="1" s="1"/>
  <c r="EB91" i="1"/>
  <c r="EN91" i="1" s="1"/>
  <c r="DU104" i="1"/>
  <c r="EG104" i="1" s="1"/>
  <c r="EB70" i="1"/>
  <c r="EN70" i="1" s="1"/>
  <c r="EB115" i="1"/>
  <c r="EN115" i="1" s="1"/>
  <c r="EF68" i="1"/>
  <c r="ER68" i="1" s="1"/>
  <c r="DX50" i="1"/>
  <c r="EJ50" i="1" s="1"/>
  <c r="DX9" i="1"/>
  <c r="EJ9" i="1" s="1"/>
  <c r="DX118" i="1"/>
  <c r="EJ118" i="1" s="1"/>
  <c r="DX98" i="1"/>
  <c r="EJ98" i="1" s="1"/>
  <c r="DX36" i="1"/>
  <c r="EJ36" i="1" s="1"/>
  <c r="DX24" i="1"/>
  <c r="EJ24" i="1" s="1"/>
  <c r="DX7" i="1"/>
  <c r="EJ7" i="1" s="1"/>
  <c r="DX61" i="1"/>
  <c r="EJ61" i="1" s="1"/>
  <c r="DX13" i="1"/>
  <c r="EJ13" i="1" s="1"/>
  <c r="DX87" i="1"/>
  <c r="EJ87" i="1" s="1"/>
  <c r="DX31" i="1"/>
  <c r="EJ31" i="1" s="1"/>
  <c r="DX127" i="1"/>
  <c r="EJ127" i="1" s="1"/>
  <c r="ED20" i="1"/>
  <c r="EP20" i="1" s="1"/>
  <c r="EA116" i="1"/>
  <c r="EM116" i="1" s="1"/>
  <c r="EA119" i="1"/>
  <c r="EM119" i="1" s="1"/>
  <c r="ED98" i="1"/>
  <c r="EP98" i="1" s="1"/>
  <c r="EA51" i="1"/>
  <c r="EM51" i="1" s="1"/>
  <c r="EF40" i="1"/>
  <c r="ER40" i="1" s="1"/>
  <c r="EF125" i="1"/>
  <c r="ER125" i="1" s="1"/>
  <c r="DU109" i="1"/>
  <c r="EG109" i="1" s="1"/>
  <c r="ED117" i="1"/>
  <c r="EP117" i="1" s="1"/>
  <c r="EF106" i="1"/>
  <c r="ER106" i="1" s="1"/>
  <c r="EF98" i="1"/>
  <c r="ER98" i="1" s="1"/>
  <c r="EF112" i="1"/>
  <c r="ER112" i="1" s="1"/>
  <c r="EF19" i="1"/>
  <c r="ER19" i="1" s="1"/>
  <c r="EF111" i="1"/>
  <c r="ER111" i="1" s="1"/>
  <c r="EF101" i="1"/>
  <c r="ER101" i="1" s="1"/>
  <c r="EF115" i="1"/>
  <c r="ER115" i="1" s="1"/>
  <c r="EF107" i="1"/>
  <c r="ER107" i="1" s="1"/>
  <c r="DX107" i="1"/>
  <c r="EJ107" i="1" s="1"/>
  <c r="DX92" i="1"/>
  <c r="EJ92" i="1" s="1"/>
  <c r="DX49" i="1"/>
  <c r="EJ49" i="1" s="1"/>
  <c r="DX6" i="1"/>
  <c r="EJ6" i="1" s="1"/>
  <c r="DX65" i="1"/>
  <c r="EJ65" i="1" s="1"/>
  <c r="DX117" i="1"/>
  <c r="EJ117" i="1" s="1"/>
  <c r="DX42" i="1"/>
  <c r="EJ42" i="1" s="1"/>
  <c r="DX12" i="1"/>
  <c r="EJ12" i="1" s="1"/>
  <c r="DX113" i="1"/>
  <c r="EJ113" i="1" s="1"/>
  <c r="DX95" i="1"/>
  <c r="EJ95" i="1" s="1"/>
  <c r="DX45" i="1"/>
  <c r="EJ45" i="1" s="1"/>
  <c r="DX40" i="1"/>
  <c r="EJ40" i="1" s="1"/>
  <c r="DX57" i="1"/>
  <c r="EJ57" i="1" s="1"/>
  <c r="DX91" i="1"/>
  <c r="EJ91" i="1" s="1"/>
  <c r="DX82" i="1"/>
  <c r="EJ82" i="1" s="1"/>
  <c r="DX54" i="1"/>
  <c r="EJ54" i="1" s="1"/>
  <c r="DX66" i="1"/>
  <c r="EJ66" i="1" s="1"/>
  <c r="DX71" i="1"/>
  <c r="EJ71" i="1" s="1"/>
  <c r="DX120" i="1"/>
  <c r="EJ120" i="1" s="1"/>
  <c r="DX19" i="1"/>
  <c r="EJ19" i="1" s="1"/>
  <c r="DX115" i="1"/>
  <c r="EJ115" i="1" s="1"/>
  <c r="DX126" i="1"/>
  <c r="EJ126" i="1" s="1"/>
  <c r="DX30" i="1"/>
  <c r="EJ30" i="1" s="1"/>
  <c r="DX94" i="1"/>
  <c r="EJ94" i="1" s="1"/>
  <c r="DX99" i="1"/>
  <c r="EJ99" i="1" s="1"/>
  <c r="DX77" i="1"/>
  <c r="EJ77" i="1" s="1"/>
  <c r="DX46" i="1"/>
  <c r="EJ46" i="1" s="1"/>
  <c r="DX11" i="1"/>
  <c r="EJ11" i="1" s="1"/>
  <c r="DX86" i="1"/>
  <c r="EJ86" i="1" s="1"/>
  <c r="DX28" i="1"/>
  <c r="EJ28" i="1" s="1"/>
  <c r="DX103" i="1"/>
  <c r="EJ103" i="1" s="1"/>
  <c r="DX10" i="1"/>
  <c r="EJ10" i="1" s="1"/>
  <c r="DX35" i="1"/>
  <c r="EJ35" i="1" s="1"/>
  <c r="DX122" i="1"/>
  <c r="EJ122" i="1" s="1"/>
  <c r="DX26" i="1"/>
  <c r="EJ26" i="1" s="1"/>
  <c r="DX97" i="1"/>
  <c r="EJ97" i="1" s="1"/>
  <c r="DX81" i="1"/>
  <c r="EJ81" i="1" s="1"/>
  <c r="DX101" i="1"/>
  <c r="EJ101" i="1" s="1"/>
  <c r="DX67" i="1"/>
  <c r="EJ67" i="1" s="1"/>
  <c r="DX39" i="1"/>
  <c r="EJ39" i="1" s="1"/>
  <c r="DX121" i="1"/>
  <c r="EJ121" i="1" s="1"/>
  <c r="EE120" i="1"/>
  <c r="EQ120" i="1" s="1"/>
  <c r="EE79" i="1"/>
  <c r="EQ79" i="1" s="1"/>
  <c r="EE77" i="1"/>
  <c r="EQ77" i="1" s="1"/>
  <c r="DZ109" i="1"/>
  <c r="EL109" i="1" s="1"/>
  <c r="EE59" i="1"/>
  <c r="EQ59" i="1" s="1"/>
  <c r="EE123" i="1"/>
  <c r="EQ123" i="1" s="1"/>
  <c r="EE60" i="1"/>
  <c r="EQ60" i="1" s="1"/>
  <c r="EE99" i="1"/>
  <c r="EQ99" i="1" s="1"/>
  <c r="EE65" i="1"/>
  <c r="EQ65" i="1" s="1"/>
  <c r="EE42" i="1"/>
  <c r="EQ42" i="1" s="1"/>
  <c r="EE27" i="1"/>
  <c r="EQ27" i="1" s="1"/>
  <c r="EE14" i="1"/>
  <c r="EQ14" i="1" s="1"/>
  <c r="EE126" i="1"/>
  <c r="EQ126" i="1" s="1"/>
  <c r="EE124" i="1"/>
  <c r="EQ124" i="1" s="1"/>
  <c r="EE62" i="1"/>
  <c r="EQ62" i="1" s="1"/>
  <c r="EE113" i="1"/>
  <c r="EQ113" i="1" s="1"/>
  <c r="EE81" i="1"/>
  <c r="EQ81" i="1" s="1"/>
  <c r="EA89" i="1"/>
  <c r="EM89" i="1" s="1"/>
  <c r="EA8" i="1"/>
  <c r="EM8" i="1" s="1"/>
  <c r="ED46" i="1"/>
  <c r="EP46" i="1" s="1"/>
  <c r="EA77" i="1"/>
  <c r="EM77" i="1" s="1"/>
  <c r="EB68" i="1"/>
  <c r="EN68" i="1" s="1"/>
  <c r="EB120" i="1"/>
  <c r="EN120" i="1" s="1"/>
  <c r="ED24" i="1"/>
  <c r="EP24" i="1" s="1"/>
  <c r="EB77" i="1"/>
  <c r="EN77" i="1" s="1"/>
  <c r="DU78" i="1"/>
  <c r="EG78" i="1" s="1"/>
  <c r="ED68" i="1"/>
  <c r="EP68" i="1" s="1"/>
  <c r="EA92" i="1"/>
  <c r="EM92" i="1" s="1"/>
  <c r="EB53" i="1"/>
  <c r="EN53" i="1" s="1"/>
  <c r="DU127" i="1"/>
  <c r="EG127" i="1" s="1"/>
  <c r="EB62" i="1"/>
  <c r="EN62" i="1" s="1"/>
  <c r="EB57" i="1"/>
  <c r="EN57" i="1" s="1"/>
  <c r="ED87" i="1"/>
  <c r="EP87" i="1" s="1"/>
  <c r="DU59" i="1"/>
  <c r="EG59" i="1" s="1"/>
  <c r="ED18" i="1"/>
  <c r="EP18" i="1" s="1"/>
  <c r="DU98" i="1"/>
  <c r="EG98" i="1" s="1"/>
  <c r="DU20" i="1"/>
  <c r="EG20" i="1" s="1"/>
  <c r="ED29" i="1"/>
  <c r="EP29" i="1" s="1"/>
  <c r="ED108" i="1"/>
  <c r="EP108" i="1" s="1"/>
  <c r="DX83" i="1"/>
  <c r="EJ83" i="1" s="1"/>
  <c r="DY117" i="1"/>
  <c r="EK117" i="1" s="1"/>
  <c r="EC83" i="1"/>
  <c r="EO83" i="1" s="1"/>
  <c r="DU9" i="1"/>
  <c r="EG9" i="1" s="1"/>
  <c r="EC28" i="1"/>
  <c r="EO28" i="1" s="1"/>
  <c r="EA85" i="1"/>
  <c r="EM85" i="1" s="1"/>
  <c r="EC32" i="1"/>
  <c r="EO32" i="1" s="1"/>
  <c r="ED41" i="1"/>
  <c r="EP41" i="1" s="1"/>
  <c r="EA28" i="1"/>
  <c r="EM28" i="1" s="1"/>
  <c r="EC62" i="1"/>
  <c r="EO62" i="1" s="1"/>
  <c r="EC25" i="1"/>
  <c r="EO25" i="1" s="1"/>
  <c r="EC59" i="1"/>
  <c r="EO59" i="1" s="1"/>
  <c r="DZ7" i="1"/>
  <c r="EL7" i="1" s="1"/>
  <c r="DX18" i="1"/>
  <c r="EJ18" i="1" s="1"/>
  <c r="EA59" i="1"/>
  <c r="EM59" i="1" s="1"/>
  <c r="EB78" i="1"/>
  <c r="EN78" i="1" s="1"/>
  <c r="ED81" i="1"/>
  <c r="EP81" i="1" s="1"/>
  <c r="EC21" i="1"/>
  <c r="EO21" i="1" s="1"/>
  <c r="EC72" i="1"/>
  <c r="EO72" i="1" s="1"/>
  <c r="EC22" i="1"/>
  <c r="EO22" i="1" s="1"/>
  <c r="EE107" i="1"/>
  <c r="EQ107" i="1" s="1"/>
  <c r="EE115" i="1"/>
  <c r="EQ115" i="1" s="1"/>
  <c r="EE63" i="1"/>
  <c r="EQ63" i="1" s="1"/>
  <c r="EE56" i="1"/>
  <c r="EQ56" i="1" s="1"/>
  <c r="EE97" i="1"/>
  <c r="EQ97" i="1" s="1"/>
  <c r="EE67" i="1"/>
  <c r="EQ67" i="1" s="1"/>
  <c r="EE38" i="1"/>
  <c r="EQ38" i="1" s="1"/>
  <c r="EE58" i="1"/>
  <c r="EQ58" i="1" s="1"/>
  <c r="EE93" i="1"/>
  <c r="EQ93" i="1" s="1"/>
  <c r="EE5" i="1"/>
  <c r="EQ5" i="1" s="1"/>
  <c r="DW66" i="1"/>
  <c r="EI66" i="1" s="1"/>
  <c r="EE71" i="1"/>
  <c r="EQ71" i="1" s="1"/>
  <c r="EE122" i="1"/>
  <c r="EQ122" i="1" s="1"/>
  <c r="EE28" i="1"/>
  <c r="EQ28" i="1" s="1"/>
  <c r="EE95" i="1"/>
  <c r="EQ95" i="1" s="1"/>
  <c r="EE96" i="1"/>
  <c r="EQ96" i="1" s="1"/>
  <c r="EE31" i="1"/>
  <c r="EQ31" i="1" s="1"/>
  <c r="EE106" i="1"/>
  <c r="EQ106" i="1" s="1"/>
  <c r="EE125" i="1"/>
  <c r="EQ125" i="1" s="1"/>
  <c r="EE39" i="1"/>
  <c r="EQ39" i="1" s="1"/>
  <c r="EE111" i="1"/>
  <c r="EQ111" i="1" s="1"/>
  <c r="EE116" i="1"/>
  <c r="EQ116" i="1" s="1"/>
  <c r="EE21" i="1"/>
  <c r="EQ21" i="1" s="1"/>
  <c r="EE11" i="1"/>
  <c r="EQ11" i="1" s="1"/>
  <c r="DW89" i="1"/>
  <c r="EI89" i="1" s="1"/>
  <c r="EE20" i="1"/>
  <c r="EQ20" i="1" s="1"/>
  <c r="EE109" i="1"/>
  <c r="EQ109" i="1" s="1"/>
  <c r="EE18" i="1"/>
  <c r="EQ18" i="1" s="1"/>
  <c r="EE47" i="1"/>
  <c r="EQ47" i="1" s="1"/>
  <c r="EE51" i="1"/>
  <c r="EQ51" i="1" s="1"/>
  <c r="EE48" i="1"/>
  <c r="EQ48" i="1" s="1"/>
  <c r="EE90" i="1"/>
  <c r="EQ90" i="1" s="1"/>
  <c r="EE87" i="1"/>
  <c r="EQ87" i="1" s="1"/>
  <c r="EE76" i="1"/>
  <c r="EQ76" i="1" s="1"/>
  <c r="EE72" i="1"/>
  <c r="EQ72" i="1" s="1"/>
  <c r="EE25" i="1"/>
  <c r="EQ25" i="1" s="1"/>
  <c r="EE78" i="1"/>
  <c r="EQ78" i="1" s="1"/>
  <c r="EE89" i="1"/>
  <c r="EQ89" i="1" s="1"/>
  <c r="EE105" i="1"/>
  <c r="EQ105" i="1" s="1"/>
  <c r="EE64" i="1"/>
  <c r="EQ64" i="1" s="1"/>
  <c r="EE112" i="1"/>
  <c r="EQ112" i="1" s="1"/>
  <c r="EE114" i="1"/>
  <c r="EQ114" i="1" s="1"/>
  <c r="DY90" i="1"/>
  <c r="EK90" i="1" s="1"/>
  <c r="EE127" i="1"/>
  <c r="EQ127" i="1" s="1"/>
  <c r="EE16" i="1"/>
  <c r="EQ16" i="1" s="1"/>
  <c r="DW62" i="1"/>
  <c r="EI62" i="1" s="1"/>
  <c r="EE13" i="1"/>
  <c r="EQ13" i="1" s="1"/>
  <c r="EE46" i="1"/>
  <c r="EQ46" i="1" s="1"/>
  <c r="DY85" i="1"/>
  <c r="EK85" i="1" s="1"/>
  <c r="EE10" i="1"/>
  <c r="EQ10" i="1" s="1"/>
  <c r="EE55" i="1"/>
  <c r="EQ55" i="1" s="1"/>
  <c r="EE44" i="1"/>
  <c r="EQ44" i="1" s="1"/>
  <c r="EE117" i="1"/>
  <c r="EQ117" i="1" s="1"/>
  <c r="EE43" i="1"/>
  <c r="EQ43" i="1" s="1"/>
  <c r="EE9" i="1"/>
  <c r="EQ9" i="1" s="1"/>
  <c r="EE36" i="1"/>
  <c r="EQ36" i="1" s="1"/>
  <c r="EE80" i="1"/>
  <c r="EQ80" i="1" s="1"/>
  <c r="EE88" i="1"/>
  <c r="EQ88" i="1" s="1"/>
  <c r="EE49" i="1"/>
  <c r="EQ49" i="1" s="1"/>
  <c r="EE98" i="1"/>
  <c r="EQ98" i="1" s="1"/>
  <c r="EE53" i="1"/>
  <c r="EQ53" i="1" s="1"/>
  <c r="EE52" i="1"/>
  <c r="EQ52" i="1" s="1"/>
  <c r="EE103" i="1"/>
  <c r="EQ103" i="1" s="1"/>
  <c r="EE100" i="1"/>
  <c r="EQ100" i="1" s="1"/>
  <c r="EE83" i="1"/>
  <c r="EQ83" i="1" s="1"/>
  <c r="EE74" i="1"/>
  <c r="EQ74" i="1" s="1"/>
  <c r="EE29" i="1"/>
  <c r="EQ29" i="1" s="1"/>
  <c r="EE30" i="1"/>
  <c r="EQ30" i="1" s="1"/>
  <c r="EE102" i="1"/>
  <c r="EQ102" i="1" s="1"/>
  <c r="EE108" i="1"/>
  <c r="EQ108" i="1" s="1"/>
  <c r="EE57" i="1"/>
  <c r="EQ57" i="1" s="1"/>
  <c r="EE145" i="1"/>
  <c r="EQ145" i="1" s="1"/>
  <c r="EE101" i="1"/>
  <c r="EQ101" i="1" s="1"/>
  <c r="EE33" i="1"/>
  <c r="EQ33" i="1" s="1"/>
  <c r="EE35" i="1"/>
  <c r="EQ35" i="1" s="1"/>
  <c r="EE50" i="1"/>
  <c r="EQ50" i="1" s="1"/>
  <c r="EB50" i="1"/>
  <c r="EN50" i="1" s="1"/>
  <c r="EC24" i="1"/>
  <c r="EO24" i="1" s="1"/>
  <c r="EC43" i="1"/>
  <c r="EO43" i="1" s="1"/>
  <c r="EC20" i="1"/>
  <c r="EO20" i="1" s="1"/>
  <c r="DZ63" i="1"/>
  <c r="EL63" i="1" s="1"/>
  <c r="EC17" i="1"/>
  <c r="EO17" i="1" s="1"/>
  <c r="DZ125" i="1"/>
  <c r="EL125" i="1" s="1"/>
  <c r="DZ18" i="1"/>
  <c r="EL18" i="1" s="1"/>
  <c r="EC10" i="1"/>
  <c r="EO10" i="1" s="1"/>
  <c r="EC93" i="1"/>
  <c r="EO93" i="1" s="1"/>
  <c r="DZ62" i="1"/>
  <c r="EL62" i="1" s="1"/>
  <c r="DW113" i="1"/>
  <c r="EI113" i="1" s="1"/>
  <c r="DW121" i="1"/>
  <c r="EI121" i="1" s="1"/>
  <c r="EB98" i="1"/>
  <c r="EN98" i="1" s="1"/>
  <c r="EB89" i="1"/>
  <c r="EN89" i="1" s="1"/>
  <c r="EB24" i="1"/>
  <c r="EN24" i="1" s="1"/>
  <c r="EB19" i="1"/>
  <c r="EN19" i="1" s="1"/>
  <c r="DU17" i="1"/>
  <c r="EG17" i="1" s="1"/>
  <c r="EB100" i="1"/>
  <c r="EN100" i="1" s="1"/>
  <c r="EB118" i="1"/>
  <c r="EN118" i="1" s="1"/>
  <c r="DW36" i="1"/>
  <c r="EI36" i="1" s="1"/>
  <c r="DW24" i="1"/>
  <c r="EI24" i="1" s="1"/>
  <c r="DW58" i="1"/>
  <c r="EI58" i="1" s="1"/>
  <c r="EB86" i="1"/>
  <c r="EN86" i="1" s="1"/>
  <c r="DU120" i="1"/>
  <c r="EG120" i="1" s="1"/>
  <c r="DW93" i="1"/>
  <c r="EI93" i="1" s="1"/>
  <c r="DU105" i="1"/>
  <c r="EG105" i="1" s="1"/>
  <c r="DW64" i="1"/>
  <c r="EI64" i="1" s="1"/>
  <c r="EB65" i="1"/>
  <c r="EN65" i="1" s="1"/>
  <c r="DU16" i="1"/>
  <c r="EG16" i="1" s="1"/>
  <c r="EC92" i="1"/>
  <c r="EO92" i="1" s="1"/>
  <c r="DW34" i="1"/>
  <c r="EI34" i="1" s="1"/>
  <c r="DW125" i="1"/>
  <c r="EI125" i="1" s="1"/>
  <c r="DW117" i="1"/>
  <c r="EI117" i="1" s="1"/>
  <c r="DU50" i="1"/>
  <c r="EG50" i="1" s="1"/>
  <c r="EB122" i="1"/>
  <c r="EN122" i="1" s="1"/>
  <c r="EB114" i="1"/>
  <c r="EN114" i="1" s="1"/>
  <c r="DW70" i="1"/>
  <c r="EI70" i="1" s="1"/>
  <c r="DW51" i="1"/>
  <c r="EI51" i="1" s="1"/>
  <c r="EF32" i="1"/>
  <c r="ER32" i="1" s="1"/>
  <c r="EB116" i="1"/>
  <c r="EN116" i="1" s="1"/>
  <c r="EE19" i="1"/>
  <c r="EQ19" i="1" s="1"/>
  <c r="EE17" i="1"/>
  <c r="EQ17" i="1" s="1"/>
  <c r="DU65" i="1"/>
  <c r="EG65" i="1" s="1"/>
  <c r="EB103" i="1"/>
  <c r="EN103" i="1" s="1"/>
  <c r="DX124" i="1"/>
  <c r="EJ124" i="1" s="1"/>
  <c r="EE66" i="1"/>
  <c r="EQ66" i="1" s="1"/>
  <c r="DX79" i="1"/>
  <c r="EJ79" i="1" s="1"/>
  <c r="DU77" i="1"/>
  <c r="EG77" i="1" s="1"/>
  <c r="EE8" i="1"/>
  <c r="EQ8" i="1" s="1"/>
  <c r="EE73" i="1"/>
  <c r="EQ73" i="1" s="1"/>
  <c r="EB9" i="1"/>
  <c r="EN9" i="1" s="1"/>
  <c r="DU103" i="1"/>
  <c r="EG103" i="1" s="1"/>
  <c r="DU64" i="1"/>
  <c r="EG64" i="1" s="1"/>
  <c r="EF87" i="1"/>
  <c r="ER87" i="1" s="1"/>
  <c r="EF102" i="1"/>
  <c r="ER102" i="1" s="1"/>
  <c r="EF124" i="1"/>
  <c r="ER124" i="1" s="1"/>
  <c r="EF119" i="1"/>
  <c r="ER119" i="1" s="1"/>
  <c r="EF21" i="1"/>
  <c r="ER21" i="1" s="1"/>
  <c r="EF67" i="1"/>
  <c r="ER67" i="1" s="1"/>
  <c r="EF103" i="1"/>
  <c r="ER103" i="1" s="1"/>
  <c r="EB95" i="1"/>
  <c r="EN95" i="1" s="1"/>
  <c r="DU75" i="1"/>
  <c r="EG75" i="1" s="1"/>
  <c r="EB60" i="1"/>
  <c r="EN60" i="1" s="1"/>
  <c r="EB38" i="1"/>
  <c r="EN38" i="1" s="1"/>
  <c r="EA107" i="1"/>
  <c r="EM107" i="1" s="1"/>
  <c r="DU92" i="1"/>
  <c r="EG92" i="1" s="1"/>
  <c r="EA120" i="1"/>
  <c r="EM120" i="1" s="1"/>
  <c r="EB123" i="1"/>
  <c r="EN123" i="1" s="1"/>
  <c r="EB106" i="1"/>
  <c r="EN106" i="1" s="1"/>
  <c r="EB20" i="1"/>
  <c r="EN20" i="1" s="1"/>
  <c r="ED16" i="1"/>
  <c r="EP16" i="1" s="1"/>
  <c r="EB145" i="1"/>
  <c r="EN145" i="1" s="1"/>
  <c r="EA108" i="1"/>
  <c r="EM108" i="1" s="1"/>
  <c r="DU45" i="1"/>
  <c r="EG45" i="1" s="1"/>
  <c r="DU23" i="1"/>
  <c r="EG23" i="1" s="1"/>
  <c r="DU101" i="1"/>
  <c r="EG101" i="1" s="1"/>
  <c r="EB55" i="1"/>
  <c r="EN55" i="1" s="1"/>
  <c r="EB127" i="1"/>
  <c r="EN127" i="1" s="1"/>
  <c r="DU38" i="1"/>
  <c r="EG38" i="1" s="1"/>
  <c r="DX32" i="1"/>
  <c r="EJ32" i="1" s="1"/>
  <c r="EE12" i="1"/>
  <c r="EQ12" i="1" s="1"/>
  <c r="DX37" i="1"/>
  <c r="EJ37" i="1" s="1"/>
  <c r="DX76" i="1"/>
  <c r="EJ76" i="1" s="1"/>
  <c r="EE34" i="1"/>
  <c r="EQ34" i="1" s="1"/>
  <c r="DX145" i="1"/>
  <c r="EJ145" i="1" s="1"/>
  <c r="DX102" i="1"/>
  <c r="EJ102" i="1" s="1"/>
  <c r="EE69" i="1"/>
  <c r="EQ69" i="1" s="1"/>
  <c r="EE84" i="1"/>
  <c r="EQ84" i="1" s="1"/>
  <c r="DX109" i="1"/>
  <c r="EJ109" i="1" s="1"/>
  <c r="EA127" i="1"/>
  <c r="EM127" i="1" s="1"/>
  <c r="EA37" i="1"/>
  <c r="EM37" i="1" s="1"/>
  <c r="ED48" i="1"/>
  <c r="EP48" i="1" s="1"/>
  <c r="ED37" i="1"/>
  <c r="EP37" i="1" s="1"/>
  <c r="ED43" i="1"/>
  <c r="EP43" i="1" s="1"/>
  <c r="EA66" i="1"/>
  <c r="EM66" i="1" s="1"/>
  <c r="ED74" i="1"/>
  <c r="EP74" i="1" s="1"/>
  <c r="EA60" i="1"/>
  <c r="EM60" i="1" s="1"/>
  <c r="EA10" i="1"/>
  <c r="EM10" i="1" s="1"/>
  <c r="ED121" i="1"/>
  <c r="EP121" i="1" s="1"/>
  <c r="EF56" i="1"/>
  <c r="ER56" i="1" s="1"/>
  <c r="EF88" i="1"/>
  <c r="ER88" i="1" s="1"/>
  <c r="EF23" i="1"/>
  <c r="ER23" i="1" s="1"/>
  <c r="EF36" i="1"/>
  <c r="ER36" i="1" s="1"/>
  <c r="EF24" i="1"/>
  <c r="ER24" i="1" s="1"/>
  <c r="EF114" i="1"/>
  <c r="ER114" i="1" s="1"/>
  <c r="EF48" i="1"/>
  <c r="ER48" i="1" s="1"/>
  <c r="EF26" i="1"/>
  <c r="ER26" i="1" s="1"/>
  <c r="EF118" i="1"/>
  <c r="ER118" i="1" s="1"/>
  <c r="EF49" i="1"/>
  <c r="ER49" i="1" s="1"/>
  <c r="EF58" i="1"/>
  <c r="ER58" i="1" s="1"/>
  <c r="EF86" i="1"/>
  <c r="ER86" i="1" s="1"/>
  <c r="EF22" i="1"/>
  <c r="ER22" i="1" s="1"/>
  <c r="EF33" i="1"/>
  <c r="ER33" i="1" s="1"/>
  <c r="EF71" i="1"/>
  <c r="ER71" i="1" s="1"/>
  <c r="EF76" i="1"/>
  <c r="ER76" i="1" s="1"/>
  <c r="EF9" i="1"/>
  <c r="ER9" i="1" s="1"/>
  <c r="EF85" i="1"/>
  <c r="ER85" i="1" s="1"/>
  <c r="EF79" i="1"/>
  <c r="ER79" i="1" s="1"/>
  <c r="EF17" i="1"/>
  <c r="ER17" i="1" s="1"/>
  <c r="EF116" i="1"/>
  <c r="ER116" i="1" s="1"/>
  <c r="EF7" i="1"/>
  <c r="ER7" i="1" s="1"/>
  <c r="EF70" i="1"/>
  <c r="ER70" i="1" s="1"/>
  <c r="EF69" i="1"/>
  <c r="ER69" i="1" s="1"/>
  <c r="EF51" i="1"/>
  <c r="ER51" i="1" s="1"/>
  <c r="EF65" i="1"/>
  <c r="ER65" i="1" s="1"/>
  <c r="EF55" i="1"/>
  <c r="ER55" i="1" s="1"/>
  <c r="EF53" i="1"/>
  <c r="ER53" i="1" s="1"/>
  <c r="EF110" i="1"/>
  <c r="ER110" i="1" s="1"/>
  <c r="EF74" i="1"/>
  <c r="ER74" i="1" s="1"/>
  <c r="EF44" i="1"/>
  <c r="ER44" i="1" s="1"/>
  <c r="EF100" i="1"/>
  <c r="ER100" i="1" s="1"/>
  <c r="EF30" i="1"/>
  <c r="ER30" i="1" s="1"/>
  <c r="EF81" i="1"/>
  <c r="ER81" i="1" s="1"/>
  <c r="EF99" i="1"/>
  <c r="ER99" i="1" s="1"/>
  <c r="EF145" i="1"/>
  <c r="ER145" i="1" s="1"/>
  <c r="EF61" i="1"/>
  <c r="ER61" i="1" s="1"/>
  <c r="EF77" i="1"/>
  <c r="ER77" i="1" s="1"/>
  <c r="EF6" i="1"/>
  <c r="ER6" i="1" s="1"/>
  <c r="EF35" i="1"/>
  <c r="ER35" i="1" s="1"/>
  <c r="EF73" i="1"/>
  <c r="ER73" i="1" s="1"/>
  <c r="EF13" i="1"/>
  <c r="ER13" i="1" s="1"/>
  <c r="EF38" i="1"/>
  <c r="ER38" i="1" s="1"/>
  <c r="EF127" i="1"/>
  <c r="ER127" i="1" s="1"/>
  <c r="EF92" i="1"/>
  <c r="ER92" i="1" s="1"/>
  <c r="EF89" i="1"/>
  <c r="ER89" i="1" s="1"/>
  <c r="EF41" i="1"/>
  <c r="ER41" i="1" s="1"/>
  <c r="EF60" i="1"/>
  <c r="ER60" i="1" s="1"/>
  <c r="EF5" i="1"/>
  <c r="ER5" i="1" s="1"/>
  <c r="EF117" i="1"/>
  <c r="ER117" i="1" s="1"/>
  <c r="EF64" i="1"/>
  <c r="ER64" i="1" s="1"/>
  <c r="EF37" i="1"/>
  <c r="ER37" i="1" s="1"/>
  <c r="EF80" i="1"/>
  <c r="ER80" i="1" s="1"/>
  <c r="EF126" i="1"/>
  <c r="ER126" i="1" s="1"/>
  <c r="EF8" i="1"/>
  <c r="ER8" i="1" s="1"/>
  <c r="EF20" i="1"/>
  <c r="ER20" i="1" s="1"/>
  <c r="EF122" i="1"/>
  <c r="ER122" i="1" s="1"/>
  <c r="EF46" i="1"/>
  <c r="ER46" i="1" s="1"/>
  <c r="EF75" i="1"/>
  <c r="ER75" i="1" s="1"/>
  <c r="EF62" i="1"/>
  <c r="ER62" i="1" s="1"/>
  <c r="EF94" i="1"/>
  <c r="ER94" i="1" s="1"/>
  <c r="EF52" i="1"/>
  <c r="ER52" i="1" s="1"/>
  <c r="EF113" i="1"/>
  <c r="ER113" i="1" s="1"/>
  <c r="EF63" i="1"/>
  <c r="ER63" i="1" s="1"/>
  <c r="EF10" i="1"/>
  <c r="ER10" i="1" s="1"/>
  <c r="EF14" i="1"/>
  <c r="ER14" i="1" s="1"/>
  <c r="EF45" i="1"/>
  <c r="ER45" i="1" s="1"/>
  <c r="EF29" i="1"/>
  <c r="ER29" i="1" s="1"/>
  <c r="EF83" i="1"/>
  <c r="ER83" i="1" s="1"/>
  <c r="EF91" i="1"/>
  <c r="ER91" i="1" s="1"/>
  <c r="EF47" i="1"/>
  <c r="ER47" i="1" s="1"/>
  <c r="EF78" i="1"/>
  <c r="ER78" i="1" s="1"/>
  <c r="EF18" i="1"/>
  <c r="ER18" i="1" s="1"/>
  <c r="EF123" i="1"/>
  <c r="ER123" i="1" s="1"/>
  <c r="EF84" i="1"/>
  <c r="ER84" i="1" s="1"/>
  <c r="EF82" i="1"/>
  <c r="ER82" i="1" s="1"/>
  <c r="EF54" i="1"/>
  <c r="ER54" i="1" s="1"/>
  <c r="EF31" i="1"/>
  <c r="ER31" i="1" s="1"/>
  <c r="EF128" i="1"/>
  <c r="ER128" i="1" s="1"/>
  <c r="EF34" i="1"/>
  <c r="ER34" i="1" s="1"/>
  <c r="EF43" i="1"/>
  <c r="ER43" i="1" s="1"/>
  <c r="EF12" i="1"/>
  <c r="ER12" i="1" s="1"/>
  <c r="EF11" i="1"/>
  <c r="ER11" i="1" s="1"/>
  <c r="EF93" i="1"/>
  <c r="ER93" i="1" s="1"/>
  <c r="EF27" i="1"/>
  <c r="ER27" i="1" s="1"/>
  <c r="EF104" i="1"/>
  <c r="ER104" i="1" s="1"/>
  <c r="EF109" i="1"/>
  <c r="ER109" i="1" s="1"/>
  <c r="EF16" i="1"/>
  <c r="ER16" i="1" s="1"/>
  <c r="EF96" i="1"/>
  <c r="ER96" i="1" s="1"/>
  <c r="EF57" i="1"/>
  <c r="ER57" i="1" s="1"/>
  <c r="EF28" i="1"/>
  <c r="ER28" i="1" s="1"/>
  <c r="DV74" i="1"/>
  <c r="EH74" i="1" s="1"/>
  <c r="DV124" i="1"/>
  <c r="EH124" i="1" s="1"/>
  <c r="DV39" i="1"/>
  <c r="EH39" i="1" s="1"/>
  <c r="EE54" i="1"/>
  <c r="EQ54" i="1" s="1"/>
  <c r="DV41" i="1"/>
  <c r="EH41" i="1" s="1"/>
  <c r="DV84" i="1"/>
  <c r="EH84" i="1" s="1"/>
  <c r="DV30" i="1"/>
  <c r="EH30" i="1" s="1"/>
  <c r="DU72" i="1"/>
  <c r="EG72" i="1" s="1"/>
  <c r="EF120" i="1"/>
  <c r="ER120" i="1" s="1"/>
  <c r="DZ35" i="1"/>
  <c r="EL35" i="1" s="1"/>
  <c r="EF39" i="1"/>
  <c r="ER39" i="1" s="1"/>
  <c r="DU32" i="1"/>
  <c r="EG32" i="1" s="1"/>
  <c r="EB85" i="1"/>
  <c r="EN85" i="1" s="1"/>
  <c r="EB117" i="1"/>
  <c r="EN117" i="1" s="1"/>
  <c r="DV20" i="1"/>
  <c r="EH20" i="1" s="1"/>
  <c r="DX55" i="1"/>
  <c r="EJ55" i="1" s="1"/>
  <c r="DV5" i="1"/>
  <c r="EH5" i="1" s="1"/>
  <c r="DV117" i="1"/>
  <c r="EH117" i="1" s="1"/>
  <c r="DV105" i="1"/>
  <c r="EH105" i="1" s="1"/>
  <c r="DV43" i="1"/>
  <c r="EH43" i="1" s="1"/>
  <c r="DV111" i="1"/>
  <c r="EH111" i="1" s="1"/>
  <c r="DV63" i="1"/>
  <c r="EH63" i="1" s="1"/>
  <c r="DV100" i="1"/>
  <c r="EH100" i="1" s="1"/>
  <c r="DV86" i="1"/>
  <c r="EH86" i="1" s="1"/>
  <c r="DV119" i="1"/>
  <c r="EH119" i="1" s="1"/>
  <c r="DV101" i="1"/>
  <c r="EH101" i="1" s="1"/>
  <c r="DV70" i="1"/>
  <c r="EH70" i="1" s="1"/>
  <c r="DV16" i="1"/>
  <c r="EH16" i="1" s="1"/>
  <c r="DV90" i="1"/>
  <c r="EH90" i="1" s="1"/>
  <c r="DV9" i="1"/>
  <c r="EH9" i="1" s="1"/>
  <c r="DV68" i="1"/>
  <c r="EH68" i="1" s="1"/>
  <c r="DV7" i="1"/>
  <c r="EH7" i="1" s="1"/>
  <c r="DV120" i="1"/>
  <c r="EH120" i="1" s="1"/>
  <c r="DV10" i="1"/>
  <c r="EH10" i="1" s="1"/>
  <c r="DV67" i="1"/>
  <c r="EH67" i="1" s="1"/>
  <c r="DV93" i="1"/>
  <c r="EH93" i="1" s="1"/>
  <c r="DV28" i="1"/>
  <c r="EH28" i="1" s="1"/>
  <c r="DV113" i="1"/>
  <c r="EH113" i="1" s="1"/>
  <c r="DV59" i="1"/>
  <c r="EH59" i="1" s="1"/>
  <c r="DV49" i="1"/>
  <c r="EH49" i="1" s="1"/>
  <c r="DV103" i="1"/>
  <c r="EH103" i="1" s="1"/>
  <c r="DV12" i="1"/>
  <c r="EH12" i="1" s="1"/>
  <c r="DV29" i="1"/>
  <c r="EH29" i="1" s="1"/>
  <c r="DV126" i="1"/>
  <c r="EH126" i="1" s="1"/>
  <c r="EA46" i="1"/>
  <c r="EM46" i="1" s="1"/>
  <c r="EE61" i="1"/>
  <c r="EQ61" i="1" s="1"/>
  <c r="DZ85" i="1"/>
  <c r="EL85" i="1" s="1"/>
  <c r="EC94" i="1"/>
  <c r="EO94" i="1" s="1"/>
  <c r="EA105" i="1"/>
  <c r="EM105" i="1" s="1"/>
  <c r="DZ30" i="1"/>
  <c r="EL30" i="1" s="1"/>
  <c r="DV64" i="1"/>
  <c r="EH64" i="1" s="1"/>
  <c r="DV102" i="1"/>
  <c r="EH102" i="1" s="1"/>
  <c r="DV26" i="1"/>
  <c r="EH26" i="1" s="1"/>
  <c r="DV82" i="1"/>
  <c r="EH82" i="1" s="1"/>
  <c r="DV37" i="1"/>
  <c r="EH37" i="1" s="1"/>
  <c r="DV34" i="1"/>
  <c r="EH34" i="1" s="1"/>
  <c r="DV35" i="1"/>
  <c r="EH35" i="1" s="1"/>
  <c r="DV116" i="1"/>
  <c r="EH116" i="1" s="1"/>
  <c r="DV114" i="1"/>
  <c r="EH114" i="1" s="1"/>
  <c r="DV95" i="1"/>
  <c r="EH95" i="1" s="1"/>
  <c r="DV80" i="1"/>
  <c r="EH80" i="1" s="1"/>
  <c r="DV79" i="1"/>
  <c r="EH79" i="1" s="1"/>
  <c r="DV106" i="1"/>
  <c r="EH106" i="1" s="1"/>
  <c r="DZ73" i="1"/>
  <c r="EL73" i="1" s="1"/>
  <c r="EC125" i="1"/>
  <c r="EO125" i="1" s="1"/>
  <c r="DZ28" i="1"/>
  <c r="EL28" i="1" s="1"/>
  <c r="DV73" i="1"/>
  <c r="EH73" i="1" s="1"/>
  <c r="DV98" i="1"/>
  <c r="EH98" i="1" s="1"/>
  <c r="DV109" i="1"/>
  <c r="EH109" i="1" s="1"/>
  <c r="DV62" i="1"/>
  <c r="EH62" i="1" s="1"/>
  <c r="DV112" i="1"/>
  <c r="EH112" i="1" s="1"/>
  <c r="DV65" i="1"/>
  <c r="EH65" i="1" s="1"/>
  <c r="DV33" i="1"/>
  <c r="EH33" i="1" s="1"/>
  <c r="DV110" i="1"/>
  <c r="EH110" i="1" s="1"/>
  <c r="DV6" i="1"/>
  <c r="EH6" i="1" s="1"/>
  <c r="DV72" i="1"/>
  <c r="EH72" i="1" s="1"/>
  <c r="DV40" i="1"/>
  <c r="EH40" i="1" s="1"/>
  <c r="DV94" i="1"/>
  <c r="EH94" i="1" s="1"/>
  <c r="DV32" i="1"/>
  <c r="EH32" i="1" s="1"/>
  <c r="DV83" i="1"/>
  <c r="EH83" i="1" s="1"/>
  <c r="DV52" i="1"/>
  <c r="EH52" i="1" s="1"/>
  <c r="DV27" i="1"/>
  <c r="EH27" i="1" s="1"/>
  <c r="DV31" i="1"/>
  <c r="EH31" i="1" s="1"/>
  <c r="DV97" i="1"/>
  <c r="EH97" i="1" s="1"/>
  <c r="DV45" i="1"/>
  <c r="EH45" i="1" s="1"/>
  <c r="DV11" i="1"/>
  <c r="EH11" i="1" s="1"/>
  <c r="DV76" i="1"/>
  <c r="EH76" i="1" s="1"/>
  <c r="DV57" i="1"/>
  <c r="EH57" i="1" s="1"/>
  <c r="DV25" i="1"/>
  <c r="EH25" i="1" s="1"/>
  <c r="DV145" i="1"/>
  <c r="EH145" i="1" s="1"/>
  <c r="DV60" i="1"/>
  <c r="EH60" i="1" s="1"/>
  <c r="DV107" i="1"/>
  <c r="EH107" i="1" s="1"/>
  <c r="DV55" i="1"/>
  <c r="EH55" i="1" s="1"/>
  <c r="DV13" i="1"/>
  <c r="EH13" i="1" s="1"/>
  <c r="DV19" i="1"/>
  <c r="EH19" i="1" s="1"/>
  <c r="DV21" i="1"/>
  <c r="EH21" i="1" s="1"/>
  <c r="DV88" i="1"/>
  <c r="EH88" i="1" s="1"/>
  <c r="DV22" i="1"/>
  <c r="EH22" i="1" s="1"/>
  <c r="DV54" i="1"/>
  <c r="EH54" i="1" s="1"/>
  <c r="DV85" i="1"/>
  <c r="EH85" i="1" s="1"/>
  <c r="DV75" i="1"/>
  <c r="EH75" i="1" s="1"/>
  <c r="DV8" i="1"/>
  <c r="EH8" i="1" s="1"/>
  <c r="EC120" i="1"/>
  <c r="EO120" i="1" s="1"/>
  <c r="EA67" i="1"/>
  <c r="EM67" i="1" s="1"/>
  <c r="DV58" i="1"/>
  <c r="EH58" i="1" s="1"/>
  <c r="DZ76" i="1"/>
  <c r="EL76" i="1" s="1"/>
  <c r="DZ27" i="1"/>
  <c r="EL27" i="1" s="1"/>
  <c r="EA12" i="1"/>
  <c r="EM12" i="1" s="1"/>
  <c r="EE70" i="1"/>
  <c r="EQ70" i="1" s="1"/>
  <c r="DV92" i="1"/>
  <c r="EH92" i="1" s="1"/>
  <c r="DV47" i="1"/>
  <c r="EH47" i="1" s="1"/>
  <c r="DV121" i="1"/>
  <c r="EH121" i="1" s="1"/>
  <c r="DV17" i="1"/>
  <c r="EH17" i="1" s="1"/>
  <c r="DV104" i="1"/>
  <c r="EH104" i="1" s="1"/>
  <c r="DV48" i="1"/>
  <c r="EH48" i="1" s="1"/>
  <c r="DV91" i="1"/>
  <c r="EH91" i="1" s="1"/>
  <c r="DV50" i="1"/>
  <c r="EH50" i="1" s="1"/>
  <c r="DV122" i="1"/>
  <c r="EH122" i="1" s="1"/>
  <c r="DV53" i="1"/>
  <c r="EH53" i="1" s="1"/>
  <c r="DV23" i="1"/>
  <c r="EH23" i="1" s="1"/>
  <c r="DV115" i="1"/>
  <c r="EH115" i="1" s="1"/>
  <c r="DV69" i="1"/>
  <c r="EH69" i="1" s="1"/>
  <c r="DV118" i="1"/>
  <c r="EH118" i="1" s="1"/>
  <c r="DV14" i="1"/>
  <c r="EH14" i="1" s="1"/>
  <c r="DV66" i="1"/>
  <c r="EH66" i="1" s="1"/>
  <c r="DV56" i="1"/>
  <c r="EH56" i="1" s="1"/>
  <c r="DV51" i="1"/>
  <c r="EH51" i="1" s="1"/>
  <c r="DV96" i="1"/>
  <c r="EH96" i="1" s="1"/>
  <c r="DV46" i="1"/>
  <c r="EH46" i="1" s="1"/>
  <c r="DV44" i="1"/>
  <c r="EH44" i="1" s="1"/>
  <c r="DV99" i="1"/>
  <c r="EH99" i="1" s="1"/>
  <c r="DV78" i="1"/>
  <c r="EH78" i="1" s="1"/>
  <c r="DV18" i="1"/>
  <c r="EH18" i="1" s="1"/>
  <c r="DV89" i="1"/>
  <c r="EH89" i="1" s="1"/>
  <c r="DV127" i="1"/>
  <c r="EH127" i="1" s="1"/>
  <c r="DV87" i="1"/>
  <c r="EH87" i="1" s="1"/>
  <c r="DW67" i="1"/>
  <c r="EI67" i="1" s="1"/>
  <c r="DW13" i="1"/>
  <c r="EI13" i="1" s="1"/>
  <c r="DW72" i="1"/>
  <c r="EI72" i="1" s="1"/>
  <c r="DW45" i="1"/>
  <c r="EI45" i="1" s="1"/>
  <c r="DW94" i="1"/>
  <c r="EI94" i="1" s="1"/>
  <c r="DW97" i="1"/>
  <c r="EI97" i="1" s="1"/>
  <c r="DW37" i="1"/>
  <c r="EI37" i="1" s="1"/>
  <c r="DW105" i="1"/>
  <c r="EI105" i="1" s="1"/>
  <c r="DW48" i="1"/>
  <c r="EI48" i="1" s="1"/>
  <c r="DW100" i="1"/>
  <c r="EI100" i="1" s="1"/>
  <c r="DW127" i="1"/>
  <c r="EI127" i="1" s="1"/>
  <c r="DW116" i="1"/>
  <c r="EI116" i="1" s="1"/>
  <c r="DW49" i="1"/>
  <c r="EI49" i="1" s="1"/>
  <c r="DW7" i="1"/>
  <c r="EI7" i="1" s="1"/>
  <c r="DW92" i="1"/>
  <c r="EI92" i="1" s="1"/>
  <c r="DW63" i="1"/>
  <c r="EI63" i="1" s="1"/>
  <c r="DW115" i="1"/>
  <c r="EI115" i="1" s="1"/>
  <c r="DW111" i="1"/>
  <c r="EI111" i="1" s="1"/>
  <c r="DW57" i="1"/>
  <c r="EI57" i="1" s="1"/>
  <c r="DW123" i="1"/>
  <c r="EI123" i="1" s="1"/>
  <c r="DW84" i="1"/>
  <c r="EI84" i="1" s="1"/>
  <c r="DW86" i="1"/>
  <c r="EI86" i="1" s="1"/>
  <c r="DW87" i="1"/>
  <c r="EI87" i="1" s="1"/>
  <c r="DW54" i="1"/>
  <c r="EI54" i="1" s="1"/>
  <c r="DW22" i="1"/>
  <c r="EI22" i="1" s="1"/>
  <c r="DW90" i="1"/>
  <c r="EI90" i="1" s="1"/>
  <c r="DW41" i="1"/>
  <c r="EI41" i="1" s="1"/>
  <c r="DW31" i="1"/>
  <c r="EI31" i="1" s="1"/>
  <c r="DV24" i="1"/>
  <c r="EH24" i="1" s="1"/>
  <c r="EE75" i="1"/>
  <c r="EQ75" i="1" s="1"/>
  <c r="DV108" i="1"/>
  <c r="EH108" i="1" s="1"/>
  <c r="DV42" i="1"/>
  <c r="EH42" i="1" s="1"/>
  <c r="DV128" i="1"/>
  <c r="EH128" i="1" s="1"/>
  <c r="DV15" i="1"/>
  <c r="EH15" i="1" s="1"/>
  <c r="DW80" i="1"/>
  <c r="EI80" i="1" s="1"/>
  <c r="DW77" i="1"/>
  <c r="EI77" i="1" s="1"/>
  <c r="DW106" i="1"/>
  <c r="EI106" i="1" s="1"/>
  <c r="DW27" i="1"/>
  <c r="EI27" i="1" s="1"/>
  <c r="DW88" i="1"/>
  <c r="EI88" i="1" s="1"/>
  <c r="DW16" i="1"/>
  <c r="EI16" i="1" s="1"/>
  <c r="DW108" i="1"/>
  <c r="EI108" i="1" s="1"/>
  <c r="DW85" i="1"/>
  <c r="EI85" i="1" s="1"/>
  <c r="DW40" i="1"/>
  <c r="EI40" i="1" s="1"/>
  <c r="DW59" i="1"/>
  <c r="EI59" i="1" s="1"/>
  <c r="DW26" i="1"/>
  <c r="EI26" i="1" s="1"/>
  <c r="DW23" i="1"/>
  <c r="EI23" i="1" s="1"/>
  <c r="DW81" i="1"/>
  <c r="EI81" i="1" s="1"/>
  <c r="DW96" i="1"/>
  <c r="EI96" i="1" s="1"/>
  <c r="DW5" i="1"/>
  <c r="EI5" i="1" s="1"/>
  <c r="DW75" i="1"/>
  <c r="EI75" i="1" s="1"/>
  <c r="DW65" i="1"/>
  <c r="EI65" i="1" s="1"/>
  <c r="DW32" i="1"/>
  <c r="EI32" i="1" s="1"/>
  <c r="DW95" i="1"/>
  <c r="EI95" i="1" s="1"/>
  <c r="DW83" i="1"/>
  <c r="EI83" i="1" s="1"/>
  <c r="DW91" i="1"/>
  <c r="EI91" i="1" s="1"/>
  <c r="DW102" i="1"/>
  <c r="EI102" i="1" s="1"/>
  <c r="DW110" i="1"/>
  <c r="EI110" i="1" s="1"/>
  <c r="DW42" i="1"/>
  <c r="EI42" i="1" s="1"/>
  <c r="DW78" i="1"/>
  <c r="EI78" i="1" s="1"/>
  <c r="DW74" i="1"/>
  <c r="EI74" i="1" s="1"/>
  <c r="DW43" i="1"/>
  <c r="EI43" i="1" s="1"/>
  <c r="DV123" i="1"/>
  <c r="EH123" i="1" s="1"/>
  <c r="DW19" i="1"/>
  <c r="EI19" i="1" s="1"/>
  <c r="DV125" i="1"/>
  <c r="EH125" i="1" s="1"/>
  <c r="DW10" i="1"/>
  <c r="EI10" i="1" s="1"/>
  <c r="DV36" i="1"/>
  <c r="EH36" i="1" s="1"/>
  <c r="DV77" i="1"/>
  <c r="EH77" i="1" s="1"/>
  <c r="DW68" i="1"/>
  <c r="EI68" i="1" s="1"/>
  <c r="DW8" i="1"/>
  <c r="EI8" i="1" s="1"/>
  <c r="DW73" i="1"/>
  <c r="EI73" i="1" s="1"/>
  <c r="DW6" i="1"/>
  <c r="EI6" i="1" s="1"/>
  <c r="DW33" i="1"/>
  <c r="EI33" i="1" s="1"/>
  <c r="DW35" i="1"/>
  <c r="EI35" i="1" s="1"/>
  <c r="DW99" i="1"/>
  <c r="EI99" i="1" s="1"/>
  <c r="DW50" i="1"/>
  <c r="EI50" i="1" s="1"/>
  <c r="DW122" i="1"/>
  <c r="EI122" i="1" s="1"/>
  <c r="DV71" i="1"/>
  <c r="EH71" i="1" s="1"/>
  <c r="DW56" i="1"/>
  <c r="EI56" i="1" s="1"/>
  <c r="DW47" i="1"/>
  <c r="EI47" i="1" s="1"/>
  <c r="EE40" i="1"/>
  <c r="EQ40" i="1" s="1"/>
  <c r="DW21" i="1"/>
  <c r="EI21" i="1" s="1"/>
  <c r="DW79" i="1"/>
  <c r="EI79" i="1" s="1"/>
  <c r="DW145" i="1"/>
  <c r="EI145" i="1" s="1"/>
  <c r="DW119" i="1"/>
  <c r="EI119" i="1" s="1"/>
  <c r="DW98" i="1"/>
  <c r="EI98" i="1" s="1"/>
  <c r="DW82" i="1"/>
  <c r="EI82" i="1" s="1"/>
  <c r="DW30" i="1"/>
  <c r="EI30" i="1" s="1"/>
  <c r="DW25" i="1"/>
  <c r="EI25" i="1" s="1"/>
  <c r="DW60" i="1"/>
  <c r="EI60" i="1" s="1"/>
  <c r="DW128" i="1"/>
  <c r="EI128" i="1" s="1"/>
  <c r="DW39" i="1"/>
  <c r="EI39" i="1" s="1"/>
  <c r="DW20" i="1"/>
  <c r="EI20" i="1" s="1"/>
  <c r="DW104" i="1"/>
  <c r="EI104" i="1" s="1"/>
  <c r="DW69" i="1"/>
  <c r="EI69" i="1" s="1"/>
  <c r="DV61" i="1"/>
  <c r="EH61" i="1" s="1"/>
  <c r="DW76" i="1"/>
  <c r="EI76" i="1" s="1"/>
  <c r="DW120" i="1"/>
  <c r="EI120" i="1" s="1"/>
  <c r="EE94" i="1"/>
  <c r="EQ94" i="1" s="1"/>
  <c r="DV81" i="1"/>
  <c r="EH81" i="1" s="1"/>
  <c r="DW9" i="1"/>
  <c r="EI9" i="1" s="1"/>
  <c r="DW101" i="1"/>
  <c r="EI101" i="1" s="1"/>
  <c r="DW124" i="1"/>
  <c r="EI124" i="1" s="1"/>
  <c r="DW38" i="1"/>
  <c r="EI38" i="1" s="1"/>
  <c r="DW109" i="1"/>
  <c r="EI109" i="1" s="1"/>
  <c r="DW61" i="1"/>
  <c r="EI61" i="1" s="1"/>
  <c r="DW14" i="1"/>
  <c r="EI14" i="1" s="1"/>
  <c r="DW11" i="1"/>
  <c r="EI11" i="1" s="1"/>
  <c r="DW126" i="1"/>
  <c r="EI126" i="1" s="1"/>
  <c r="DW18" i="1"/>
  <c r="EI18" i="1" s="1"/>
  <c r="DW12" i="1"/>
  <c r="EI12" i="1" s="1"/>
  <c r="DW44" i="1"/>
  <c r="EI44" i="1" s="1"/>
  <c r="DW17" i="1"/>
  <c r="EI17" i="1" s="1"/>
  <c r="DW107" i="1"/>
  <c r="EI107" i="1" s="1"/>
  <c r="DW118" i="1"/>
  <c r="EI118" i="1" s="1"/>
  <c r="EE104" i="1"/>
  <c r="EQ104" i="1" s="1"/>
  <c r="DW114" i="1"/>
  <c r="EI114" i="1" s="1"/>
  <c r="EE86" i="1"/>
  <c r="EQ86" i="1" s="1"/>
  <c r="ED60" i="1"/>
  <c r="EP60" i="1" s="1"/>
  <c r="DU27" i="1"/>
  <c r="EG27" i="1" s="1"/>
  <c r="EE24" i="1"/>
  <c r="EQ24" i="1" s="1"/>
  <c r="EB128" i="1"/>
  <c r="EN128" i="1" s="1"/>
  <c r="DW29" i="1"/>
  <c r="EI29" i="1" s="1"/>
  <c r="ED99" i="1"/>
  <c r="EP99" i="1" s="1"/>
  <c r="EE23" i="1"/>
  <c r="EQ23" i="1" s="1"/>
  <c r="EA118" i="1"/>
  <c r="EM118" i="1" s="1"/>
  <c r="DW46" i="1"/>
  <c r="EI46" i="1" s="1"/>
  <c r="ED101" i="1"/>
  <c r="EP101" i="1" s="1"/>
  <c r="DW112" i="1"/>
  <c r="EI112" i="1" s="1"/>
  <c r="DW28" i="1"/>
  <c r="EI28" i="1" s="1"/>
  <c r="DX60" i="1"/>
  <c r="EJ60" i="1" s="1"/>
  <c r="ED57" i="1"/>
  <c r="EP57" i="1" s="1"/>
  <c r="EE26" i="1"/>
  <c r="EQ26" i="1" s="1"/>
  <c r="DW103" i="1"/>
  <c r="EI103" i="1" s="1"/>
  <c r="DW55" i="1"/>
  <c r="EI55" i="1" s="1"/>
  <c r="EE41" i="1"/>
  <c r="EQ41" i="1" s="1"/>
  <c r="DW71" i="1"/>
  <c r="EI71" i="1" s="1"/>
  <c r="ED70" i="1"/>
  <c r="EP70" i="1" s="1"/>
  <c r="DX27" i="1"/>
  <c r="EJ27" i="1" s="1"/>
  <c r="DZ96" i="1"/>
  <c r="EL96" i="1" s="1"/>
  <c r="DZ110" i="1"/>
  <c r="EL110" i="1" s="1"/>
  <c r="DU79" i="1"/>
  <c r="EG79" i="1" s="1"/>
  <c r="EE32" i="1"/>
  <c r="EQ32" i="1" s="1"/>
  <c r="DZ87" i="1"/>
  <c r="EL87" i="1" s="1"/>
  <c r="EE118" i="1"/>
  <c r="EQ118" i="1" s="1"/>
  <c r="EB26" i="1"/>
  <c r="EN26" i="1" s="1"/>
  <c r="EE128" i="1"/>
  <c r="EQ128" i="1" s="1"/>
  <c r="DU47" i="1"/>
  <c r="EG47" i="1" s="1"/>
  <c r="EE92" i="1"/>
  <c r="EQ92" i="1" s="1"/>
  <c r="EE85" i="1"/>
  <c r="EQ85" i="1" s="1"/>
  <c r="DU102" i="1"/>
  <c r="EG102" i="1" s="1"/>
  <c r="EC90" i="1"/>
  <c r="EO90" i="1" s="1"/>
  <c r="DU68" i="1"/>
  <c r="EG68" i="1" s="1"/>
  <c r="EB42" i="1"/>
  <c r="EN42" i="1" s="1"/>
  <c r="EB84" i="1"/>
  <c r="EN84" i="1" s="1"/>
  <c r="DX63" i="1"/>
  <c r="EJ63" i="1" s="1"/>
  <c r="ED15" i="1"/>
  <c r="EP15" i="1" s="1"/>
  <c r="EC49" i="1"/>
  <c r="EO49" i="1" s="1"/>
  <c r="EC99" i="1"/>
  <c r="EO99" i="1" s="1"/>
  <c r="DU95" i="1"/>
  <c r="EG95" i="1" s="1"/>
  <c r="DX84" i="1"/>
  <c r="EJ84" i="1" s="1"/>
  <c r="DZ117" i="1"/>
  <c r="EL117" i="1" s="1"/>
  <c r="EF95" i="1"/>
  <c r="ER95" i="1" s="1"/>
  <c r="EB109" i="1"/>
  <c r="EN109" i="1" s="1"/>
  <c r="DZ22" i="1"/>
  <c r="EL22" i="1" s="1"/>
  <c r="EF72" i="1"/>
  <c r="ER72" i="1" s="1"/>
  <c r="EB32" i="1"/>
  <c r="EN32" i="1" s="1"/>
  <c r="EC34" i="1"/>
  <c r="EO34" i="1" s="1"/>
  <c r="DU70" i="1"/>
  <c r="EG70" i="1" s="1"/>
  <c r="EF25" i="1"/>
  <c r="ER25" i="1" s="1"/>
  <c r="EF66" i="1"/>
  <c r="ER66" i="1" s="1"/>
  <c r="EE121" i="1"/>
  <c r="EQ121" i="1" s="1"/>
  <c r="DU12" i="1"/>
  <c r="EG12" i="1" s="1"/>
  <c r="EB90" i="1"/>
  <c r="EN90" i="1" s="1"/>
  <c r="EF121" i="1"/>
  <c r="ER121" i="1" s="1"/>
  <c r="EF90" i="1"/>
  <c r="ER90" i="1" s="1"/>
  <c r="DZ51" i="1"/>
  <c r="EL51" i="1" s="1"/>
  <c r="DU110" i="1"/>
  <c r="EG110" i="1" s="1"/>
  <c r="DZ6" i="1"/>
  <c r="EL6" i="1" s="1"/>
  <c r="EE6" i="1"/>
  <c r="EQ6" i="1" s="1"/>
  <c r="DU88" i="1"/>
  <c r="EG88" i="1" s="1"/>
  <c r="EF59" i="1"/>
  <c r="ER59" i="1" s="1"/>
  <c r="EE110" i="1"/>
  <c r="EQ110" i="1" s="1"/>
  <c r="ED91" i="1"/>
  <c r="EP91" i="1" s="1"/>
  <c r="DU48" i="1"/>
  <c r="EG48" i="1" s="1"/>
  <c r="EB43" i="1"/>
  <c r="EN43" i="1" s="1"/>
  <c r="DU86" i="1"/>
  <c r="EG86" i="1" s="1"/>
  <c r="EB63" i="1"/>
  <c r="EN63" i="1" s="1"/>
  <c r="EA7" i="1"/>
  <c r="EM7" i="1" s="1"/>
  <c r="EC116" i="1"/>
  <c r="EO116" i="1" s="1"/>
  <c r="DX70" i="1"/>
  <c r="EJ70" i="1" s="1"/>
  <c r="EB112" i="1"/>
  <c r="EN112" i="1" s="1"/>
  <c r="DX48" i="1"/>
  <c r="EJ48" i="1" s="1"/>
  <c r="DX110" i="1"/>
  <c r="EJ110" i="1" s="1"/>
  <c r="EE68" i="1"/>
  <c r="EQ68" i="1" s="1"/>
  <c r="DU90" i="1"/>
  <c r="EG90" i="1" s="1"/>
  <c r="EA65" i="1"/>
  <c r="EM65" i="1" s="1"/>
  <c r="ED86" i="1"/>
  <c r="EP86" i="1" s="1"/>
  <c r="EE119" i="1"/>
  <c r="EQ119" i="1" s="1"/>
  <c r="EA114" i="1"/>
  <c r="EM114" i="1" s="1"/>
  <c r="EA22" i="1"/>
  <c r="EM22" i="1" s="1"/>
  <c r="DX44" i="1"/>
  <c r="EJ44" i="1" s="1"/>
  <c r="EB121" i="1"/>
  <c r="EN121" i="1" s="1"/>
  <c r="EA84" i="1"/>
  <c r="EM84" i="1" s="1"/>
  <c r="EB14" i="1"/>
  <c r="EN14" i="1" s="1"/>
  <c r="EE82" i="1"/>
  <c r="EQ82" i="1" s="1"/>
  <c r="DZ21" i="1"/>
  <c r="EL21" i="1" s="1"/>
  <c r="DX88" i="1"/>
  <c r="EJ88" i="1" s="1"/>
  <c r="DU145" i="1"/>
  <c r="EG145" i="1" s="1"/>
  <c r="DU82" i="1"/>
  <c r="EG82" i="1" s="1"/>
  <c r="EE22" i="1"/>
  <c r="EQ22" i="1" s="1"/>
  <c r="EC41" i="1"/>
  <c r="EO41" i="1" s="1"/>
  <c r="DU15" i="1"/>
  <c r="EG15" i="1" s="1"/>
  <c r="DY19" i="1"/>
  <c r="EK19" i="1" s="1"/>
  <c r="DY46" i="1"/>
  <c r="EK46" i="1" s="1"/>
  <c r="DY57" i="1"/>
  <c r="EK57" i="1" s="1"/>
  <c r="EA81" i="1"/>
  <c r="EM81" i="1" s="1"/>
  <c r="DZ75" i="1"/>
  <c r="EL75" i="1" s="1"/>
  <c r="EA48" i="1"/>
  <c r="EM48" i="1" s="1"/>
  <c r="DZ77" i="1"/>
  <c r="EL77" i="1" s="1"/>
  <c r="DY112" i="1"/>
  <c r="EK112" i="1" s="1"/>
  <c r="DY71" i="1"/>
  <c r="EK71" i="1" s="1"/>
  <c r="DX75" i="1"/>
  <c r="EJ75" i="1" s="1"/>
  <c r="DX89" i="1"/>
  <c r="EJ89" i="1" s="1"/>
  <c r="EA55" i="1"/>
  <c r="EM55" i="1" s="1"/>
  <c r="DZ124" i="1"/>
  <c r="EL124" i="1" s="1"/>
  <c r="ED128" i="1"/>
  <c r="EP128" i="1" s="1"/>
  <c r="EC104" i="1"/>
  <c r="EO104" i="1" s="1"/>
  <c r="DZ15" i="1"/>
  <c r="EL15" i="1" s="1"/>
  <c r="DY94" i="1"/>
  <c r="EK94" i="1" s="1"/>
  <c r="DY34" i="1"/>
  <c r="EK34" i="1" s="1"/>
  <c r="DY108" i="1"/>
  <c r="EK108" i="1" s="1"/>
  <c r="DY13" i="1"/>
  <c r="EK13" i="1" s="1"/>
  <c r="DY24" i="1"/>
  <c r="EK24" i="1" s="1"/>
  <c r="DX80" i="1"/>
  <c r="EJ80" i="1" s="1"/>
  <c r="DX108" i="1"/>
  <c r="EJ108" i="1" s="1"/>
  <c r="DY80" i="1"/>
  <c r="EK80" i="1" s="1"/>
  <c r="DY124" i="1"/>
  <c r="EK124" i="1" s="1"/>
  <c r="DY122" i="1"/>
  <c r="EK122" i="1" s="1"/>
  <c r="DY89" i="1"/>
  <c r="EK89" i="1" s="1"/>
  <c r="DY119" i="1"/>
  <c r="EK119" i="1" s="1"/>
  <c r="DY115" i="1"/>
  <c r="EK115" i="1" s="1"/>
  <c r="DY87" i="1"/>
  <c r="EK87" i="1" s="1"/>
  <c r="DY123" i="1"/>
  <c r="EK123" i="1" s="1"/>
  <c r="DX38" i="1"/>
  <c r="EJ38" i="1" s="1"/>
  <c r="DX56" i="1"/>
  <c r="EJ56" i="1" s="1"/>
  <c r="EC111" i="1"/>
  <c r="EO111" i="1" s="1"/>
  <c r="DZ58" i="1"/>
  <c r="EL58" i="1" s="1"/>
  <c r="EC31" i="1"/>
  <c r="EO31" i="1" s="1"/>
  <c r="DY32" i="1"/>
  <c r="EK32" i="1" s="1"/>
  <c r="DY50" i="1"/>
  <c r="EK50" i="1" s="1"/>
  <c r="DY121" i="1"/>
  <c r="EK121" i="1" s="1"/>
  <c r="DY42" i="1"/>
  <c r="EK42" i="1" s="1"/>
  <c r="DY74" i="1"/>
  <c r="EK74" i="1" s="1"/>
  <c r="DY84" i="1"/>
  <c r="EK84" i="1" s="1"/>
  <c r="DY8" i="1"/>
  <c r="EK8" i="1" s="1"/>
  <c r="DY56" i="1"/>
  <c r="EK56" i="1" s="1"/>
  <c r="DY118" i="1"/>
  <c r="EK118" i="1" s="1"/>
  <c r="EG114" i="1"/>
  <c r="DY43" i="1"/>
  <c r="EK43" i="1" s="1"/>
  <c r="EF108" i="1"/>
  <c r="ER108" i="1" s="1"/>
  <c r="DZ97" i="1"/>
  <c r="EL97" i="1" s="1"/>
  <c r="EC107" i="1"/>
  <c r="EO107" i="1" s="1"/>
  <c r="DY7" i="1"/>
  <c r="EK7" i="1" s="1"/>
  <c r="EQ15" i="1"/>
  <c r="DY5" i="1"/>
  <c r="EK5" i="1" s="1"/>
  <c r="DY33" i="1"/>
  <c r="EK33" i="1" s="1"/>
  <c r="DY21" i="1"/>
  <c r="EK21" i="1" s="1"/>
  <c r="DY82" i="1"/>
  <c r="EK82" i="1" s="1"/>
  <c r="DY35" i="1"/>
  <c r="EK35" i="1" s="1"/>
  <c r="DY40" i="1"/>
  <c r="EK40" i="1" s="1"/>
  <c r="DY45" i="1"/>
  <c r="EK45" i="1" s="1"/>
  <c r="DY109" i="1"/>
  <c r="EK109" i="1" s="1"/>
  <c r="DY101" i="1"/>
  <c r="EK101" i="1" s="1"/>
  <c r="DY72" i="1"/>
  <c r="EK72" i="1" s="1"/>
  <c r="DY31" i="1"/>
  <c r="EK31" i="1" s="1"/>
  <c r="DY12" i="1"/>
  <c r="EK12" i="1" s="1"/>
  <c r="DY18" i="1"/>
  <c r="EK18" i="1" s="1"/>
  <c r="DY110" i="1"/>
  <c r="EK110" i="1" s="1"/>
  <c r="DY9" i="1"/>
  <c r="EK9" i="1" s="1"/>
  <c r="DY127" i="1"/>
  <c r="EK127" i="1" s="1"/>
  <c r="DY111" i="1"/>
  <c r="EK111" i="1" s="1"/>
  <c r="DY69" i="1"/>
  <c r="EK69" i="1" s="1"/>
  <c r="DY20" i="1"/>
  <c r="EK20" i="1" s="1"/>
  <c r="DY126" i="1"/>
  <c r="EK126" i="1" s="1"/>
  <c r="DY23" i="1"/>
  <c r="EK23" i="1" s="1"/>
  <c r="DY125" i="1"/>
  <c r="EK125" i="1" s="1"/>
  <c r="DY88" i="1"/>
  <c r="EK88" i="1" s="1"/>
  <c r="EC114" i="1"/>
  <c r="EO114" i="1" s="1"/>
  <c r="ED125" i="1"/>
  <c r="EP125" i="1" s="1"/>
  <c r="EA15" i="1"/>
  <c r="EM15" i="1" s="1"/>
  <c r="DY128" i="1"/>
  <c r="EK128" i="1" s="1"/>
  <c r="EA121" i="1"/>
  <c r="EM121" i="1" s="1"/>
  <c r="DY96" i="1"/>
  <c r="EK96" i="1" s="1"/>
  <c r="DY91" i="1"/>
  <c r="EK91" i="1" s="1"/>
  <c r="DY48" i="1"/>
  <c r="EK48" i="1" s="1"/>
  <c r="DY79" i="1"/>
  <c r="EK79" i="1" s="1"/>
  <c r="DY37" i="1"/>
  <c r="EK37" i="1" s="1"/>
  <c r="DY41" i="1"/>
  <c r="EK41" i="1" s="1"/>
  <c r="DY44" i="1"/>
  <c r="EK44" i="1" s="1"/>
  <c r="DY22" i="1"/>
  <c r="EK22" i="1" s="1"/>
  <c r="DY70" i="1"/>
  <c r="EK70" i="1" s="1"/>
  <c r="DY51" i="1"/>
  <c r="EK51" i="1" s="1"/>
  <c r="DY26" i="1"/>
  <c r="EK26" i="1" s="1"/>
  <c r="DY39" i="1"/>
  <c r="EK39" i="1" s="1"/>
  <c r="DY16" i="1"/>
  <c r="EK16" i="1" s="1"/>
  <c r="DY60" i="1"/>
  <c r="EK60" i="1" s="1"/>
  <c r="DY25" i="1"/>
  <c r="EK25" i="1" s="1"/>
  <c r="DY53" i="1"/>
  <c r="EK53" i="1" s="1"/>
  <c r="DY103" i="1"/>
  <c r="EK103" i="1" s="1"/>
  <c r="DY81" i="1"/>
  <c r="EK81" i="1" s="1"/>
  <c r="DY14" i="1"/>
  <c r="EK14" i="1" s="1"/>
  <c r="DY49" i="1"/>
  <c r="EK49" i="1" s="1"/>
  <c r="DY105" i="1"/>
  <c r="EK105" i="1" s="1"/>
  <c r="DY99" i="1"/>
  <c r="EK99" i="1" s="1"/>
  <c r="DY55" i="1"/>
  <c r="EK55" i="1" s="1"/>
  <c r="DY120" i="1"/>
  <c r="EK120" i="1" s="1"/>
  <c r="DY78" i="1"/>
  <c r="EK78" i="1" s="1"/>
  <c r="DY114" i="1"/>
  <c r="EK114" i="1" s="1"/>
  <c r="DY68" i="1"/>
  <c r="EK68" i="1" s="1"/>
  <c r="DY29" i="1"/>
  <c r="EK29" i="1" s="1"/>
  <c r="DY92" i="1"/>
  <c r="EK92" i="1" s="1"/>
  <c r="ED69" i="1"/>
  <c r="EP69" i="1" s="1"/>
  <c r="EA20" i="1"/>
  <c r="EM20" i="1" s="1"/>
  <c r="EF105" i="1"/>
  <c r="ER105" i="1" s="1"/>
  <c r="EF50" i="1"/>
  <c r="ER50" i="1" s="1"/>
  <c r="EF97" i="1"/>
  <c r="ER97" i="1" s="1"/>
  <c r="EC74" i="1"/>
  <c r="EO74" i="1" s="1"/>
  <c r="EC38" i="1"/>
  <c r="EO38" i="1" s="1"/>
  <c r="EA56" i="1"/>
  <c r="EM56" i="1" s="1"/>
  <c r="DY67" i="1"/>
  <c r="EK67" i="1" s="1"/>
  <c r="DY58" i="1"/>
  <c r="EK58" i="1" s="1"/>
  <c r="DW15" i="1"/>
  <c r="EI15" i="1" s="1"/>
  <c r="DY15" i="1"/>
  <c r="EK15" i="1" s="1"/>
  <c r="DY97" i="1"/>
  <c r="EK97" i="1" s="1"/>
  <c r="DY30" i="1"/>
  <c r="EK30" i="1" s="1"/>
  <c r="DY106" i="1"/>
  <c r="EK106" i="1" s="1"/>
  <c r="DY64" i="1"/>
  <c r="EK64" i="1" s="1"/>
  <c r="DY86" i="1"/>
  <c r="EK86" i="1" s="1"/>
  <c r="DY59" i="1"/>
  <c r="EK59" i="1" s="1"/>
  <c r="DY11" i="1"/>
  <c r="EK11" i="1" s="1"/>
  <c r="DY95" i="1"/>
  <c r="EK95" i="1" s="1"/>
  <c r="DY63" i="1"/>
  <c r="EK63" i="1" s="1"/>
  <c r="DY27" i="1"/>
  <c r="EK27" i="1" s="1"/>
  <c r="DY38" i="1"/>
  <c r="EK38" i="1" s="1"/>
  <c r="DY83" i="1"/>
  <c r="EK83" i="1" s="1"/>
  <c r="DY6" i="1"/>
  <c r="EK6" i="1" s="1"/>
  <c r="DY145" i="1"/>
  <c r="EK145" i="1" s="1"/>
  <c r="DY10" i="1"/>
  <c r="EK10" i="1" s="1"/>
  <c r="DY61" i="1"/>
  <c r="EK61" i="1" s="1"/>
  <c r="DY93" i="1"/>
  <c r="EK93" i="1" s="1"/>
  <c r="DY52" i="1"/>
  <c r="EK52" i="1" s="1"/>
  <c r="DY62" i="1"/>
  <c r="EK62" i="1" s="1"/>
  <c r="DY76" i="1"/>
  <c r="EK76" i="1" s="1"/>
  <c r="DY77" i="1"/>
  <c r="EK77" i="1" s="1"/>
  <c r="DY36" i="1"/>
  <c r="EK36" i="1" s="1"/>
  <c r="DY107" i="1"/>
  <c r="EK107" i="1" s="1"/>
  <c r="DY65" i="1"/>
  <c r="EK65" i="1" s="1"/>
  <c r="DY104" i="1"/>
  <c r="EK104" i="1" s="1"/>
  <c r="DY113" i="1"/>
  <c r="EK113" i="1" s="1"/>
  <c r="DY28" i="1"/>
  <c r="EK28" i="1" s="1"/>
  <c r="DY102" i="1"/>
  <c r="EK102" i="1" s="1"/>
  <c r="DY73" i="1"/>
  <c r="EK73" i="1" s="1"/>
  <c r="DY54" i="1"/>
  <c r="EK54" i="1" s="1"/>
  <c r="DY66" i="1"/>
  <c r="EK66" i="1" s="1"/>
  <c r="DY116" i="1"/>
  <c r="EK116" i="1" s="1"/>
  <c r="DY100" i="1"/>
  <c r="EK100" i="1" s="1"/>
  <c r="DY98" i="1"/>
  <c r="EK98" i="1" s="1"/>
  <c r="DW53" i="1"/>
  <c r="EI53" i="1" s="1"/>
  <c r="EF15" i="1"/>
  <c r="ER15" i="1" s="1"/>
  <c r="EN15" i="1"/>
  <c r="EP103" i="1"/>
  <c r="EP119" i="1"/>
  <c r="EM102" i="1"/>
  <c r="EO15" i="1"/>
  <c r="EJ119" i="1"/>
  <c r="EI52" i="1"/>
  <c r="EP89" i="1"/>
  <c r="EP10" i="1"/>
  <c r="EM45" i="1"/>
  <c r="EP26" i="1"/>
  <c r="EP110" i="1"/>
  <c r="EL46" i="1"/>
  <c r="EM41" i="1"/>
  <c r="DY17" i="1"/>
  <c r="EK75" i="1"/>
  <c r="DZ9" i="1"/>
  <c r="DQ12" i="1"/>
  <c r="EC12" i="1"/>
  <c r="DM17" i="1"/>
  <c r="DN9" i="1"/>
  <c r="DG3" i="1"/>
  <c r="EO12" i="1" l="1"/>
  <c r="EL9" i="1"/>
  <c r="EK17" i="1"/>
  <c r="DS3" i="1"/>
  <c r="EQ3" i="1" l="1"/>
</calcChain>
</file>

<file path=xl/sharedStrings.xml><?xml version="1.0" encoding="utf-8"?>
<sst xmlns="http://schemas.openxmlformats.org/spreadsheetml/2006/main" count="1233" uniqueCount="558">
  <si>
    <t>Metered Energy, MWh</t>
  </si>
  <si>
    <t>Metered Energy × Pool Price, $</t>
  </si>
  <si>
    <t>Original Loss Factor, %</t>
  </si>
  <si>
    <t>Original Losses Charge (Credit), $</t>
  </si>
  <si>
    <t>Total Original Rider E Charges (Credits), $ (Using Original Rider E Below)</t>
  </si>
  <si>
    <t>Recalculated Loss Factor, %</t>
  </si>
  <si>
    <t>Total Metered Energy, MWh</t>
  </si>
  <si>
    <t>Total Metered Energy × Pool Price, $</t>
  </si>
  <si>
    <t>Participant</t>
  </si>
  <si>
    <t>Location (MPID)</t>
  </si>
  <si>
    <t>Facility Name</t>
  </si>
  <si>
    <t>PR1</t>
  </si>
  <si>
    <t>BR3</t>
  </si>
  <si>
    <t>BR4</t>
  </si>
  <si>
    <t>ANC1</t>
  </si>
  <si>
    <t>ABCP</t>
  </si>
  <si>
    <t>APXB</t>
  </si>
  <si>
    <t>AFG1TX</t>
  </si>
  <si>
    <t>311S033N</t>
  </si>
  <si>
    <t>321S009N</t>
  </si>
  <si>
    <t>325S009N</t>
  </si>
  <si>
    <t>372S025N</t>
  </si>
  <si>
    <t>NOVAGEN15M</t>
  </si>
  <si>
    <t>SD3</t>
  </si>
  <si>
    <t>SD4</t>
  </si>
  <si>
    <t>BR5</t>
  </si>
  <si>
    <t>SD1</t>
  </si>
  <si>
    <t>SD2</t>
  </si>
  <si>
    <t>SD5</t>
  </si>
  <si>
    <t>SD6</t>
  </si>
  <si>
    <t>SH1</t>
  </si>
  <si>
    <t>SH2</t>
  </si>
  <si>
    <t>DRW1</t>
  </si>
  <si>
    <t>BSR1</t>
  </si>
  <si>
    <t>CES1</t>
  </si>
  <si>
    <t>CES2</t>
  </si>
  <si>
    <t>CWBC</t>
  </si>
  <si>
    <t>CWMT</t>
  </si>
  <si>
    <t>CWSK</t>
  </si>
  <si>
    <t>CWXB</t>
  </si>
  <si>
    <t>CWXS</t>
  </si>
  <si>
    <t>SHBC</t>
  </si>
  <si>
    <t>SHXB</t>
  </si>
  <si>
    <t>GPEC</t>
  </si>
  <si>
    <t>CMH1</t>
  </si>
  <si>
    <t>CNR5</t>
  </si>
  <si>
    <t>GN1</t>
  </si>
  <si>
    <t>GN2</t>
  </si>
  <si>
    <t>CRR1</t>
  </si>
  <si>
    <t>OMRH</t>
  </si>
  <si>
    <t>PH1</t>
  </si>
  <si>
    <t>RB5</t>
  </si>
  <si>
    <t>RL1</t>
  </si>
  <si>
    <t>VVW1</t>
  </si>
  <si>
    <t>VVW2</t>
  </si>
  <si>
    <t>CRWD</t>
  </si>
  <si>
    <t>PKNE</t>
  </si>
  <si>
    <t>DAI1</t>
  </si>
  <si>
    <t>DOWGEN15M</t>
  </si>
  <si>
    <t>ENC1</t>
  </si>
  <si>
    <t>ENC2</t>
  </si>
  <si>
    <t>ENC3</t>
  </si>
  <si>
    <t>AKE1</t>
  </si>
  <si>
    <t>KH1</t>
  </si>
  <si>
    <t>KH2</t>
  </si>
  <si>
    <t>TAB1</t>
  </si>
  <si>
    <t>EEBC</t>
  </si>
  <si>
    <t>EEXB</t>
  </si>
  <si>
    <t>EGC1</t>
  </si>
  <si>
    <t>CRS1</t>
  </si>
  <si>
    <t>CRS2</t>
  </si>
  <si>
    <t>CRS3</t>
  </si>
  <si>
    <t>CL01</t>
  </si>
  <si>
    <t>EC04</t>
  </si>
  <si>
    <t>ECBC</t>
  </si>
  <si>
    <t>ECMT</t>
  </si>
  <si>
    <t>ECSK</t>
  </si>
  <si>
    <t>EMXB</t>
  </si>
  <si>
    <t>EC01</t>
  </si>
  <si>
    <t>GN3</t>
  </si>
  <si>
    <t>EAGL</t>
  </si>
  <si>
    <t>IOR1</t>
  </si>
  <si>
    <t>NPP1</t>
  </si>
  <si>
    <t>NEP1</t>
  </si>
  <si>
    <t>HAL1</t>
  </si>
  <si>
    <t>CHIN</t>
  </si>
  <si>
    <t>RYMD</t>
  </si>
  <si>
    <t>WEY1</t>
  </si>
  <si>
    <t>KHW1</t>
  </si>
  <si>
    <t>MGXB</t>
  </si>
  <si>
    <t>MASK</t>
  </si>
  <si>
    <t>MEG1</t>
  </si>
  <si>
    <t>HRM</t>
  </si>
  <si>
    <t>MOBC</t>
  </si>
  <si>
    <t>MOMT</t>
  </si>
  <si>
    <t>MOXB</t>
  </si>
  <si>
    <t>MOXS</t>
  </si>
  <si>
    <t>SPBC</t>
  </si>
  <si>
    <t>SPSK</t>
  </si>
  <si>
    <t>SPX7</t>
  </si>
  <si>
    <t>SPXA</t>
  </si>
  <si>
    <t>NPC1</t>
  </si>
  <si>
    <t>NRG3</t>
  </si>
  <si>
    <t>NX01</t>
  </si>
  <si>
    <t>NX02</t>
  </si>
  <si>
    <t>OWF1</t>
  </si>
  <si>
    <t>FNG1</t>
  </si>
  <si>
    <t>PW20</t>
  </si>
  <si>
    <t>PWBC</t>
  </si>
  <si>
    <t>REBC</t>
  </si>
  <si>
    <t>RESK</t>
  </si>
  <si>
    <t>MKR1</t>
  </si>
  <si>
    <t>SCL1</t>
  </si>
  <si>
    <t>SCR1</t>
  </si>
  <si>
    <t>SCR2</t>
  </si>
  <si>
    <t>SCR3</t>
  </si>
  <si>
    <t>SCTG</t>
  </si>
  <si>
    <t>SHCG</t>
  </si>
  <si>
    <t>TAY1</t>
  </si>
  <si>
    <t>GWW1</t>
  </si>
  <si>
    <t>SCR4</t>
  </si>
  <si>
    <t>KH3</t>
  </si>
  <si>
    <t>BAR</t>
  </si>
  <si>
    <t>BIG</t>
  </si>
  <si>
    <t>BPW</t>
  </si>
  <si>
    <t>BRA</t>
  </si>
  <si>
    <t>CAS</t>
  </si>
  <si>
    <t>GHO</t>
  </si>
  <si>
    <t>HSH</t>
  </si>
  <si>
    <t>INT</t>
  </si>
  <si>
    <t>KAN</t>
  </si>
  <si>
    <t>POC</t>
  </si>
  <si>
    <t>RUN</t>
  </si>
  <si>
    <t>SPR</t>
  </si>
  <si>
    <t>THS</t>
  </si>
  <si>
    <t>ESBC</t>
  </si>
  <si>
    <t>ESMT</t>
  </si>
  <si>
    <t>ESXB</t>
  </si>
  <si>
    <t>BCR2</t>
  </si>
  <si>
    <t>BCRK</t>
  </si>
  <si>
    <t>MKRC</t>
  </si>
  <si>
    <t>TC01</t>
  </si>
  <si>
    <t>TC02</t>
  </si>
  <si>
    <t>TIXS</t>
  </si>
  <si>
    <t>TEBC</t>
  </si>
  <si>
    <t>TEE1</t>
  </si>
  <si>
    <t>TEMT</t>
  </si>
  <si>
    <t>TPXS</t>
  </si>
  <si>
    <t>0000001511</t>
  </si>
  <si>
    <t>0000022911</t>
  </si>
  <si>
    <t>0000025611</t>
  </si>
  <si>
    <t>0000027711</t>
  </si>
  <si>
    <t>0000034911</t>
  </si>
  <si>
    <t>0000038511</t>
  </si>
  <si>
    <t>0000039611</t>
  </si>
  <si>
    <t>0000065911</t>
  </si>
  <si>
    <t>0000006711</t>
  </si>
  <si>
    <t>ARD1</t>
  </si>
  <si>
    <t>BTR1</t>
  </si>
  <si>
    <t>CR1</t>
  </si>
  <si>
    <t>CRE3</t>
  </si>
  <si>
    <t>IEW1</t>
  </si>
  <si>
    <t>IEW2</t>
  </si>
  <si>
    <t>SLP1</t>
  </si>
  <si>
    <t>[A]</t>
  </si>
  <si>
    <t>[B]</t>
  </si>
  <si>
    <t>[C] = [B] + 1½%</t>
  </si>
  <si>
    <t>Date</t>
  </si>
  <si>
    <t>BankRate</t>
  </si>
  <si>
    <t>InterestRate</t>
  </si>
  <si>
    <t>MonthlyRate</t>
  </si>
  <si>
    <t>CumulIntRate</t>
  </si>
  <si>
    <t>Decision 790-D04-2016: 80. The Commission finds that it would be reasonable to set the rate of interest equal to the Bank of Canada’s Bank Rate plus</t>
  </si>
  <si>
    <t>one and one half per cent to be applied from the date on which the recalculated loss factors become effective to January 1, 2006 consistent with the</t>
  </si>
  <si>
    <t>guidance provided in sections 3(2)(d) and 3(2)(e) of AUC Rule 023.</t>
  </si>
  <si>
    <t>Asset Short Name</t>
  </si>
  <si>
    <t>Loss Factor (%)</t>
  </si>
  <si>
    <t>FortisAlberta Reversing POD - Fort Macleod (15S)</t>
  </si>
  <si>
    <t>0000006511</t>
  </si>
  <si>
    <t>FortisAlberta Reversing POD - Stirling (67S)</t>
  </si>
  <si>
    <t>FortisAlberta Reversing POD - Glenwood (229S)</t>
  </si>
  <si>
    <t>0000012111</t>
  </si>
  <si>
    <t>FortisAlberta Reversing POD - Harmattan (256S)</t>
  </si>
  <si>
    <t>0000013711</t>
  </si>
  <si>
    <t>0000015811</t>
  </si>
  <si>
    <t>FortisAlberta Reversing POD - Stavely (349S)</t>
  </si>
  <si>
    <t>0000019811</t>
  </si>
  <si>
    <t>FortisAlberta Reversing POD - Spring Coulee (385S)</t>
  </si>
  <si>
    <t>FortisAlberta Reversing POD - Pincher Creek (396S)</t>
  </si>
  <si>
    <t>0000025411</t>
  </si>
  <si>
    <t>0000045411</t>
  </si>
  <si>
    <t>FortisAlberta Reversing POD - Buck Lake (454S)</t>
  </si>
  <si>
    <t>0000025711</t>
  </si>
  <si>
    <t>0000079301</t>
  </si>
  <si>
    <t>FortisAlberta DOS - Cochrane EV Partnership (793S)</t>
  </si>
  <si>
    <t>0000089511</t>
  </si>
  <si>
    <t>0000035311</t>
  </si>
  <si>
    <t>321S033</t>
  </si>
  <si>
    <t>ATCO Electric DOS - Daishowa-Marubeni (839S)</t>
  </si>
  <si>
    <t>0000040511</t>
  </si>
  <si>
    <t>APF Athabasca</t>
  </si>
  <si>
    <t>McBride Lake Wind Facility</t>
  </si>
  <si>
    <t>Ardenville Wind Facility</t>
  </si>
  <si>
    <t>312S025N</t>
  </si>
  <si>
    <t>Barrier Hydro Facility</t>
  </si>
  <si>
    <t>Bear Creek #2</t>
  </si>
  <si>
    <t>Bear Creek #1</t>
  </si>
  <si>
    <t>Bighorn Hydro Facility</t>
  </si>
  <si>
    <t>Bearspaw Hydro Facility</t>
  </si>
  <si>
    <t>Battle River #3</t>
  </si>
  <si>
    <t>Battle River #4</t>
  </si>
  <si>
    <t>Battle River #5</t>
  </si>
  <si>
    <t>Brazeau Hydro Facility</t>
  </si>
  <si>
    <t>Blue Trail Wind Facility</t>
  </si>
  <si>
    <t>Cascade Hydro Facility</t>
  </si>
  <si>
    <t>CES1/CES2</t>
  </si>
  <si>
    <t>City of Medicine Hat</t>
  </si>
  <si>
    <t>CNRL Horizon Industrial System</t>
  </si>
  <si>
    <t>Castle River #1 Wind Facility</t>
  </si>
  <si>
    <t>Crossfield Energy Centre #1</t>
  </si>
  <si>
    <t>Crossfield Energy Centre #2</t>
  </si>
  <si>
    <t>Crossfield Energy Centre #3</t>
  </si>
  <si>
    <t>Daishowa-Marubeni</t>
  </si>
  <si>
    <t>Dow Hydrocarbon Industrial Complex</t>
  </si>
  <si>
    <t>Drywood #1</t>
  </si>
  <si>
    <t>Cavalier</t>
  </si>
  <si>
    <t>Foster Creek Industrial System</t>
  </si>
  <si>
    <t>Clover Bar #1</t>
  </si>
  <si>
    <t>Clover Bar #2</t>
  </si>
  <si>
    <t>Clover Bar #3</t>
  </si>
  <si>
    <t>CRE1</t>
  </si>
  <si>
    <t>Fort Nelson</t>
  </si>
  <si>
    <t>CRE2</t>
  </si>
  <si>
    <t>Ghost Hydro Facility</t>
  </si>
  <si>
    <t>Genesee #1</t>
  </si>
  <si>
    <t>Genesee #2</t>
  </si>
  <si>
    <t>CRR2</t>
  </si>
  <si>
    <t>Genesee #3</t>
  </si>
  <si>
    <t>Soderglen Wind Facility</t>
  </si>
  <si>
    <t>H. R. Milner</t>
  </si>
  <si>
    <t>Horseshoe Hydro Facility</t>
  </si>
  <si>
    <t>Summerview 1 Wind Facility</t>
  </si>
  <si>
    <t>Summerview 2 Wind Facility</t>
  </si>
  <si>
    <t>Interlakes Hydro Facility</t>
  </si>
  <si>
    <t>Cold Lake Industrial System</t>
  </si>
  <si>
    <t>IOR3</t>
  </si>
  <si>
    <t>Kananaskis Hydro Facility</t>
  </si>
  <si>
    <t>Keephills #1</t>
  </si>
  <si>
    <t>Keephills #2</t>
  </si>
  <si>
    <t>Keephills #3</t>
  </si>
  <si>
    <t>FH1</t>
  </si>
  <si>
    <t>Kettles Hill Wind Facility</t>
  </si>
  <si>
    <t>MEG Christina Lake Industrial System</t>
  </si>
  <si>
    <t>Muskeg River Industrial System</t>
  </si>
  <si>
    <t>MacKay River Industrial System</t>
  </si>
  <si>
    <t>Ghost Pine Wind Facility</t>
  </si>
  <si>
    <t>Joffre Industrial System</t>
  </si>
  <si>
    <t>Northern Prairie Power Project</t>
  </si>
  <si>
    <t>Nexen Balzac</t>
  </si>
  <si>
    <t>Nexen Long Lake Industrial System</t>
  </si>
  <si>
    <t>Oldman River Hydro Facility</t>
  </si>
  <si>
    <t>Poplar Hill #1</t>
  </si>
  <si>
    <t>Cowley Ridge Phase 1 Wind Facility</t>
  </si>
  <si>
    <t>Pocaterra Hydro Facility</t>
  </si>
  <si>
    <t>Rainbow #5</t>
  </si>
  <si>
    <t>Rundle Hydro Facility</t>
  </si>
  <si>
    <t>Syncrude Industrial System</t>
  </si>
  <si>
    <t>Suncor Industrial System</t>
  </si>
  <si>
    <t>Magrath Wind Facility</t>
  </si>
  <si>
    <t>Chin Chute Wind Facility</t>
  </si>
  <si>
    <t>Wintering Hills Wind Facility</t>
  </si>
  <si>
    <t>Scotford Industrial System</t>
  </si>
  <si>
    <t>Sundance #1</t>
  </si>
  <si>
    <t>Sundance #2</t>
  </si>
  <si>
    <t>Sundance #3</t>
  </si>
  <si>
    <t>Sundance #4</t>
  </si>
  <si>
    <t>Sundance #5</t>
  </si>
  <si>
    <t>Sundance #6</t>
  </si>
  <si>
    <t>RB1</t>
  </si>
  <si>
    <t>Sheerness #1</t>
  </si>
  <si>
    <t>RB2</t>
  </si>
  <si>
    <t>Sheerness #2</t>
  </si>
  <si>
    <t>RB3</t>
  </si>
  <si>
    <t>Shell Caroline</t>
  </si>
  <si>
    <t>RIV1</t>
  </si>
  <si>
    <t>Spray Hydro Facility</t>
  </si>
  <si>
    <t>Taber Wind Facility</t>
  </si>
  <si>
    <t>Taylor Hydro Facility</t>
  </si>
  <si>
    <t>Carseland Industrial System</t>
  </si>
  <si>
    <t>Redwater Industrial System</t>
  </si>
  <si>
    <t>Three Sisters Hydro Plant</t>
  </si>
  <si>
    <t>Valleyview #1</t>
  </si>
  <si>
    <t>Valleyview #2</t>
  </si>
  <si>
    <t>Weyerhaeuser</t>
  </si>
  <si>
    <t>BCHEXP</t>
  </si>
  <si>
    <t>Alberta-BC Intertie - Export</t>
  </si>
  <si>
    <t>BCHIMP</t>
  </si>
  <si>
    <t>Alberta-BC Intertie - Import</t>
  </si>
  <si>
    <t>MTEXP</t>
  </si>
  <si>
    <t>120SIMP</t>
  </si>
  <si>
    <t>SPCEXP</t>
  </si>
  <si>
    <t>Alberta-Saskatchewan Intertie - Export</t>
  </si>
  <si>
    <t>SPCIMP</t>
  </si>
  <si>
    <t>Alberta-Saskatchewan Intertie - Import</t>
  </si>
  <si>
    <t>ST1</t>
  </si>
  <si>
    <t>ST2</t>
  </si>
  <si>
    <t>TAY2</t>
  </si>
  <si>
    <t>WB4</t>
  </si>
  <si>
    <t>WHT1</t>
  </si>
  <si>
    <t>WST1</t>
  </si>
  <si>
    <t>APXM</t>
  </si>
  <si>
    <t>ATXB</t>
  </si>
  <si>
    <t>CAXB</t>
  </si>
  <si>
    <t>CAXS</t>
  </si>
  <si>
    <t>CGXB</t>
  </si>
  <si>
    <t>CSXB</t>
  </si>
  <si>
    <t>CSXM</t>
  </si>
  <si>
    <t>CSXS</t>
  </si>
  <si>
    <t>CWXM</t>
  </si>
  <si>
    <t>DMXB</t>
  </si>
  <si>
    <t>EEXM</t>
  </si>
  <si>
    <t>EEXS</t>
  </si>
  <si>
    <t>EGXB</t>
  </si>
  <si>
    <t>EGXM</t>
  </si>
  <si>
    <t>EMXM</t>
  </si>
  <si>
    <t>EMXS</t>
  </si>
  <si>
    <t>EPXM</t>
  </si>
  <si>
    <t>ESXM</t>
  </si>
  <si>
    <t>ESXS</t>
  </si>
  <si>
    <t>MAXB</t>
  </si>
  <si>
    <t>MAXS</t>
  </si>
  <si>
    <t>MGXM</t>
  </si>
  <si>
    <t>MGXS</t>
  </si>
  <si>
    <t>MLXB</t>
  </si>
  <si>
    <t>MLXS</t>
  </si>
  <si>
    <t>MOSB</t>
  </si>
  <si>
    <t>MOXM</t>
  </si>
  <si>
    <t>MQXB</t>
  </si>
  <si>
    <t>MQXM</t>
  </si>
  <si>
    <t>MQXS</t>
  </si>
  <si>
    <t>MSXB</t>
  </si>
  <si>
    <t>OPXB</t>
  </si>
  <si>
    <t>OPXM</t>
  </si>
  <si>
    <t>OPXS</t>
  </si>
  <si>
    <t>PEXB</t>
  </si>
  <si>
    <t>PEXS</t>
  </si>
  <si>
    <t>PW41</t>
  </si>
  <si>
    <t>PWXM</t>
  </si>
  <si>
    <t>REXB</t>
  </si>
  <si>
    <t>REXM</t>
  </si>
  <si>
    <t>REXS</t>
  </si>
  <si>
    <t>SHXM</t>
  </si>
  <si>
    <t>SHXS</t>
  </si>
  <si>
    <t>SMXB</t>
  </si>
  <si>
    <t>SPXM</t>
  </si>
  <si>
    <t>TCE1</t>
  </si>
  <si>
    <t>TEEA</t>
  </si>
  <si>
    <t>TEXM</t>
  </si>
  <si>
    <t>TIXB</t>
  </si>
  <si>
    <t>TIXM</t>
  </si>
  <si>
    <t>TPXB</t>
  </si>
  <si>
    <t>TPXM</t>
  </si>
  <si>
    <t>TRXB</t>
  </si>
  <si>
    <t>UBXB</t>
  </si>
  <si>
    <t>UBXS</t>
  </si>
  <si>
    <t>APMT</t>
  </si>
  <si>
    <t>ATBC</t>
  </si>
  <si>
    <t>BCIM</t>
  </si>
  <si>
    <t>CABC</t>
  </si>
  <si>
    <t>CASK</t>
  </si>
  <si>
    <t>CEBC</t>
  </si>
  <si>
    <t>CGBC</t>
  </si>
  <si>
    <t>CSBC</t>
  </si>
  <si>
    <t>CSMT</t>
  </si>
  <si>
    <t>CSSK</t>
  </si>
  <si>
    <t>DMBC</t>
  </si>
  <si>
    <t>DMMT</t>
  </si>
  <si>
    <t>EEMT</t>
  </si>
  <si>
    <t>EESK</t>
  </si>
  <si>
    <t>EGBC</t>
  </si>
  <si>
    <t>EGMT</t>
  </si>
  <si>
    <t>EPMT</t>
  </si>
  <si>
    <t>ESSK</t>
  </si>
  <si>
    <t>MABC</t>
  </si>
  <si>
    <t>MGBC</t>
  </si>
  <si>
    <t>MGMT</t>
  </si>
  <si>
    <t>MGSK</t>
  </si>
  <si>
    <t>MLBC</t>
  </si>
  <si>
    <t>MLSK</t>
  </si>
  <si>
    <t>MOSK</t>
  </si>
  <si>
    <t>MQBC</t>
  </si>
  <si>
    <t>MQMT</t>
  </si>
  <si>
    <t>MQSK</t>
  </si>
  <si>
    <t>MTIM</t>
  </si>
  <si>
    <t>NXBC</t>
  </si>
  <si>
    <t>OPBC</t>
  </si>
  <si>
    <t>OPMT</t>
  </si>
  <si>
    <t>OPSK</t>
  </si>
  <si>
    <t>PEBC</t>
  </si>
  <si>
    <t>PESK</t>
  </si>
  <si>
    <t>PWMT</t>
  </si>
  <si>
    <t>PWSK</t>
  </si>
  <si>
    <t>PWSR</t>
  </si>
  <si>
    <t>REMT</t>
  </si>
  <si>
    <t>SEBC</t>
  </si>
  <si>
    <t>SHMT</t>
  </si>
  <si>
    <t>SHSK</t>
  </si>
  <si>
    <t>SKIM</t>
  </si>
  <si>
    <t>SMBC</t>
  </si>
  <si>
    <t>SPMT</t>
  </si>
  <si>
    <t>SYBC</t>
  </si>
  <si>
    <t>TCBC</t>
  </si>
  <si>
    <t>TCSK</t>
  </si>
  <si>
    <t>TESK</t>
  </si>
  <si>
    <t>TIBC</t>
  </si>
  <si>
    <t>TIMT</t>
  </si>
  <si>
    <t>TISK</t>
  </si>
  <si>
    <t>TPBC</t>
  </si>
  <si>
    <t>TPMT</t>
  </si>
  <si>
    <t>TPSK</t>
  </si>
  <si>
    <t>TRBC</t>
  </si>
  <si>
    <t>UBBC</t>
  </si>
  <si>
    <t>UBSK</t>
  </si>
  <si>
    <t>Total Original Losses Charges (Credits), $</t>
  </si>
  <si>
    <t>Recalculated Losses Charge (Credit), $</t>
  </si>
  <si>
    <t>Total Recalculated Losses Charges (Credits), $</t>
  </si>
  <si>
    <t>Module C Adjustment Charge (Refund), $</t>
  </si>
  <si>
    <r>
      <t xml:space="preserve">[Metered Energy × Pool Price </t>
    </r>
    <r>
      <rPr>
        <b/>
        <sz val="11"/>
        <color theme="1"/>
        <rFont val="Calibri"/>
        <family val="2"/>
      </rPr>
      <t>× Original Loss Factor]</t>
    </r>
  </si>
  <si>
    <t>[Metered Energy × Pool Price × Original Rider E]</t>
  </si>
  <si>
    <t>[Metered Energy × Pool Price × Recalculated Loss Factor]</t>
  </si>
  <si>
    <t>[Metered Energy × Pool Price × Recalculated Rider E]</t>
  </si>
  <si>
    <t>Recalculated Rider E, %</t>
  </si>
  <si>
    <t>Recalculated Rider E Charge (Credit), $</t>
  </si>
  <si>
    <t>[(Recalculated Losses Charges – Original Losses Charges – Original Rider E Charges) ÷ (Metered Energy × Pool Price)]</t>
  </si>
  <si>
    <t>Interest Charge (Refund), $ (Using Cumulative Interest Rate Below)</t>
  </si>
  <si>
    <t>Losses Adjustment Charge (Refund), $</t>
  </si>
  <si>
    <t>Total Losses Adjustment Charges (Refunds), $</t>
  </si>
  <si>
    <t>Total Module C Adjustments Charges (Refunds), $</t>
  </si>
  <si>
    <t>https://www.bankofcanada.ca/rates/interest-rates/canadian-interest-rates/</t>
  </si>
  <si>
    <t>Bank Rate determined from Bank of Canada, Data and Statistics Office, series V122530:</t>
  </si>
  <si>
    <t>UNCA</t>
  </si>
  <si>
    <t>APF</t>
  </si>
  <si>
    <t>EEC</t>
  </si>
  <si>
    <t>VQW</t>
  </si>
  <si>
    <t>TAU</t>
  </si>
  <si>
    <t>TCN</t>
  </si>
  <si>
    <t>ENMP</t>
  </si>
  <si>
    <t>CAEC</t>
  </si>
  <si>
    <t>CMH</t>
  </si>
  <si>
    <t>CNRL</t>
  </si>
  <si>
    <t>EGPI</t>
  </si>
  <si>
    <t>DAIS</t>
  </si>
  <si>
    <t>DOW</t>
  </si>
  <si>
    <t>BOWA</t>
  </si>
  <si>
    <t>ENCR</t>
  </si>
  <si>
    <t>EEMI</t>
  </si>
  <si>
    <t>TCES</t>
  </si>
  <si>
    <t>PWX</t>
  </si>
  <si>
    <t>CPW</t>
  </si>
  <si>
    <t>EPDG</t>
  </si>
  <si>
    <t>CFPL</t>
  </si>
  <si>
    <t>MPLP</t>
  </si>
  <si>
    <t>ESSO</t>
  </si>
  <si>
    <t>TAKH</t>
  </si>
  <si>
    <t>KHW</t>
  </si>
  <si>
    <t>MANH</t>
  </si>
  <si>
    <t>MEGE</t>
  </si>
  <si>
    <t>SCE</t>
  </si>
  <si>
    <t>MSCG</t>
  </si>
  <si>
    <t>GPWF</t>
  </si>
  <si>
    <t>APNC</t>
  </si>
  <si>
    <t>NPC</t>
  </si>
  <si>
    <t>GPI</t>
  </si>
  <si>
    <t>NXI</t>
  </si>
  <si>
    <t>CUPC</t>
  </si>
  <si>
    <t>ACRL</t>
  </si>
  <si>
    <t>REMC</t>
  </si>
  <si>
    <t>SCL</t>
  </si>
  <si>
    <t>SCR</t>
  </si>
  <si>
    <t>SEPI</t>
  </si>
  <si>
    <t>SHEL</t>
  </si>
  <si>
    <t>ASTC</t>
  </si>
  <si>
    <t>EPPA</t>
  </si>
  <si>
    <t>NESI</t>
  </si>
  <si>
    <t>TEN</t>
  </si>
  <si>
    <t>WEYR</t>
  </si>
  <si>
    <t>Identifier</t>
  </si>
  <si>
    <t>Cowley Ridge Expansion #1 Wind Facility</t>
  </si>
  <si>
    <t>Cowley Ridge Expansion #2 Wind Facility</t>
  </si>
  <si>
    <t>Cowley North Wind Facility</t>
  </si>
  <si>
    <t>Cowley Ridge Phase 2 Wind Facility</t>
  </si>
  <si>
    <t>Northstone Power</t>
  </si>
  <si>
    <t>Primrose #1</t>
  </si>
  <si>
    <t>Rainbow #1</t>
  </si>
  <si>
    <t>Rainbow #2</t>
  </si>
  <si>
    <t>Rainbow #3</t>
  </si>
  <si>
    <t>Rainbow Lake #1</t>
  </si>
  <si>
    <t>EPDA</t>
  </si>
  <si>
    <t>CRE1/CRE2</t>
  </si>
  <si>
    <r>
      <t xml:space="preserve">[Rate DOS Charge </t>
    </r>
    <r>
      <rPr>
        <b/>
        <sz val="11"/>
        <color theme="1"/>
        <rFont val="Calibri"/>
        <family val="2"/>
      </rPr>
      <t>× Approved Transaction Capacity × Transaction Hours × 75%]</t>
    </r>
  </si>
  <si>
    <t>Contract 1</t>
  </si>
  <si>
    <t>Contract 2</t>
  </si>
  <si>
    <r>
      <t xml:space="preserve">[Metered Energy </t>
    </r>
    <r>
      <rPr>
        <b/>
        <sz val="11"/>
        <color theme="1"/>
        <rFont val="Calibri"/>
        <family val="2"/>
      </rPr>
      <t xml:space="preserve">× </t>
    </r>
    <r>
      <rPr>
        <b/>
        <sz val="11"/>
        <color theme="1"/>
        <rFont val="Calibri"/>
        <family val="2"/>
        <scheme val="minor"/>
      </rPr>
      <t>Rate DOS Charge</t>
    </r>
    <r>
      <rPr>
        <b/>
        <sz val="11"/>
        <color theme="1"/>
        <rFont val="Calibri"/>
        <family val="2"/>
      </rPr>
      <t>]</t>
    </r>
  </si>
  <si>
    <t>Minimum Amount, $</t>
  </si>
  <si>
    <t>Original Amount Billed for Rate DOS, $</t>
  </si>
  <si>
    <r>
      <t>[Greater of (Rate DOS Charge + Losses Charge) or (Minimum Amount)</t>
    </r>
    <r>
      <rPr>
        <b/>
        <sz val="11"/>
        <color theme="1"/>
        <rFont val="Calibri"/>
        <family val="2"/>
      </rPr>
      <t>]</t>
    </r>
  </si>
  <si>
    <t>Recalculated Amount Billed for Rate DOS, $</t>
  </si>
  <si>
    <t>[Greater of (Rate DOS Charge + Recalculated Losses Charge) or (Minimum Amount)]</t>
  </si>
  <si>
    <t>[Recalculated Amount Billed for Rate DOS – Original Amount Billed for Rate DOS]</t>
  </si>
  <si>
    <t>Rate DOS Charge Amount, $</t>
  </si>
  <si>
    <t>[Metered Energy × Pool Price × Recalculated Loss Factor] or [Incremental Amount Billed From DOS Adjustments Detail]</t>
  </si>
  <si>
    <t>Incremental Amount Billed for Rate DOS Adjustment Charge (Refund), $</t>
  </si>
  <si>
    <t>Amount Attributed to Rate DOS Recalculated Losses Charge (Credit), $</t>
  </si>
  <si>
    <t>[Incremental Amount Billed for Rate DOS Adjustment + Original Losses Charge]</t>
  </si>
  <si>
    <t>Calgary Energy Centre #1</t>
  </si>
  <si>
    <t>Grande Prairie EcoPower Industrial System</t>
  </si>
  <si>
    <t>Sturgeon #1</t>
  </si>
  <si>
    <t>Sturgeon #2</t>
  </si>
  <si>
    <t>Contract 3</t>
  </si>
  <si>
    <t>Contract 4</t>
  </si>
  <si>
    <t>Contract 5</t>
  </si>
  <si>
    <t>CHD</t>
  </si>
  <si>
    <t>PCES</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</si>
  <si>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</si>
  <si>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</si>
  <si>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</si>
  <si>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</si>
  <si>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</si>
  <si>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</si>
  <si>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GST Charge (Refund), $</t>
  </si>
  <si>
    <t>[Losses Adjustment Charge × 5%]</t>
  </si>
  <si>
    <t>Total GST Charges (Refunds), $</t>
  </si>
  <si>
    <t>1. Recalculated charge, credit, and refund amounts in the table above reflect the AESO’s best estimates at the time of preparation; those amounts may change in preliminary or final statements if volume or price adjustments occur prior to statements being issued.</t>
  </si>
  <si>
    <t>[Losses Adjustment Charge × Cumulative Interest Rate]</t>
  </si>
  <si>
    <t>[Losses Adjustment Charge + GST + Interest Charge]</t>
  </si>
  <si>
    <t>[D] = [C] ÷ [365|366]</t>
  </si>
  <si>
    <t>[E]</t>
  </si>
  <si>
    <t>[F] = [D] × [E]</t>
  </si>
  <si>
    <t>[G] = SUM ([F])</t>
  </si>
  <si>
    <t>DailyRate</t>
  </si>
  <si>
    <t>DaysInMonth</t>
  </si>
  <si>
    <t>[Recalculated Losses Charge + Recalculated Rider E Charge – Original Losses Charge – Original Rider E Charge]</t>
  </si>
  <si>
    <t>Note: Bank Rate for Nov 2020 to Feb 2021 based on Bank Rate for Oct 2020.</t>
  </si>
  <si>
    <t>341S025</t>
  </si>
  <si>
    <t>Syncrude Industrial System DOS</t>
  </si>
  <si>
    <t>0000016301</t>
  </si>
  <si>
    <t>FortisAlberta DOS - BP Empress (163S)</t>
  </si>
  <si>
    <t>CETC</t>
  </si>
  <si>
    <t>Contract 6</t>
  </si>
  <si>
    <t>FortisAlberta Reversing POD - Waupisoo (405S)</t>
  </si>
  <si>
    <t>Module C DOS Adjustments Detail - 2011</t>
  </si>
  <si>
    <t>Taylor Wind Facility</t>
  </si>
  <si>
    <t>CONS</t>
  </si>
  <si>
    <t>CGEI</t>
  </si>
  <si>
    <t>CECI</t>
  </si>
  <si>
    <t>AP00</t>
  </si>
  <si>
    <t>Module C Adjustments - 2011</t>
  </si>
  <si>
    <t>Estimate - December 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</si>
</sst>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0.00&quot;%&quot;_);[Red]\(0.00&quot;%&quot;\)"/>
    <numFmt numFmtId="166" formatCode="0.00%_);[Red]\(0.00%\)"/>
    <numFmt numFmtId="167" formatCode="_(??0.00%_);[Red]\(??0.00%\)"/>
    <numFmt numFmtId="168" formatCode="mmm\ yyyy;@"/>
    <numFmt numFmtId="169" formatCode="mmm\ yyyy_)"/>
    <numFmt numFmtId="170" formatCode="#,##0.00_);[Red]\(#,##0.00\);@_)"/>
    <numFmt numFmtId="171" formatCode="0.00%_);[Red]\(0.00%\);@_)"/>
    <numFmt numFmtId="172" formatCode="_(??0.0000%_);[Red]\(??0.0000%\)"/>
    <numFmt numFmtId="173" formatCode="#,##0_);[Red]\(#,##0\);@_)"/>
  </numFmts>
  <fonts count="5" x14ac:knownFonts="1">
    <font>
      <sz val="11"/>
      <color theme="1"/>
      <name val="Calibri"/>
      <family val="2"/>
      <scheme val="minor"/>
    </font>
    <font>
      <b/>
      <sz val="11"/>
      <color theme="1"/>
      <name val="Calibri"/>
      <family val="2"/>
      <scheme val="minor"/>
    </font>
    <font>
      <sz val="9"/>
      <color theme="1"/>
      <name val="Tahoma"/>
      <family val="2"/>
    </font>
    <font>
      <b/>
      <sz val="11"/>
      <color theme="1"/>
      <name val="Calibri"/>
      <family val="2"/>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164" fontId="2" fillId="0" borderId="0" applyFont="0" applyFill="0" applyBorder="0" applyAlignment="0" applyProtection="0"/>
    <xf numFmtId="0" fontId="2" fillId="0" borderId="0"/>
    <xf numFmtId="0" fontId="4" fillId="0" borderId="0" applyNumberFormat="0" applyFill="0" applyBorder="0" applyAlignment="0" applyProtection="0"/>
  </cellStyleXfs>
  <cellXfs count="80">
    <xf numFmtId="0" fontId="0" fillId="0" borderId="0" xfId="0"/>
    <xf numFmtId="49" fontId="0" fillId="0" borderId="0" xfId="0" applyNumberFormat="1"/>
    <xf numFmtId="165" fontId="0" fillId="0" borderId="0" xfId="0" applyNumberFormat="1"/>
    <xf numFmtId="166" fontId="0" fillId="0" borderId="0" xfId="0" applyNumberFormat="1"/>
    <xf numFmtId="165" fontId="1" fillId="0" borderId="0" xfId="0" applyNumberFormat="1" applyFont="1"/>
    <xf numFmtId="166" fontId="1" fillId="2" borderId="0" xfId="0" applyNumberFormat="1" applyFont="1" applyFill="1"/>
    <xf numFmtId="166" fontId="0" fillId="2" borderId="0" xfId="0" applyNumberFormat="1" applyFill="1"/>
    <xf numFmtId="168" fontId="0" fillId="0" borderId="0" xfId="0" applyNumberFormat="1"/>
    <xf numFmtId="169" fontId="0" fillId="0" borderId="0" xfId="0" applyNumberFormat="1"/>
    <xf numFmtId="169" fontId="0" fillId="2" borderId="0" xfId="0" applyNumberFormat="1" applyFill="1"/>
    <xf numFmtId="169" fontId="0" fillId="0" borderId="0" xfId="0" applyNumberFormat="1" applyFill="1"/>
    <xf numFmtId="168" fontId="1" fillId="2" borderId="0" xfId="0" applyNumberFormat="1" applyFont="1" applyFill="1" applyBorder="1" applyAlignment="1">
      <alignment horizontal="center"/>
    </xf>
    <xf numFmtId="167" fontId="1" fillId="2" borderId="0" xfId="0" applyNumberFormat="1" applyFont="1" applyFill="1" applyBorder="1" applyAlignment="1">
      <alignment horizontal="center"/>
    </xf>
    <xf numFmtId="168" fontId="1" fillId="2" borderId="4" xfId="0" applyNumberFormat="1" applyFont="1" applyFill="1" applyBorder="1" applyAlignment="1">
      <alignment horizontal="center"/>
    </xf>
    <xf numFmtId="167" fontId="1" fillId="2" borderId="4" xfId="0" applyNumberFormat="1" applyFont="1" applyFill="1" applyBorder="1" applyAlignment="1">
      <alignment horizontal="center"/>
    </xf>
    <xf numFmtId="168" fontId="0" fillId="0" borderId="0" xfId="0" applyNumberFormat="1" applyAlignment="1">
      <alignment horizontal="center"/>
    </xf>
    <xf numFmtId="167" fontId="0" fillId="0" borderId="0" xfId="0" applyNumberFormat="1" applyAlignment="1">
      <alignment horizontal="center"/>
    </xf>
    <xf numFmtId="167" fontId="0" fillId="0" borderId="0" xfId="0" applyNumberFormat="1" applyFill="1" applyAlignment="1">
      <alignment horizontal="center"/>
    </xf>
    <xf numFmtId="167" fontId="0" fillId="3" borderId="0" xfId="0" applyNumberFormat="1" applyFill="1" applyAlignment="1">
      <alignment horizontal="center"/>
    </xf>
    <xf numFmtId="168" fontId="0" fillId="0" borderId="0" xfId="0" applyNumberFormat="1" applyAlignment="1">
      <alignment horizontal="left"/>
    </xf>
    <xf numFmtId="49" fontId="1" fillId="2" borderId="4" xfId="0" applyNumberFormat="1" applyFont="1" applyFill="1" applyBorder="1" applyAlignment="1">
      <alignment horizontal="center"/>
    </xf>
    <xf numFmtId="166" fontId="1" fillId="2" borderId="4" xfId="0" applyNumberFormat="1" applyFont="1" applyFill="1" applyBorder="1" applyAlignment="1">
      <alignment horizontal="center"/>
    </xf>
    <xf numFmtId="49" fontId="1" fillId="0" borderId="0" xfId="0" applyNumberFormat="1" applyFont="1"/>
    <xf numFmtId="170" fontId="1" fillId="0" borderId="0" xfId="0" applyNumberFormat="1" applyFont="1" applyFill="1" applyAlignment="1">
      <alignment horizontal="right"/>
    </xf>
    <xf numFmtId="170" fontId="1" fillId="2" borderId="0" xfId="0" applyNumberFormat="1" applyFont="1" applyFill="1" applyAlignment="1">
      <alignment horizontal="right"/>
    </xf>
    <xf numFmtId="170" fontId="1" fillId="0" borderId="2" xfId="0" applyNumberFormat="1" applyFont="1" applyFill="1" applyBorder="1" applyAlignment="1">
      <alignment horizontal="right"/>
    </xf>
    <xf numFmtId="168" fontId="4" fillId="0" borderId="0" xfId="3" applyNumberFormat="1" applyAlignment="1">
      <alignment horizontal="center"/>
    </xf>
    <xf numFmtId="168" fontId="4" fillId="0" borderId="0" xfId="3" applyNumberFormat="1" applyAlignment="1">
      <alignment horizontal="left"/>
    </xf>
    <xf numFmtId="171" fontId="0" fillId="0" borderId="0" xfId="0" applyNumberFormat="1" applyAlignment="1">
      <alignment horizontal="right"/>
    </xf>
    <xf numFmtId="0" fontId="1" fillId="0" borderId="0" xfId="0" applyFont="1"/>
    <xf numFmtId="170" fontId="1" fillId="0" borderId="0" xfId="0" applyNumberFormat="1" applyFont="1" applyFill="1" applyBorder="1" applyAlignment="1">
      <alignment horizontal="right"/>
    </xf>
    <xf numFmtId="170" fontId="0" fillId="0" borderId="0" xfId="0" applyNumberFormat="1" applyFill="1"/>
    <xf numFmtId="170" fontId="0" fillId="2" borderId="0" xfId="0" applyNumberFormat="1" applyFill="1"/>
    <xf numFmtId="170" fontId="0" fillId="2" borderId="0" xfId="0" applyNumberFormat="1" applyFill="1" applyAlignment="1">
      <alignment horizontal="right"/>
    </xf>
    <xf numFmtId="170" fontId="0" fillId="0" borderId="0" xfId="0" applyNumberFormat="1" applyAlignment="1">
      <alignment horizontal="right"/>
    </xf>
    <xf numFmtId="170" fontId="1" fillId="2" borderId="0" xfId="0" applyNumberFormat="1" applyFont="1" applyFill="1" applyAlignment="1">
      <alignment horizontal="left"/>
    </xf>
    <xf numFmtId="170" fontId="1" fillId="2" borderId="1" xfId="0" applyNumberFormat="1" applyFont="1" applyFill="1" applyBorder="1" applyAlignment="1">
      <alignment horizontal="left"/>
    </xf>
    <xf numFmtId="169" fontId="0" fillId="2" borderId="0" xfId="0" applyNumberFormat="1" applyFill="1" applyAlignment="1">
      <alignment horizontal="right"/>
    </xf>
    <xf numFmtId="170" fontId="1" fillId="2" borderId="0" xfId="0" applyNumberFormat="1" applyFont="1" applyFill="1" applyBorder="1"/>
    <xf numFmtId="170" fontId="1" fillId="2" borderId="0" xfId="0" applyNumberFormat="1" applyFont="1" applyFill="1" applyBorder="1" applyAlignment="1">
      <alignment horizontal="right"/>
    </xf>
    <xf numFmtId="170" fontId="1" fillId="2" borderId="0" xfId="0" applyNumberFormat="1" applyFont="1" applyFill="1" applyBorder="1" applyAlignment="1"/>
    <xf numFmtId="165" fontId="1" fillId="2" borderId="0" xfId="0" applyNumberFormat="1" applyFont="1" applyFill="1"/>
    <xf numFmtId="165" fontId="0" fillId="2" borderId="0" xfId="0" applyNumberFormat="1" applyFill="1"/>
    <xf numFmtId="165" fontId="0" fillId="2" borderId="5" xfId="0" applyNumberFormat="1" applyFill="1" applyBorder="1"/>
    <xf numFmtId="170" fontId="1" fillId="2" borderId="2" xfId="0" applyNumberFormat="1" applyFont="1" applyFill="1" applyBorder="1" applyAlignment="1">
      <alignment horizontal="right"/>
    </xf>
    <xf numFmtId="172" fontId="1" fillId="2" borderId="0" xfId="0" applyNumberFormat="1" applyFont="1" applyFill="1" applyBorder="1" applyAlignment="1">
      <alignment horizontal="center"/>
    </xf>
    <xf numFmtId="172" fontId="1" fillId="2" borderId="4" xfId="0" applyNumberFormat="1" applyFont="1" applyFill="1" applyBorder="1" applyAlignment="1">
      <alignment horizontal="center"/>
    </xf>
    <xf numFmtId="172" fontId="0" fillId="0" borderId="0" xfId="0" applyNumberFormat="1" applyAlignment="1">
      <alignment horizontal="center"/>
    </xf>
    <xf numFmtId="0" fontId="1" fillId="2" borderId="0" xfId="0" applyFont="1" applyFill="1" applyBorder="1" applyAlignment="1">
      <alignment horizontal="center"/>
    </xf>
    <xf numFmtId="0" fontId="1" fillId="2" borderId="4" xfId="0" applyFont="1" applyFill="1" applyBorder="1" applyAlignment="1">
      <alignment horizontal="center"/>
    </xf>
    <xf numFmtId="0" fontId="0" fillId="0" borderId="0" xfId="0" applyAlignment="1">
      <alignment horizontal="center"/>
    </xf>
    <xf numFmtId="173" fontId="0" fillId="0" borderId="0" xfId="0" applyNumberFormat="1"/>
    <xf numFmtId="173" fontId="1" fillId="0" borderId="0" xfId="0" applyNumberFormat="1" applyFont="1"/>
    <xf numFmtId="173" fontId="1" fillId="0" borderId="1" xfId="0" applyNumberFormat="1" applyFont="1" applyFill="1" applyBorder="1"/>
    <xf numFmtId="173" fontId="1" fillId="0" borderId="2" xfId="0" applyNumberFormat="1" applyFont="1" applyFill="1" applyBorder="1"/>
    <xf numFmtId="170" fontId="0" fillId="0" borderId="0" xfId="0" applyNumberFormat="1"/>
    <xf numFmtId="170" fontId="1" fillId="2" borderId="0" xfId="0" applyNumberFormat="1" applyFont="1" applyFill="1"/>
    <xf numFmtId="170" fontId="1" fillId="2" borderId="1" xfId="0" applyNumberFormat="1" applyFont="1" applyFill="1" applyBorder="1"/>
    <xf numFmtId="170" fontId="1" fillId="2" borderId="2" xfId="0" applyNumberFormat="1" applyFont="1" applyFill="1" applyBorder="1"/>
    <xf numFmtId="170" fontId="1" fillId="0" borderId="1" xfId="0" applyNumberFormat="1" applyFont="1" applyFill="1" applyBorder="1"/>
    <xf numFmtId="170" fontId="1" fillId="0" borderId="2" xfId="0" applyNumberFormat="1" applyFont="1" applyFill="1" applyBorder="1"/>
    <xf numFmtId="170" fontId="1" fillId="0" borderId="0" xfId="0" applyNumberFormat="1" applyFont="1" applyFill="1"/>
    <xf numFmtId="171" fontId="0" fillId="0" borderId="0" xfId="0" applyNumberFormat="1" applyFill="1"/>
    <xf numFmtId="171" fontId="1" fillId="2" borderId="3" xfId="0" applyNumberFormat="1" applyFont="1" applyFill="1" applyBorder="1"/>
    <xf numFmtId="173" fontId="1" fillId="0" borderId="0" xfId="0" applyNumberFormat="1" applyFont="1" applyFill="1" applyBorder="1"/>
    <xf numFmtId="173" fontId="0" fillId="0" borderId="5" xfId="0" applyNumberFormat="1" applyBorder="1"/>
    <xf numFmtId="170" fontId="1" fillId="0" borderId="0" xfId="0" applyNumberFormat="1" applyFont="1" applyFill="1" applyBorder="1"/>
    <xf numFmtId="170" fontId="0" fillId="0" borderId="5" xfId="0" applyNumberFormat="1" applyFill="1" applyBorder="1"/>
    <xf numFmtId="170" fontId="1" fillId="0" borderId="0" xfId="0" applyNumberFormat="1" applyFont="1" applyFill="1" applyBorder="1" applyAlignment="1"/>
    <xf numFmtId="170" fontId="0" fillId="2" borderId="5" xfId="0" applyNumberFormat="1" applyFill="1" applyBorder="1"/>
    <xf numFmtId="166" fontId="0" fillId="2" borderId="5" xfId="0" applyNumberFormat="1" applyFill="1" applyBorder="1"/>
    <xf numFmtId="170" fontId="1" fillId="2" borderId="2" xfId="0" applyNumberFormat="1" applyFont="1" applyFill="1" applyBorder="1" applyAlignment="1">
      <alignment horizontal="right"/>
    </xf>
    <xf numFmtId="170" fontId="1" fillId="2" borderId="3" xfId="0" applyNumberFormat="1" applyFont="1" applyFill="1" applyBorder="1" applyAlignment="1">
      <alignment horizontal="right"/>
    </xf>
    <xf numFmtId="170" fontId="1" fillId="0" borderId="2" xfId="0" applyNumberFormat="1" applyFont="1" applyFill="1" applyBorder="1" applyAlignment="1">
      <alignment horizontal="right"/>
    </xf>
    <xf numFmtId="170" fontId="1" fillId="0" borderId="3" xfId="0" applyNumberFormat="1" applyFont="1" applyFill="1" applyBorder="1" applyAlignment="1">
      <alignment horizontal="right"/>
    </xf>
    <xf numFmtId="173" fontId="1" fillId="0" borderId="2" xfId="0" applyNumberFormat="1" applyFont="1" applyFill="1" applyBorder="1" applyAlignment="1">
      <alignment horizontal="right"/>
    </xf>
    <xf numFmtId="173" fontId="1" fillId="0" borderId="3" xfId="0" applyNumberFormat="1" applyFont="1" applyFill="1" applyBorder="1" applyAlignment="1">
      <alignment horizontal="right"/>
    </xf>
    <xf numFmtId="170" fontId="1" fillId="2" borderId="0" xfId="0" applyNumberFormat="1" applyFont="1" applyFill="1" applyBorder="1" applyAlignment="1">
      <alignment horizontal="right"/>
    </xf>
    <xf numFmtId="173" fontId="1" fillId="0" borderId="0" xfId="0" applyNumberFormat="1" applyFont="1" applyFill="1" applyBorder="1" applyAlignment="1">
      <alignment horizontal="right"/>
    </xf>
    <xf numFmtId="170" fontId="1" fillId="0" borderId="0" xfId="0" applyNumberFormat="1" applyFont="1" applyFill="1" applyBorder="1" applyAlignment="1">
      <alignment horizontal="right"/>
    </xf>
  </cellXfs>
  <cellStyles count="4">
    <cellStyle name="Comma 2" xfId="1" xr:uid="{00000000-0005-0000-0000-000000000000}"/>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ankofcanada.ca/rates/interest-rates/canadian-interest-rat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153"/>
  <sheetViews>
    <sheetView showZeros="0" tabSelected="1"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x14ac:dyDescent="0.25">
      <c r="A1" s="22" t="s">
        <v>556</v>
      </c>
      <c r="BY1" s="55"/>
    </row>
    <row r="2" spans="1:148" x14ac:dyDescent="0.25">
      <c r="A2" s="29" t="s">
        <v>557</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427</v>
      </c>
      <c r="BA2" s="59" t="s">
        <v>4</v>
      </c>
      <c r="BB2" s="60"/>
      <c r="BC2" s="60"/>
      <c r="BD2" s="60"/>
      <c r="BE2" s="60"/>
      <c r="BF2" s="60"/>
      <c r="BG2" s="60"/>
      <c r="BH2" s="60"/>
      <c r="BI2" s="60"/>
      <c r="BJ2" s="25" t="s">
        <v>428</v>
      </c>
      <c r="BK2" s="73">
        <f>SUM(BA5:BL145)</f>
        <v>1279819.2800000021</v>
      </c>
      <c r="BL2" s="74"/>
      <c r="BM2" s="5" t="s">
        <v>5</v>
      </c>
      <c r="BN2" s="5"/>
      <c r="BO2" s="5"/>
      <c r="BP2" s="5"/>
      <c r="BQ2" s="5"/>
      <c r="BR2" s="5"/>
      <c r="BS2" s="5"/>
      <c r="BT2" s="5"/>
      <c r="BU2" s="5"/>
      <c r="BV2" s="5"/>
      <c r="BW2" s="5"/>
      <c r="BX2" s="5"/>
      <c r="BY2" s="61" t="s">
        <v>424</v>
      </c>
      <c r="CJ2" s="23" t="s">
        <v>510</v>
      </c>
      <c r="CK2" s="56" t="s">
        <v>432</v>
      </c>
      <c r="CL2" s="32"/>
      <c r="CM2" s="32"/>
      <c r="CN2" s="32"/>
      <c r="CO2" s="32"/>
      <c r="CP2" s="32"/>
      <c r="CQ2" s="32"/>
      <c r="CR2" s="32"/>
      <c r="CS2" s="32"/>
      <c r="CT2" s="32"/>
      <c r="CU2" s="32"/>
      <c r="CV2" s="24" t="s">
        <v>430</v>
      </c>
      <c r="CW2" s="61" t="s">
        <v>435</v>
      </c>
      <c r="CX2" s="61"/>
      <c r="CY2" s="61"/>
      <c r="CZ2" s="61"/>
      <c r="DA2" s="61"/>
      <c r="DB2" s="61"/>
      <c r="DC2" s="61"/>
      <c r="DD2" s="61"/>
      <c r="DE2" s="61"/>
      <c r="DF2" s="61"/>
      <c r="DG2" s="61"/>
      <c r="DH2" s="23" t="s">
        <v>541</v>
      </c>
      <c r="DI2" s="56" t="s">
        <v>529</v>
      </c>
      <c r="DJ2" s="56"/>
      <c r="DK2" s="56"/>
      <c r="DL2" s="56"/>
      <c r="DM2" s="56"/>
      <c r="DN2" s="56"/>
      <c r="DO2" s="56"/>
      <c r="DP2" s="56"/>
      <c r="DQ2" s="56"/>
      <c r="DR2" s="56"/>
      <c r="DS2" s="56"/>
      <c r="DT2" s="24" t="s">
        <v>530</v>
      </c>
      <c r="DU2" s="61" t="s">
        <v>434</v>
      </c>
      <c r="DV2" s="61"/>
      <c r="DW2" s="61"/>
      <c r="DX2" s="61"/>
      <c r="DY2" s="61"/>
      <c r="DZ2" s="61"/>
      <c r="EA2" s="61"/>
      <c r="EB2" s="61"/>
      <c r="EC2" s="61"/>
      <c r="ED2" s="61"/>
      <c r="EE2" s="61"/>
      <c r="EF2" s="23" t="s">
        <v>533</v>
      </c>
      <c r="EG2" s="56" t="s">
        <v>426</v>
      </c>
      <c r="EH2" s="32"/>
      <c r="EI2" s="32"/>
      <c r="EJ2" s="32"/>
      <c r="EK2" s="32"/>
      <c r="EL2" s="32"/>
      <c r="EM2" s="32"/>
      <c r="EN2" s="32"/>
      <c r="EO2" s="32"/>
      <c r="EP2" s="32"/>
      <c r="EQ2" s="32"/>
      <c r="ER2" s="24" t="s">
        <v>534</v>
      </c>
    </row>
    <row r="3" spans="1:148" x14ac:dyDescent="0.25">
      <c r="E3" s="53" t="s">
        <v>6</v>
      </c>
      <c r="F3" s="54"/>
      <c r="G3" s="54"/>
      <c r="H3" s="54"/>
      <c r="I3" s="54"/>
      <c r="J3" s="54"/>
      <c r="K3" s="54"/>
      <c r="L3" s="54"/>
      <c r="M3" s="54"/>
      <c r="N3" s="54"/>
      <c r="O3" s="75">
        <f>SUM(E5:P145)</f>
        <v>57419599.155710548</v>
      </c>
      <c r="P3" s="76"/>
      <c r="Q3" s="57" t="s">
        <v>7</v>
      </c>
      <c r="R3" s="58"/>
      <c r="S3" s="58"/>
      <c r="T3" s="58"/>
      <c r="U3" s="58"/>
      <c r="V3" s="58"/>
      <c r="W3" s="58"/>
      <c r="X3" s="58"/>
      <c r="Y3" s="58"/>
      <c r="Z3" s="58"/>
      <c r="AA3" s="71">
        <f>SUM(Q5:AB145)</f>
        <v>4653810599.2299995</v>
      </c>
      <c r="AB3" s="72"/>
      <c r="AD3" s="4"/>
      <c r="AE3" s="4"/>
      <c r="AF3" s="4"/>
      <c r="AG3" s="4"/>
      <c r="AH3" s="4"/>
      <c r="AI3" s="4"/>
      <c r="AJ3" s="4"/>
      <c r="AK3" s="4"/>
      <c r="AL3" s="4"/>
      <c r="AM3" s="4"/>
      <c r="AN3" s="4"/>
      <c r="AO3" s="36" t="s">
        <v>423</v>
      </c>
      <c r="AP3" s="44"/>
      <c r="AQ3" s="44"/>
      <c r="AR3" s="44"/>
      <c r="AS3" s="44"/>
      <c r="AT3" s="44"/>
      <c r="AU3" s="44"/>
      <c r="AV3" s="44"/>
      <c r="AW3" s="44"/>
      <c r="AX3" s="44"/>
      <c r="AY3" s="71">
        <f>SUM(AO5:AZ145)</f>
        <v>192951222.41000015</v>
      </c>
      <c r="AZ3" s="72"/>
      <c r="BA3" s="62">
        <v>-4.0000000000000002E-4</v>
      </c>
      <c r="BB3" s="62">
        <v>-4.0000000000000002E-4</v>
      </c>
      <c r="BC3" s="62">
        <v>-4.0000000000000002E-4</v>
      </c>
      <c r="BD3" s="62">
        <v>5.7999999999999996E-3</v>
      </c>
      <c r="BE3" s="62">
        <v>5.7999999999999996E-3</v>
      </c>
      <c r="BF3" s="62">
        <v>5.7999999999999996E-3</v>
      </c>
      <c r="BG3" s="62">
        <v>6.9999999999999999E-4</v>
      </c>
      <c r="BH3" s="62">
        <v>6.9999999999999999E-4</v>
      </c>
      <c r="BI3" s="62">
        <v>6.9999999999999999E-4</v>
      </c>
      <c r="BJ3" s="62">
        <v>-3.0000000000000001E-3</v>
      </c>
      <c r="BK3" s="62">
        <v>-3.0000000000000001E-3</v>
      </c>
      <c r="BL3" s="62">
        <v>-3.0000000000000001E-3</v>
      </c>
      <c r="BM3" s="6"/>
      <c r="BN3" s="6"/>
      <c r="BO3" s="6"/>
      <c r="BP3" s="6"/>
      <c r="BQ3" s="6"/>
      <c r="BR3" s="6"/>
      <c r="BS3" s="6"/>
      <c r="BT3" s="6"/>
      <c r="BU3" s="6"/>
      <c r="BV3" s="6"/>
      <c r="BW3" s="6"/>
      <c r="BX3" s="6"/>
      <c r="BY3" s="59" t="s">
        <v>425</v>
      </c>
      <c r="BZ3" s="60"/>
      <c r="CA3" s="60"/>
      <c r="CB3" s="60"/>
      <c r="CC3" s="60"/>
      <c r="CD3" s="60"/>
      <c r="CE3" s="60"/>
      <c r="CF3" s="60"/>
      <c r="CG3" s="60"/>
      <c r="CH3" s="60"/>
      <c r="CI3" s="73">
        <f ca="1">SUM(BY5:CJ145)</f>
        <v>187201472.90000001</v>
      </c>
      <c r="CJ3" s="74"/>
      <c r="CK3" s="57" t="s">
        <v>431</v>
      </c>
      <c r="CL3" s="58"/>
      <c r="CM3" s="58"/>
      <c r="CN3" s="58"/>
      <c r="CO3" s="58"/>
      <c r="CP3" s="58"/>
      <c r="CQ3" s="58"/>
      <c r="CR3" s="58"/>
      <c r="CS3" s="58"/>
      <c r="CT3" s="44"/>
      <c r="CU3" s="44" t="s">
        <v>433</v>
      </c>
      <c r="CV3" s="63">
        <f ca="1">ROUND(-(CI3-AY3-BK2)/AA3,4)</f>
        <v>1.5E-3</v>
      </c>
      <c r="CW3" s="59" t="s">
        <v>436</v>
      </c>
      <c r="CX3" s="60"/>
      <c r="CY3" s="60"/>
      <c r="CZ3" s="60"/>
      <c r="DA3" s="60"/>
      <c r="DB3" s="60"/>
      <c r="DC3" s="60"/>
      <c r="DD3" s="60"/>
      <c r="DE3" s="60"/>
      <c r="DF3" s="60"/>
      <c r="DG3" s="73">
        <f ca="1">SUM(CW5:DH145)</f>
        <v>-48852.889999986495</v>
      </c>
      <c r="DH3" s="74"/>
      <c r="DI3" s="57" t="s">
        <v>531</v>
      </c>
      <c r="DJ3" s="58"/>
      <c r="DK3" s="58"/>
      <c r="DL3" s="58"/>
      <c r="DM3" s="58"/>
      <c r="DN3" s="58"/>
      <c r="DO3" s="58"/>
      <c r="DP3" s="58"/>
      <c r="DQ3" s="58"/>
      <c r="DR3" s="58"/>
      <c r="DS3" s="71">
        <f ca="1">SUM(DI5:DT145)</f>
        <v>-2442.5999999996961</v>
      </c>
      <c r="DT3" s="72"/>
      <c r="DU3" s="62">
        <f t="shared" ref="DU3:EF3" ca="1" si="0">VLOOKUP(DU4,CumulativeInterestRate,7,FALSE)</f>
        <v>0.27230717119544862</v>
      </c>
      <c r="DV3" s="62">
        <f t="shared" ca="1" si="0"/>
        <v>0.2699715547570925</v>
      </c>
      <c r="DW3" s="62">
        <f t="shared" ca="1" si="0"/>
        <v>0.26786196571599658</v>
      </c>
      <c r="DX3" s="62">
        <f t="shared" ca="1" si="0"/>
        <v>0.26552634927764046</v>
      </c>
      <c r="DY3" s="62">
        <f t="shared" ca="1" si="0"/>
        <v>0.26326607530503771</v>
      </c>
      <c r="DZ3" s="62">
        <f t="shared" ca="1" si="0"/>
        <v>0.26093045886668154</v>
      </c>
      <c r="EA3" s="62">
        <f t="shared" ca="1" si="0"/>
        <v>0.25867018489407884</v>
      </c>
      <c r="EB3" s="62">
        <f t="shared" ca="1" si="0"/>
        <v>0.25633456845572267</v>
      </c>
      <c r="EC3" s="62">
        <f t="shared" ca="1" si="0"/>
        <v>0.2539989520173665</v>
      </c>
      <c r="ED3" s="62">
        <f t="shared" ca="1" si="0"/>
        <v>0.2517386780447638</v>
      </c>
      <c r="EE3" s="62">
        <f t="shared" ca="1" si="0"/>
        <v>0.24940306160640763</v>
      </c>
      <c r="EF3" s="62">
        <f t="shared" ca="1" si="0"/>
        <v>0.24714278763380484</v>
      </c>
      <c r="EG3" s="57" t="s">
        <v>437</v>
      </c>
      <c r="EH3" s="58"/>
      <c r="EI3" s="58"/>
      <c r="EJ3" s="58"/>
      <c r="EK3" s="58"/>
      <c r="EL3" s="58"/>
      <c r="EM3" s="58"/>
      <c r="EN3" s="58"/>
      <c r="EO3" s="58"/>
      <c r="EP3" s="58"/>
      <c r="EQ3" s="71">
        <f ca="1">SUM(EG5:ER145)</f>
        <v>-6059.9000000282722</v>
      </c>
      <c r="ER3" s="72"/>
    </row>
    <row r="4" spans="1:148" s="7" customFormat="1" x14ac:dyDescent="0.25">
      <c r="A4" s="7" t="s">
        <v>8</v>
      </c>
      <c r="B4" s="1" t="s">
        <v>486</v>
      </c>
      <c r="C4" s="7" t="s">
        <v>9</v>
      </c>
      <c r="D4" s="7" t="s">
        <v>10</v>
      </c>
      <c r="E4" s="8">
        <v>40544</v>
      </c>
      <c r="F4" s="8">
        <v>40575</v>
      </c>
      <c r="G4" s="8">
        <v>40603</v>
      </c>
      <c r="H4" s="8">
        <v>40634</v>
      </c>
      <c r="I4" s="8">
        <v>40664</v>
      </c>
      <c r="J4" s="8">
        <v>40695</v>
      </c>
      <c r="K4" s="8">
        <v>40725</v>
      </c>
      <c r="L4" s="8">
        <v>40756</v>
      </c>
      <c r="M4" s="8">
        <v>40787</v>
      </c>
      <c r="N4" s="8">
        <v>40817</v>
      </c>
      <c r="O4" s="8">
        <v>40848</v>
      </c>
      <c r="P4" s="8">
        <v>40878</v>
      </c>
      <c r="Q4" s="9">
        <v>40544</v>
      </c>
      <c r="R4" s="9">
        <v>40575</v>
      </c>
      <c r="S4" s="9">
        <v>40603</v>
      </c>
      <c r="T4" s="9">
        <v>40634</v>
      </c>
      <c r="U4" s="9">
        <v>40664</v>
      </c>
      <c r="V4" s="9">
        <v>40695</v>
      </c>
      <c r="W4" s="9">
        <v>40725</v>
      </c>
      <c r="X4" s="9">
        <v>40756</v>
      </c>
      <c r="Y4" s="9">
        <v>40787</v>
      </c>
      <c r="Z4" s="9">
        <v>40817</v>
      </c>
      <c r="AA4" s="9">
        <v>40848</v>
      </c>
      <c r="AB4" s="9">
        <v>40878</v>
      </c>
      <c r="AC4" s="8">
        <v>40544</v>
      </c>
      <c r="AD4" s="8">
        <v>40575</v>
      </c>
      <c r="AE4" s="8">
        <v>40603</v>
      </c>
      <c r="AF4" s="8">
        <v>40634</v>
      </c>
      <c r="AG4" s="8">
        <v>40664</v>
      </c>
      <c r="AH4" s="8">
        <v>40695</v>
      </c>
      <c r="AI4" s="8">
        <v>40725</v>
      </c>
      <c r="AJ4" s="8">
        <v>40756</v>
      </c>
      <c r="AK4" s="8">
        <v>40787</v>
      </c>
      <c r="AL4" s="8">
        <v>40817</v>
      </c>
      <c r="AM4" s="8">
        <v>40848</v>
      </c>
      <c r="AN4" s="8">
        <v>40878</v>
      </c>
      <c r="AO4" s="37">
        <v>40544</v>
      </c>
      <c r="AP4" s="37">
        <v>40575</v>
      </c>
      <c r="AQ4" s="37">
        <v>40603</v>
      </c>
      <c r="AR4" s="37">
        <v>40634</v>
      </c>
      <c r="AS4" s="37">
        <v>40664</v>
      </c>
      <c r="AT4" s="37">
        <v>40695</v>
      </c>
      <c r="AU4" s="37">
        <v>40725</v>
      </c>
      <c r="AV4" s="37">
        <v>40756</v>
      </c>
      <c r="AW4" s="37">
        <v>40787</v>
      </c>
      <c r="AX4" s="37">
        <v>40817</v>
      </c>
      <c r="AY4" s="37">
        <v>40848</v>
      </c>
      <c r="AZ4" s="37">
        <v>40878</v>
      </c>
      <c r="BA4" s="10">
        <v>40544</v>
      </c>
      <c r="BB4" s="10">
        <v>40575</v>
      </c>
      <c r="BC4" s="10">
        <v>40603</v>
      </c>
      <c r="BD4" s="10">
        <v>40634</v>
      </c>
      <c r="BE4" s="10">
        <v>40664</v>
      </c>
      <c r="BF4" s="10">
        <v>40695</v>
      </c>
      <c r="BG4" s="10">
        <v>40725</v>
      </c>
      <c r="BH4" s="10">
        <v>40756</v>
      </c>
      <c r="BI4" s="10">
        <v>40787</v>
      </c>
      <c r="BJ4" s="10">
        <v>40817</v>
      </c>
      <c r="BK4" s="10">
        <v>40848</v>
      </c>
      <c r="BL4" s="10">
        <v>40878</v>
      </c>
      <c r="BM4" s="9">
        <v>40544</v>
      </c>
      <c r="BN4" s="9">
        <v>40575</v>
      </c>
      <c r="BO4" s="9">
        <v>40603</v>
      </c>
      <c r="BP4" s="9">
        <v>40634</v>
      </c>
      <c r="BQ4" s="9">
        <v>40664</v>
      </c>
      <c r="BR4" s="9">
        <v>40695</v>
      </c>
      <c r="BS4" s="9">
        <v>40725</v>
      </c>
      <c r="BT4" s="9">
        <v>40756</v>
      </c>
      <c r="BU4" s="9">
        <v>40787</v>
      </c>
      <c r="BV4" s="9">
        <v>40817</v>
      </c>
      <c r="BW4" s="9">
        <v>40848</v>
      </c>
      <c r="BX4" s="9">
        <v>40878</v>
      </c>
      <c r="BY4" s="10">
        <v>40544</v>
      </c>
      <c r="BZ4" s="10">
        <v>40575</v>
      </c>
      <c r="CA4" s="10">
        <v>40603</v>
      </c>
      <c r="CB4" s="10">
        <v>40634</v>
      </c>
      <c r="CC4" s="10">
        <v>40664</v>
      </c>
      <c r="CD4" s="10">
        <v>40695</v>
      </c>
      <c r="CE4" s="10">
        <v>40725</v>
      </c>
      <c r="CF4" s="10">
        <v>40756</v>
      </c>
      <c r="CG4" s="10">
        <v>40787</v>
      </c>
      <c r="CH4" s="10">
        <v>40817</v>
      </c>
      <c r="CI4" s="10">
        <v>40848</v>
      </c>
      <c r="CJ4" s="10">
        <v>40878</v>
      </c>
      <c r="CK4" s="9">
        <v>40544</v>
      </c>
      <c r="CL4" s="9">
        <v>40575</v>
      </c>
      <c r="CM4" s="9">
        <v>40603</v>
      </c>
      <c r="CN4" s="9">
        <v>40634</v>
      </c>
      <c r="CO4" s="9">
        <v>40664</v>
      </c>
      <c r="CP4" s="9">
        <v>40695</v>
      </c>
      <c r="CQ4" s="9">
        <v>40725</v>
      </c>
      <c r="CR4" s="9">
        <v>40756</v>
      </c>
      <c r="CS4" s="9">
        <v>40787</v>
      </c>
      <c r="CT4" s="9">
        <v>40817</v>
      </c>
      <c r="CU4" s="9">
        <v>40848</v>
      </c>
      <c r="CV4" s="9">
        <v>40878</v>
      </c>
      <c r="CW4" s="10">
        <v>40544</v>
      </c>
      <c r="CX4" s="10">
        <v>40575</v>
      </c>
      <c r="CY4" s="10">
        <v>40603</v>
      </c>
      <c r="CZ4" s="10">
        <v>40634</v>
      </c>
      <c r="DA4" s="10">
        <v>40664</v>
      </c>
      <c r="DB4" s="10">
        <v>40695</v>
      </c>
      <c r="DC4" s="10">
        <v>40725</v>
      </c>
      <c r="DD4" s="10">
        <v>40756</v>
      </c>
      <c r="DE4" s="10">
        <v>40787</v>
      </c>
      <c r="DF4" s="10">
        <v>40817</v>
      </c>
      <c r="DG4" s="10">
        <v>40848</v>
      </c>
      <c r="DH4" s="10">
        <v>40878</v>
      </c>
      <c r="DI4" s="9">
        <v>40544</v>
      </c>
      <c r="DJ4" s="9">
        <v>40575</v>
      </c>
      <c r="DK4" s="9">
        <v>40603</v>
      </c>
      <c r="DL4" s="9">
        <v>40634</v>
      </c>
      <c r="DM4" s="9">
        <v>40664</v>
      </c>
      <c r="DN4" s="9">
        <v>40695</v>
      </c>
      <c r="DO4" s="9">
        <v>40725</v>
      </c>
      <c r="DP4" s="9">
        <v>40756</v>
      </c>
      <c r="DQ4" s="9">
        <v>40787</v>
      </c>
      <c r="DR4" s="9">
        <v>40817</v>
      </c>
      <c r="DS4" s="9">
        <v>40848</v>
      </c>
      <c r="DT4" s="9">
        <v>40878</v>
      </c>
      <c r="DU4" s="10">
        <v>40544</v>
      </c>
      <c r="DV4" s="10">
        <v>40575</v>
      </c>
      <c r="DW4" s="10">
        <v>40603</v>
      </c>
      <c r="DX4" s="10">
        <v>40634</v>
      </c>
      <c r="DY4" s="10">
        <v>40664</v>
      </c>
      <c r="DZ4" s="10">
        <v>40695</v>
      </c>
      <c r="EA4" s="10">
        <v>40725</v>
      </c>
      <c r="EB4" s="10">
        <v>40756</v>
      </c>
      <c r="EC4" s="10">
        <v>40787</v>
      </c>
      <c r="ED4" s="10">
        <v>40817</v>
      </c>
      <c r="EE4" s="10">
        <v>40848</v>
      </c>
      <c r="EF4" s="10">
        <v>40878</v>
      </c>
      <c r="EG4" s="9">
        <v>40544</v>
      </c>
      <c r="EH4" s="9">
        <v>40575</v>
      </c>
      <c r="EI4" s="9">
        <v>40603</v>
      </c>
      <c r="EJ4" s="9">
        <v>40634</v>
      </c>
      <c r="EK4" s="9">
        <v>40664</v>
      </c>
      <c r="EL4" s="9">
        <v>40695</v>
      </c>
      <c r="EM4" s="9">
        <v>40725</v>
      </c>
      <c r="EN4" s="9">
        <v>40756</v>
      </c>
      <c r="EO4" s="9">
        <v>40787</v>
      </c>
      <c r="EP4" s="9">
        <v>40817</v>
      </c>
      <c r="EQ4" s="9">
        <v>40848</v>
      </c>
      <c r="ER4" s="9">
        <v>40878</v>
      </c>
    </row>
    <row r="5" spans="1:148" x14ac:dyDescent="0.25">
      <c r="A5" t="s">
        <v>440</v>
      </c>
      <c r="B5" s="1" t="s">
        <v>148</v>
      </c>
      <c r="C5" t="str">
        <f t="shared" ref="C5:C19" ca="1" si="1">VLOOKUP($B5,LocationLookup,2,FALSE)</f>
        <v>0000001511</v>
      </c>
      <c r="D5" t="str">
        <f t="shared" ref="D5:D39" ca="1" si="2">VLOOKUP($C5,LossFactorLookup,2,FALSE)</f>
        <v>FortisAlberta Reversing POD - Fort Macleod (15S)</v>
      </c>
      <c r="E5" s="51">
        <v>1.7680327</v>
      </c>
      <c r="F5" s="51">
        <v>51.016648699999998</v>
      </c>
      <c r="G5" s="51">
        <v>185.46312699999999</v>
      </c>
      <c r="H5" s="51">
        <v>229.00254899999999</v>
      </c>
      <c r="I5" s="51">
        <v>69.3806862</v>
      </c>
      <c r="J5" s="51">
        <v>8.7248929999999998</v>
      </c>
      <c r="K5" s="51">
        <v>0</v>
      </c>
      <c r="L5" s="51">
        <v>0</v>
      </c>
      <c r="M5" s="51">
        <v>2.5255855999999999</v>
      </c>
      <c r="N5" s="51">
        <v>5.7843412000000001</v>
      </c>
      <c r="O5" s="51">
        <v>24.221583899999999</v>
      </c>
      <c r="P5" s="51">
        <v>14.144414299999999</v>
      </c>
      <c r="Q5" s="32">
        <v>192.03</v>
      </c>
      <c r="R5" s="32">
        <v>1110.08</v>
      </c>
      <c r="S5" s="32">
        <v>3907.22</v>
      </c>
      <c r="T5" s="32">
        <v>6692.63</v>
      </c>
      <c r="U5" s="32">
        <v>1444.47</v>
      </c>
      <c r="V5" s="32">
        <v>899.34</v>
      </c>
      <c r="W5" s="32">
        <v>0</v>
      </c>
      <c r="X5" s="32">
        <v>0</v>
      </c>
      <c r="Y5" s="32">
        <v>442.96</v>
      </c>
      <c r="Z5" s="32">
        <v>1737.79</v>
      </c>
      <c r="AA5" s="32">
        <v>3127.06</v>
      </c>
      <c r="AB5" s="32">
        <v>919.06</v>
      </c>
      <c r="AC5" s="2">
        <v>0.3</v>
      </c>
      <c r="AD5" s="2">
        <v>0.3</v>
      </c>
      <c r="AE5" s="2">
        <v>0.3</v>
      </c>
      <c r="AF5" s="2">
        <v>0.3</v>
      </c>
      <c r="AG5" s="2">
        <v>0.3</v>
      </c>
      <c r="AH5" s="2">
        <v>0.3</v>
      </c>
      <c r="AI5" s="2">
        <v>1.95</v>
      </c>
      <c r="AJ5" s="2">
        <v>1.95</v>
      </c>
      <c r="AK5" s="2">
        <v>1.95</v>
      </c>
      <c r="AL5" s="2">
        <v>1.95</v>
      </c>
      <c r="AM5" s="2">
        <v>1.95</v>
      </c>
      <c r="AN5" s="2">
        <v>1.95</v>
      </c>
      <c r="AO5" s="33">
        <v>0.57999999999999996</v>
      </c>
      <c r="AP5" s="33">
        <v>3.33</v>
      </c>
      <c r="AQ5" s="33">
        <v>11.72</v>
      </c>
      <c r="AR5" s="33">
        <v>20.079999999999998</v>
      </c>
      <c r="AS5" s="33">
        <v>4.33</v>
      </c>
      <c r="AT5" s="33">
        <v>2.7</v>
      </c>
      <c r="AU5" s="33">
        <v>0</v>
      </c>
      <c r="AV5" s="33">
        <v>0</v>
      </c>
      <c r="AW5" s="33">
        <v>8.64</v>
      </c>
      <c r="AX5" s="33">
        <v>33.89</v>
      </c>
      <c r="AY5" s="33">
        <v>60.98</v>
      </c>
      <c r="AZ5" s="33">
        <v>17.920000000000002</v>
      </c>
      <c r="BA5" s="31">
        <f t="shared" ref="BA5" si="3">ROUND(Q5*BA$3,2)</f>
        <v>-0.08</v>
      </c>
      <c r="BB5" s="31">
        <f t="shared" ref="BB5" si="4">ROUND(R5*BB$3,2)</f>
        <v>-0.44</v>
      </c>
      <c r="BC5" s="31">
        <f t="shared" ref="BC5" si="5">ROUND(S5*BC$3,2)</f>
        <v>-1.56</v>
      </c>
      <c r="BD5" s="31">
        <f t="shared" ref="BD5" si="6">ROUND(T5*BD$3,2)</f>
        <v>38.82</v>
      </c>
      <c r="BE5" s="31">
        <f t="shared" ref="BE5" si="7">ROUND(U5*BE$3,2)</f>
        <v>8.3800000000000008</v>
      </c>
      <c r="BF5" s="31">
        <f t="shared" ref="BF5" si="8">ROUND(V5*BF$3,2)</f>
        <v>5.22</v>
      </c>
      <c r="BG5" s="31">
        <f t="shared" ref="BG5" si="9">ROUND(W5*BG$3,2)</f>
        <v>0</v>
      </c>
      <c r="BH5" s="31">
        <f t="shared" ref="BH5" si="10">ROUND(X5*BH$3,2)</f>
        <v>0</v>
      </c>
      <c r="BI5" s="31">
        <f t="shared" ref="BI5" si="11">ROUND(Y5*BI$3,2)</f>
        <v>0.31</v>
      </c>
      <c r="BJ5" s="31">
        <f t="shared" ref="BJ5" si="12">ROUND(Z5*BJ$3,2)</f>
        <v>-5.21</v>
      </c>
      <c r="BK5" s="31">
        <f t="shared" ref="BK5" si="13">ROUND(AA5*BK$3,2)</f>
        <v>-9.3800000000000008</v>
      </c>
      <c r="BL5" s="31">
        <f t="shared" ref="BL5" si="14">ROUND(AB5*BL$3,2)</f>
        <v>-2.76</v>
      </c>
      <c r="BM5" s="6">
        <f t="shared" ref="BM5:BX15" ca="1" si="15">VLOOKUP($C5,LossFactorLookup,3,FALSE)</f>
        <v>8.7599999999999997E-2</v>
      </c>
      <c r="BN5" s="6">
        <f t="shared" ca="1" si="15"/>
        <v>8.7599999999999997E-2</v>
      </c>
      <c r="BO5" s="6">
        <f t="shared" ca="1" si="15"/>
        <v>8.7599999999999997E-2</v>
      </c>
      <c r="BP5" s="6">
        <f t="shared" ca="1" si="15"/>
        <v>8.7599999999999997E-2</v>
      </c>
      <c r="BQ5" s="6">
        <f t="shared" ca="1" si="15"/>
        <v>8.7599999999999997E-2</v>
      </c>
      <c r="BR5" s="6">
        <f t="shared" ca="1" si="15"/>
        <v>8.7599999999999997E-2</v>
      </c>
      <c r="BS5" s="6">
        <f t="shared" ca="1" si="15"/>
        <v>8.7599999999999997E-2</v>
      </c>
      <c r="BT5" s="6">
        <f t="shared" ca="1" si="15"/>
        <v>8.7599999999999997E-2</v>
      </c>
      <c r="BU5" s="6">
        <f t="shared" ca="1" si="15"/>
        <v>8.7599999999999997E-2</v>
      </c>
      <c r="BV5" s="6">
        <f t="shared" ca="1" si="15"/>
        <v>8.7599999999999997E-2</v>
      </c>
      <c r="BW5" s="6">
        <f t="shared" ca="1" si="15"/>
        <v>8.7599999999999997E-2</v>
      </c>
      <c r="BX5" s="6">
        <f t="shared" ca="1" si="15"/>
        <v>8.7599999999999997E-2</v>
      </c>
      <c r="BY5" s="31">
        <f t="shared" ref="BY5:BY36" ca="1" si="16">IFERROR(VLOOKUP($C5,DOSDetail,CELL("col",BY$4)+58,FALSE),ROUND(Q5*BM5,2))</f>
        <v>16.82</v>
      </c>
      <c r="BZ5" s="31">
        <f t="shared" ref="BZ5:BZ36" ca="1" si="17">IFERROR(VLOOKUP($C5,DOSDetail,CELL("col",BZ$4)+58,FALSE),ROUND(R5*BN5,2))</f>
        <v>97.24</v>
      </c>
      <c r="CA5" s="31">
        <f t="shared" ref="CA5:CA36" ca="1" si="18">IFERROR(VLOOKUP($C5,DOSDetail,CELL("col",CA$4)+58,FALSE),ROUND(S5*BO5,2))</f>
        <v>342.27</v>
      </c>
      <c r="CB5" s="31">
        <f t="shared" ref="CB5:CB36" ca="1" si="19">IFERROR(VLOOKUP($C5,DOSDetail,CELL("col",CB$4)+58,FALSE),ROUND(T5*BP5,2))</f>
        <v>586.27</v>
      </c>
      <c r="CC5" s="31">
        <f t="shared" ref="CC5:CC36" ca="1" si="20">IFERROR(VLOOKUP($C5,DOSDetail,CELL("col",CC$4)+58,FALSE),ROUND(U5*BQ5,2))</f>
        <v>126.54</v>
      </c>
      <c r="CD5" s="31">
        <f t="shared" ref="CD5:CD36" ca="1" si="21">IFERROR(VLOOKUP($C5,DOSDetail,CELL("col",CD$4)+58,FALSE),ROUND(V5*BR5,2))</f>
        <v>78.78</v>
      </c>
      <c r="CE5" s="31">
        <f t="shared" ref="CE5:CE36" ca="1" si="22">IFERROR(VLOOKUP($C5,DOSDetail,CELL("col",CE$4)+58,FALSE),ROUND(W5*BS5,2))</f>
        <v>0</v>
      </c>
      <c r="CF5" s="31">
        <f t="shared" ref="CF5:CF36" ca="1" si="23">IFERROR(VLOOKUP($C5,DOSDetail,CELL("col",CF$4)+58,FALSE),ROUND(X5*BT5,2))</f>
        <v>0</v>
      </c>
      <c r="CG5" s="31">
        <f t="shared" ref="CG5:CG36" ca="1" si="24">IFERROR(VLOOKUP($C5,DOSDetail,CELL("col",CG$4)+58,FALSE),ROUND(Y5*BU5,2))</f>
        <v>38.799999999999997</v>
      </c>
      <c r="CH5" s="31">
        <f t="shared" ref="CH5:CH36" ca="1" si="25">IFERROR(VLOOKUP($C5,DOSDetail,CELL("col",CH$4)+58,FALSE),ROUND(Z5*BV5,2))</f>
        <v>152.22999999999999</v>
      </c>
      <c r="CI5" s="31">
        <f t="shared" ref="CI5:CI36" ca="1" si="26">IFERROR(VLOOKUP($C5,DOSDetail,CELL("col",CI$4)+58,FALSE),ROUND(AA5*BW5,2))</f>
        <v>273.93</v>
      </c>
      <c r="CJ5" s="31">
        <f t="shared" ref="CJ5:CJ36" ca="1" si="27">IFERROR(VLOOKUP($C5,DOSDetail,CELL("col",CJ$4)+58,FALSE),ROUND(AB5*BX5,2))</f>
        <v>80.510000000000005</v>
      </c>
      <c r="CK5" s="32">
        <f t="shared" ref="CK5" ca="1" si="28">ROUND(Q5*$CV$3,2)</f>
        <v>0.28999999999999998</v>
      </c>
      <c r="CL5" s="32">
        <f t="shared" ref="CL5" ca="1" si="29">ROUND(R5*$CV$3,2)</f>
        <v>1.67</v>
      </c>
      <c r="CM5" s="32">
        <f t="shared" ref="CM5" ca="1" si="30">ROUND(S5*$CV$3,2)</f>
        <v>5.86</v>
      </c>
      <c r="CN5" s="32">
        <f t="shared" ref="CN5" ca="1" si="31">ROUND(T5*$CV$3,2)</f>
        <v>10.039999999999999</v>
      </c>
      <c r="CO5" s="32">
        <f t="shared" ref="CO5" ca="1" si="32">ROUND(U5*$CV$3,2)</f>
        <v>2.17</v>
      </c>
      <c r="CP5" s="32">
        <f t="shared" ref="CP5" ca="1" si="33">ROUND(V5*$CV$3,2)</f>
        <v>1.35</v>
      </c>
      <c r="CQ5" s="32">
        <f t="shared" ref="CQ5" ca="1" si="34">ROUND(W5*$CV$3,2)</f>
        <v>0</v>
      </c>
      <c r="CR5" s="32">
        <f t="shared" ref="CR5" ca="1" si="35">ROUND(X5*$CV$3,2)</f>
        <v>0</v>
      </c>
      <c r="CS5" s="32">
        <f t="shared" ref="CS5" ca="1" si="36">ROUND(Y5*$CV$3,2)</f>
        <v>0.66</v>
      </c>
      <c r="CT5" s="32">
        <f t="shared" ref="CT5" ca="1" si="37">ROUND(Z5*$CV$3,2)</f>
        <v>2.61</v>
      </c>
      <c r="CU5" s="32">
        <f t="shared" ref="CU5" ca="1" si="38">ROUND(AA5*$CV$3,2)</f>
        <v>4.6900000000000004</v>
      </c>
      <c r="CV5" s="32">
        <f t="shared" ref="CV5" ca="1" si="39">ROUND(AB5*$CV$3,2)</f>
        <v>1.38</v>
      </c>
      <c r="CW5" s="31">
        <f t="shared" ref="CW5:DH7" ca="1" si="40">IFERROR(VLOOKUP($C5,DOSDetail,CELL("col",CW$4)+22,FALSE),BY5+CK5-AO5-BA5)</f>
        <v>16.61</v>
      </c>
      <c r="CX5" s="31">
        <f t="shared" ca="1" si="40"/>
        <v>96.02</v>
      </c>
      <c r="CY5" s="31">
        <f t="shared" ca="1" si="40"/>
        <v>337.96999999999997</v>
      </c>
      <c r="CZ5" s="31">
        <f t="shared" ca="1" si="40"/>
        <v>537.40999999999985</v>
      </c>
      <c r="DA5" s="31">
        <f t="shared" ca="1" si="40"/>
        <v>116.00000000000001</v>
      </c>
      <c r="DB5" s="31">
        <f t="shared" ca="1" si="40"/>
        <v>72.209999999999994</v>
      </c>
      <c r="DC5" s="31">
        <f t="shared" ca="1" si="40"/>
        <v>0</v>
      </c>
      <c r="DD5" s="31">
        <f t="shared" ca="1" si="40"/>
        <v>0</v>
      </c>
      <c r="DE5" s="31">
        <f t="shared" ca="1" si="40"/>
        <v>30.509999999999994</v>
      </c>
      <c r="DF5" s="31">
        <f t="shared" ca="1" si="40"/>
        <v>126.16</v>
      </c>
      <c r="DG5" s="31">
        <f t="shared" ca="1" si="40"/>
        <v>227.02</v>
      </c>
      <c r="DH5" s="31">
        <f t="shared" ca="1" si="40"/>
        <v>66.73</v>
      </c>
      <c r="DI5" s="32">
        <f ca="1">ROUND(CW5*5%,2)</f>
        <v>0.83</v>
      </c>
      <c r="DJ5" s="32">
        <f t="shared" ref="DJ5:DT5" ca="1" si="41">ROUND(CX5*5%,2)</f>
        <v>4.8</v>
      </c>
      <c r="DK5" s="32">
        <f t="shared" ca="1" si="41"/>
        <v>16.899999999999999</v>
      </c>
      <c r="DL5" s="32">
        <f t="shared" ca="1" si="41"/>
        <v>26.87</v>
      </c>
      <c r="DM5" s="32">
        <f t="shared" ca="1" si="41"/>
        <v>5.8</v>
      </c>
      <c r="DN5" s="32">
        <f t="shared" ca="1" si="41"/>
        <v>3.61</v>
      </c>
      <c r="DO5" s="32">
        <f t="shared" ca="1" si="41"/>
        <v>0</v>
      </c>
      <c r="DP5" s="32">
        <f t="shared" ca="1" si="41"/>
        <v>0</v>
      </c>
      <c r="DQ5" s="32">
        <f t="shared" ca="1" si="41"/>
        <v>1.53</v>
      </c>
      <c r="DR5" s="32">
        <f t="shared" ca="1" si="41"/>
        <v>6.31</v>
      </c>
      <c r="DS5" s="32">
        <f t="shared" ca="1" si="41"/>
        <v>11.35</v>
      </c>
      <c r="DT5" s="32">
        <f t="shared" ca="1" si="41"/>
        <v>3.34</v>
      </c>
      <c r="DU5" s="31">
        <f ca="1">ROUND(CW5*DU$3,2)</f>
        <v>4.5199999999999996</v>
      </c>
      <c r="DV5" s="31">
        <f t="shared" ref="DV5:EF5" ca="1" si="42">ROUND(CX5*DV$3,2)</f>
        <v>25.92</v>
      </c>
      <c r="DW5" s="31">
        <f t="shared" ca="1" si="42"/>
        <v>90.53</v>
      </c>
      <c r="DX5" s="31">
        <f t="shared" ca="1" si="42"/>
        <v>142.69999999999999</v>
      </c>
      <c r="DY5" s="31">
        <f t="shared" ca="1" si="42"/>
        <v>30.54</v>
      </c>
      <c r="DZ5" s="31">
        <f t="shared" ca="1" si="42"/>
        <v>18.84</v>
      </c>
      <c r="EA5" s="31">
        <f t="shared" ca="1" si="42"/>
        <v>0</v>
      </c>
      <c r="EB5" s="31">
        <f t="shared" ca="1" si="42"/>
        <v>0</v>
      </c>
      <c r="EC5" s="31">
        <f t="shared" ca="1" si="42"/>
        <v>7.75</v>
      </c>
      <c r="ED5" s="31">
        <f t="shared" ca="1" si="42"/>
        <v>31.76</v>
      </c>
      <c r="EE5" s="31">
        <f t="shared" ca="1" si="42"/>
        <v>56.62</v>
      </c>
      <c r="EF5" s="31">
        <f t="shared" ca="1" si="42"/>
        <v>16.489999999999998</v>
      </c>
      <c r="EG5" s="32">
        <f ca="1">CW5+DI5+DU5</f>
        <v>21.959999999999997</v>
      </c>
      <c r="EH5" s="32">
        <f t="shared" ref="EH5:ER5" ca="1" si="43">CX5+DJ5+DV5</f>
        <v>126.74</v>
      </c>
      <c r="EI5" s="32">
        <f t="shared" ca="1" si="43"/>
        <v>445.4</v>
      </c>
      <c r="EJ5" s="32">
        <f t="shared" ca="1" si="43"/>
        <v>706.97999999999979</v>
      </c>
      <c r="EK5" s="32">
        <f t="shared" ca="1" si="43"/>
        <v>152.34</v>
      </c>
      <c r="EL5" s="32">
        <f t="shared" ca="1" si="43"/>
        <v>94.66</v>
      </c>
      <c r="EM5" s="32">
        <f t="shared" ca="1" si="43"/>
        <v>0</v>
      </c>
      <c r="EN5" s="32">
        <f t="shared" ca="1" si="43"/>
        <v>0</v>
      </c>
      <c r="EO5" s="32">
        <f t="shared" ca="1" si="43"/>
        <v>39.789999999999992</v>
      </c>
      <c r="EP5" s="32">
        <f t="shared" ca="1" si="43"/>
        <v>164.23</v>
      </c>
      <c r="EQ5" s="32">
        <f t="shared" ca="1" si="43"/>
        <v>294.99</v>
      </c>
      <c r="ER5" s="32">
        <f t="shared" ca="1" si="43"/>
        <v>86.56</v>
      </c>
    </row>
    <row r="6" spans="1:148" x14ac:dyDescent="0.25">
      <c r="A6" t="s">
        <v>440</v>
      </c>
      <c r="B6" s="1" t="s">
        <v>156</v>
      </c>
      <c r="C6" t="str">
        <f t="shared" ca="1" si="1"/>
        <v>0000006711</v>
      </c>
      <c r="D6" t="str">
        <f t="shared" ca="1" si="2"/>
        <v>FortisAlberta Reversing POD - Stirling (67S)</v>
      </c>
      <c r="E6" s="51">
        <v>0</v>
      </c>
      <c r="F6" s="51">
        <v>0</v>
      </c>
      <c r="G6" s="51">
        <v>0</v>
      </c>
      <c r="H6" s="51">
        <v>0</v>
      </c>
      <c r="I6" s="51">
        <v>0.78670249999999997</v>
      </c>
      <c r="J6" s="51">
        <v>0</v>
      </c>
      <c r="K6" s="51">
        <v>126.9389578</v>
      </c>
      <c r="L6" s="51">
        <v>94.4936455</v>
      </c>
      <c r="M6" s="51">
        <v>272.01293459999999</v>
      </c>
      <c r="N6" s="51">
        <v>191.43508610000001</v>
      </c>
      <c r="O6" s="51">
        <v>0</v>
      </c>
      <c r="P6" s="51">
        <v>0</v>
      </c>
      <c r="Q6" s="32">
        <v>0</v>
      </c>
      <c r="R6" s="32">
        <v>0</v>
      </c>
      <c r="S6" s="32">
        <v>0</v>
      </c>
      <c r="T6" s="32">
        <v>0</v>
      </c>
      <c r="U6" s="32">
        <v>9.69</v>
      </c>
      <c r="V6" s="32">
        <v>0</v>
      </c>
      <c r="W6" s="32">
        <v>2156.4299999999998</v>
      </c>
      <c r="X6" s="32">
        <v>2281.71</v>
      </c>
      <c r="Y6" s="32">
        <v>6714.11</v>
      </c>
      <c r="Z6" s="32">
        <v>24659.09</v>
      </c>
      <c r="AA6" s="32">
        <v>0</v>
      </c>
      <c r="AB6" s="32">
        <v>0</v>
      </c>
      <c r="AC6" s="2">
        <v>-0.31</v>
      </c>
      <c r="AD6" s="2">
        <v>-0.31</v>
      </c>
      <c r="AE6" s="2">
        <v>-0.31</v>
      </c>
      <c r="AF6" s="2">
        <v>-0.31</v>
      </c>
      <c r="AG6" s="2">
        <v>-0.31</v>
      </c>
      <c r="AH6" s="2">
        <v>-0.31</v>
      </c>
      <c r="AI6" s="2">
        <v>1.43</v>
      </c>
      <c r="AJ6" s="2">
        <v>1.43</v>
      </c>
      <c r="AK6" s="2">
        <v>1.43</v>
      </c>
      <c r="AL6" s="2">
        <v>1.43</v>
      </c>
      <c r="AM6" s="2">
        <v>1.43</v>
      </c>
      <c r="AN6" s="2">
        <v>1.43</v>
      </c>
      <c r="AO6" s="33">
        <v>0</v>
      </c>
      <c r="AP6" s="33">
        <v>0</v>
      </c>
      <c r="AQ6" s="33">
        <v>0</v>
      </c>
      <c r="AR6" s="33">
        <v>0</v>
      </c>
      <c r="AS6" s="33">
        <v>-0.03</v>
      </c>
      <c r="AT6" s="33">
        <v>0</v>
      </c>
      <c r="AU6" s="33">
        <v>30.84</v>
      </c>
      <c r="AV6" s="33">
        <v>32.630000000000003</v>
      </c>
      <c r="AW6" s="33">
        <v>96.01</v>
      </c>
      <c r="AX6" s="33">
        <v>352.63</v>
      </c>
      <c r="AY6" s="33">
        <v>0</v>
      </c>
      <c r="AZ6" s="33">
        <v>0</v>
      </c>
      <c r="BA6" s="31">
        <f t="shared" ref="BA6:BA70" si="44">ROUND(Q6*BA$3,2)</f>
        <v>0</v>
      </c>
      <c r="BB6" s="31">
        <f t="shared" ref="BB6:BB70" si="45">ROUND(R6*BB$3,2)</f>
        <v>0</v>
      </c>
      <c r="BC6" s="31">
        <f t="shared" ref="BC6:BC70" si="46">ROUND(S6*BC$3,2)</f>
        <v>0</v>
      </c>
      <c r="BD6" s="31">
        <f t="shared" ref="BD6:BD70" si="47">ROUND(T6*BD$3,2)</f>
        <v>0</v>
      </c>
      <c r="BE6" s="31">
        <f t="shared" ref="BE6:BE70" si="48">ROUND(U6*BE$3,2)</f>
        <v>0.06</v>
      </c>
      <c r="BF6" s="31">
        <f t="shared" ref="BF6:BF70" si="49">ROUND(V6*BF$3,2)</f>
        <v>0</v>
      </c>
      <c r="BG6" s="31">
        <f t="shared" ref="BG6:BG70" si="50">ROUND(W6*BG$3,2)</f>
        <v>1.51</v>
      </c>
      <c r="BH6" s="31">
        <f t="shared" ref="BH6:BH70" si="51">ROUND(X6*BH$3,2)</f>
        <v>1.6</v>
      </c>
      <c r="BI6" s="31">
        <f t="shared" ref="BI6:BI70" si="52">ROUND(Y6*BI$3,2)</f>
        <v>4.7</v>
      </c>
      <c r="BJ6" s="31">
        <f t="shared" ref="BJ6:BJ70" si="53">ROUND(Z6*BJ$3,2)</f>
        <v>-73.98</v>
      </c>
      <c r="BK6" s="31">
        <f t="shared" ref="BK6:BK70" si="54">ROUND(AA6*BK$3,2)</f>
        <v>0</v>
      </c>
      <c r="BL6" s="31">
        <f t="shared" ref="BL6:BL70" si="55">ROUND(AB6*BL$3,2)</f>
        <v>0</v>
      </c>
      <c r="BM6" s="6">
        <f t="shared" ca="1" si="15"/>
        <v>9.9000000000000005E-2</v>
      </c>
      <c r="BN6" s="6">
        <f t="shared" ca="1" si="15"/>
        <v>9.9000000000000005E-2</v>
      </c>
      <c r="BO6" s="6">
        <f t="shared" ca="1" si="15"/>
        <v>9.9000000000000005E-2</v>
      </c>
      <c r="BP6" s="6">
        <f t="shared" ca="1" si="15"/>
        <v>9.9000000000000005E-2</v>
      </c>
      <c r="BQ6" s="6">
        <f t="shared" ca="1" si="15"/>
        <v>9.9000000000000005E-2</v>
      </c>
      <c r="BR6" s="6">
        <f t="shared" ca="1" si="15"/>
        <v>9.9000000000000005E-2</v>
      </c>
      <c r="BS6" s="6">
        <f t="shared" ca="1" si="15"/>
        <v>9.9000000000000005E-2</v>
      </c>
      <c r="BT6" s="6">
        <f t="shared" ca="1" si="15"/>
        <v>9.9000000000000005E-2</v>
      </c>
      <c r="BU6" s="6">
        <f t="shared" ca="1" si="15"/>
        <v>9.9000000000000005E-2</v>
      </c>
      <c r="BV6" s="6">
        <f t="shared" ca="1" si="15"/>
        <v>9.9000000000000005E-2</v>
      </c>
      <c r="BW6" s="6">
        <f t="shared" ca="1" si="15"/>
        <v>9.9000000000000005E-2</v>
      </c>
      <c r="BX6" s="6">
        <f t="shared" ca="1" si="15"/>
        <v>9.9000000000000005E-2</v>
      </c>
      <c r="BY6" s="31">
        <f t="shared" ca="1" si="16"/>
        <v>0</v>
      </c>
      <c r="BZ6" s="31">
        <f t="shared" ca="1" si="17"/>
        <v>0</v>
      </c>
      <c r="CA6" s="31">
        <f t="shared" ca="1" si="18"/>
        <v>0</v>
      </c>
      <c r="CB6" s="31">
        <f t="shared" ca="1" si="19"/>
        <v>0</v>
      </c>
      <c r="CC6" s="31">
        <f t="shared" ca="1" si="20"/>
        <v>0.96</v>
      </c>
      <c r="CD6" s="31">
        <f t="shared" ca="1" si="21"/>
        <v>0</v>
      </c>
      <c r="CE6" s="31">
        <f t="shared" ca="1" si="22"/>
        <v>213.49</v>
      </c>
      <c r="CF6" s="31">
        <f t="shared" ca="1" si="23"/>
        <v>225.89</v>
      </c>
      <c r="CG6" s="31">
        <f t="shared" ca="1" si="24"/>
        <v>664.7</v>
      </c>
      <c r="CH6" s="31">
        <f t="shared" ca="1" si="25"/>
        <v>2441.25</v>
      </c>
      <c r="CI6" s="31">
        <f t="shared" ca="1" si="26"/>
        <v>0</v>
      </c>
      <c r="CJ6" s="31">
        <f t="shared" ca="1" si="27"/>
        <v>0</v>
      </c>
      <c r="CK6" s="32">
        <f t="shared" ref="CK6:CK70" ca="1" si="56">ROUND(Q6*$CV$3,2)</f>
        <v>0</v>
      </c>
      <c r="CL6" s="32">
        <f t="shared" ref="CL6:CL70" ca="1" si="57">ROUND(R6*$CV$3,2)</f>
        <v>0</v>
      </c>
      <c r="CM6" s="32">
        <f t="shared" ref="CM6:CM70" ca="1" si="58">ROUND(S6*$CV$3,2)</f>
        <v>0</v>
      </c>
      <c r="CN6" s="32">
        <f t="shared" ref="CN6:CN70" ca="1" si="59">ROUND(T6*$CV$3,2)</f>
        <v>0</v>
      </c>
      <c r="CO6" s="32">
        <f t="shared" ref="CO6:CO70" ca="1" si="60">ROUND(U6*$CV$3,2)</f>
        <v>0.01</v>
      </c>
      <c r="CP6" s="32">
        <f t="shared" ref="CP6:CP70" ca="1" si="61">ROUND(V6*$CV$3,2)</f>
        <v>0</v>
      </c>
      <c r="CQ6" s="32">
        <f t="shared" ref="CQ6:CQ70" ca="1" si="62">ROUND(W6*$CV$3,2)</f>
        <v>3.23</v>
      </c>
      <c r="CR6" s="32">
        <f t="shared" ref="CR6:CR70" ca="1" si="63">ROUND(X6*$CV$3,2)</f>
        <v>3.42</v>
      </c>
      <c r="CS6" s="32">
        <f t="shared" ref="CS6:CS70" ca="1" si="64">ROUND(Y6*$CV$3,2)</f>
        <v>10.07</v>
      </c>
      <c r="CT6" s="32">
        <f t="shared" ref="CT6:CT70" ca="1" si="65">ROUND(Z6*$CV$3,2)</f>
        <v>36.99</v>
      </c>
      <c r="CU6" s="32">
        <f t="shared" ref="CU6:CU70" ca="1" si="66">ROUND(AA6*$CV$3,2)</f>
        <v>0</v>
      </c>
      <c r="CV6" s="32">
        <f t="shared" ref="CV6:CV70" ca="1" si="67">ROUND(AB6*$CV$3,2)</f>
        <v>0</v>
      </c>
      <c r="CW6" s="31">
        <f t="shared" ca="1" si="40"/>
        <v>0</v>
      </c>
      <c r="CX6" s="31">
        <f t="shared" ca="1" si="40"/>
        <v>0</v>
      </c>
      <c r="CY6" s="31">
        <f t="shared" ca="1" si="40"/>
        <v>0</v>
      </c>
      <c r="CZ6" s="31">
        <f t="shared" ca="1" si="40"/>
        <v>0</v>
      </c>
      <c r="DA6" s="31">
        <f t="shared" ca="1" si="40"/>
        <v>0.94</v>
      </c>
      <c r="DB6" s="31">
        <f t="shared" ca="1" si="40"/>
        <v>0</v>
      </c>
      <c r="DC6" s="31">
        <f t="shared" ca="1" si="40"/>
        <v>184.37</v>
      </c>
      <c r="DD6" s="31">
        <f t="shared" ca="1" si="40"/>
        <v>195.07999999999998</v>
      </c>
      <c r="DE6" s="31">
        <f t="shared" ca="1" si="40"/>
        <v>574.06000000000006</v>
      </c>
      <c r="DF6" s="31">
        <f t="shared" ca="1" si="40"/>
        <v>2199.5899999999997</v>
      </c>
      <c r="DG6" s="31">
        <f t="shared" ca="1" si="40"/>
        <v>0</v>
      </c>
      <c r="DH6" s="31">
        <f t="shared" ca="1" si="40"/>
        <v>0</v>
      </c>
      <c r="DI6" s="32">
        <f t="shared" ref="DI6:DI68" ca="1" si="68">ROUND(CW6*5%,2)</f>
        <v>0</v>
      </c>
      <c r="DJ6" s="32">
        <f t="shared" ref="DJ6:DJ68" ca="1" si="69">ROUND(CX6*5%,2)</f>
        <v>0</v>
      </c>
      <c r="DK6" s="32">
        <f t="shared" ref="DK6:DK68" ca="1" si="70">ROUND(CY6*5%,2)</f>
        <v>0</v>
      </c>
      <c r="DL6" s="32">
        <f t="shared" ref="DL6:DL68" ca="1" si="71">ROUND(CZ6*5%,2)</f>
        <v>0</v>
      </c>
      <c r="DM6" s="32">
        <f t="shared" ref="DM6:DM68" ca="1" si="72">ROUND(DA6*5%,2)</f>
        <v>0.05</v>
      </c>
      <c r="DN6" s="32">
        <f t="shared" ref="DN6:DN68" ca="1" si="73">ROUND(DB6*5%,2)</f>
        <v>0</v>
      </c>
      <c r="DO6" s="32">
        <f t="shared" ref="DO6:DO68" ca="1" si="74">ROUND(DC6*5%,2)</f>
        <v>9.2200000000000006</v>
      </c>
      <c r="DP6" s="32">
        <f t="shared" ref="DP6:DP68" ca="1" si="75">ROUND(DD6*5%,2)</f>
        <v>9.75</v>
      </c>
      <c r="DQ6" s="32">
        <f t="shared" ref="DQ6:DQ68" ca="1" si="76">ROUND(DE6*5%,2)</f>
        <v>28.7</v>
      </c>
      <c r="DR6" s="32">
        <f t="shared" ref="DR6:DR68" ca="1" si="77">ROUND(DF6*5%,2)</f>
        <v>109.98</v>
      </c>
      <c r="DS6" s="32">
        <f t="shared" ref="DS6:DS68" ca="1" si="78">ROUND(DG6*5%,2)</f>
        <v>0</v>
      </c>
      <c r="DT6" s="32">
        <f t="shared" ref="DT6:DT68" ca="1" si="79">ROUND(DH6*5%,2)</f>
        <v>0</v>
      </c>
      <c r="DU6" s="31">
        <f t="shared" ref="DU6:DU68" ca="1" si="80">ROUND(CW6*DU$3,2)</f>
        <v>0</v>
      </c>
      <c r="DV6" s="31">
        <f t="shared" ref="DV6:DV68" ca="1" si="81">ROUND(CX6*DV$3,2)</f>
        <v>0</v>
      </c>
      <c r="DW6" s="31">
        <f t="shared" ref="DW6:DW68" ca="1" si="82">ROUND(CY6*DW$3,2)</f>
        <v>0</v>
      </c>
      <c r="DX6" s="31">
        <f t="shared" ref="DX6:DX68" ca="1" si="83">ROUND(CZ6*DX$3,2)</f>
        <v>0</v>
      </c>
      <c r="DY6" s="31">
        <f t="shared" ref="DY6:DY68" ca="1" si="84">ROUND(DA6*DY$3,2)</f>
        <v>0.25</v>
      </c>
      <c r="DZ6" s="31">
        <f t="shared" ref="DZ6:DZ68" ca="1" si="85">ROUND(DB6*DZ$3,2)</f>
        <v>0</v>
      </c>
      <c r="EA6" s="31">
        <f t="shared" ref="EA6:EA68" ca="1" si="86">ROUND(DC6*EA$3,2)</f>
        <v>47.69</v>
      </c>
      <c r="EB6" s="31">
        <f t="shared" ref="EB6:EB68" ca="1" si="87">ROUND(DD6*EB$3,2)</f>
        <v>50.01</v>
      </c>
      <c r="EC6" s="31">
        <f t="shared" ref="EC6:EC68" ca="1" si="88">ROUND(DE6*EC$3,2)</f>
        <v>145.81</v>
      </c>
      <c r="ED6" s="31">
        <f t="shared" ref="ED6:ED68" ca="1" si="89">ROUND(DF6*ED$3,2)</f>
        <v>553.72</v>
      </c>
      <c r="EE6" s="31">
        <f t="shared" ref="EE6:EE68" ca="1" si="90">ROUND(DG6*EE$3,2)</f>
        <v>0</v>
      </c>
      <c r="EF6" s="31">
        <f t="shared" ref="EF6:EF68" ca="1" si="91">ROUND(DH6*EF$3,2)</f>
        <v>0</v>
      </c>
      <c r="EG6" s="32">
        <f t="shared" ref="EG6:EG68" ca="1" si="92">CW6+DI6+DU6</f>
        <v>0</v>
      </c>
      <c r="EH6" s="32">
        <f t="shared" ref="EH6:EH68" ca="1" si="93">CX6+DJ6+DV6</f>
        <v>0</v>
      </c>
      <c r="EI6" s="32">
        <f t="shared" ref="EI6:EI68" ca="1" si="94">CY6+DK6+DW6</f>
        <v>0</v>
      </c>
      <c r="EJ6" s="32">
        <f t="shared" ref="EJ6:EJ68" ca="1" si="95">CZ6+DL6+DX6</f>
        <v>0</v>
      </c>
      <c r="EK6" s="32">
        <f t="shared" ref="EK6:EK68" ca="1" si="96">DA6+DM6+DY6</f>
        <v>1.24</v>
      </c>
      <c r="EL6" s="32">
        <f t="shared" ref="EL6:EL68" ca="1" si="97">DB6+DN6+DZ6</f>
        <v>0</v>
      </c>
      <c r="EM6" s="32">
        <f t="shared" ref="EM6:EM68" ca="1" si="98">DC6+DO6+EA6</f>
        <v>241.28</v>
      </c>
      <c r="EN6" s="32">
        <f t="shared" ref="EN6:EN68" ca="1" si="99">DD6+DP6+EB6</f>
        <v>254.83999999999997</v>
      </c>
      <c r="EO6" s="32">
        <f t="shared" ref="EO6:EO68" ca="1" si="100">DE6+DQ6+EC6</f>
        <v>748.57000000000016</v>
      </c>
      <c r="EP6" s="32">
        <f t="shared" ref="EP6:EP68" ca="1" si="101">DF6+DR6+ED6</f>
        <v>2863.29</v>
      </c>
      <c r="EQ6" s="32">
        <f t="shared" ref="EQ6:EQ68" ca="1" si="102">DG6+DS6+EE6</f>
        <v>0</v>
      </c>
      <c r="ER6" s="32">
        <f t="shared" ref="ER6:ER68" ca="1" si="103">DH6+DT6+EF6</f>
        <v>0</v>
      </c>
    </row>
    <row r="7" spans="1:148" x14ac:dyDescent="0.25">
      <c r="A7" t="s">
        <v>440</v>
      </c>
      <c r="B7" s="1" t="s">
        <v>149</v>
      </c>
      <c r="C7" t="str">
        <f t="shared" ca="1" si="1"/>
        <v>0000022911</v>
      </c>
      <c r="D7" t="str">
        <f t="shared" ca="1" si="2"/>
        <v>FortisAlberta Reversing POD - Glenwood (229S)</v>
      </c>
      <c r="E7" s="51">
        <v>0.80812879999999998</v>
      </c>
      <c r="F7" s="51">
        <v>0</v>
      </c>
      <c r="G7" s="51">
        <v>0</v>
      </c>
      <c r="H7" s="51">
        <v>2.3966052000000002</v>
      </c>
      <c r="I7" s="51">
        <v>4.2032186999999999</v>
      </c>
      <c r="J7" s="51">
        <v>347.09439520000001</v>
      </c>
      <c r="K7" s="51">
        <v>74.158780300000004</v>
      </c>
      <c r="L7" s="51">
        <v>36.614683300000003</v>
      </c>
      <c r="M7" s="51">
        <v>186.25062879999999</v>
      </c>
      <c r="N7" s="51">
        <v>15.0539752</v>
      </c>
      <c r="O7" s="51">
        <v>7.0216291999999996</v>
      </c>
      <c r="P7" s="51">
        <v>1.8505421</v>
      </c>
      <c r="Q7" s="32">
        <v>13.48</v>
      </c>
      <c r="R7" s="32">
        <v>0</v>
      </c>
      <c r="S7" s="32">
        <v>0</v>
      </c>
      <c r="T7" s="32">
        <v>32.03</v>
      </c>
      <c r="U7" s="32">
        <v>58.47</v>
      </c>
      <c r="V7" s="32">
        <v>9887.48</v>
      </c>
      <c r="W7" s="32">
        <v>1446.71</v>
      </c>
      <c r="X7" s="32">
        <v>3369.94</v>
      </c>
      <c r="Y7" s="32">
        <v>8691.67</v>
      </c>
      <c r="Z7" s="32">
        <v>259.64999999999998</v>
      </c>
      <c r="AA7" s="32">
        <v>155.05000000000001</v>
      </c>
      <c r="AB7" s="32">
        <v>31.38</v>
      </c>
      <c r="AC7" s="2">
        <v>0.23</v>
      </c>
      <c r="AD7" s="2">
        <v>0.23</v>
      </c>
      <c r="AE7" s="2">
        <v>0.23</v>
      </c>
      <c r="AF7" s="2">
        <v>0.23</v>
      </c>
      <c r="AG7" s="2">
        <v>0.23</v>
      </c>
      <c r="AH7" s="2">
        <v>0.23</v>
      </c>
      <c r="AI7" s="2">
        <v>1.69</v>
      </c>
      <c r="AJ7" s="2">
        <v>1.69</v>
      </c>
      <c r="AK7" s="2">
        <v>1.69</v>
      </c>
      <c r="AL7" s="2">
        <v>1.69</v>
      </c>
      <c r="AM7" s="2">
        <v>1.69</v>
      </c>
      <c r="AN7" s="2">
        <v>1.69</v>
      </c>
      <c r="AO7" s="33">
        <v>0.03</v>
      </c>
      <c r="AP7" s="33">
        <v>0</v>
      </c>
      <c r="AQ7" s="33">
        <v>0</v>
      </c>
      <c r="AR7" s="33">
        <v>7.0000000000000007E-2</v>
      </c>
      <c r="AS7" s="33">
        <v>0.13</v>
      </c>
      <c r="AT7" s="33">
        <v>22.74</v>
      </c>
      <c r="AU7" s="33">
        <v>24.45</v>
      </c>
      <c r="AV7" s="33">
        <v>56.95</v>
      </c>
      <c r="AW7" s="33">
        <v>146.88999999999999</v>
      </c>
      <c r="AX7" s="33">
        <v>4.3899999999999997</v>
      </c>
      <c r="AY7" s="33">
        <v>2.62</v>
      </c>
      <c r="AZ7" s="33">
        <v>0.53</v>
      </c>
      <c r="BA7" s="31">
        <f t="shared" si="44"/>
        <v>-0.01</v>
      </c>
      <c r="BB7" s="31">
        <f t="shared" si="45"/>
        <v>0</v>
      </c>
      <c r="BC7" s="31">
        <f t="shared" si="46"/>
        <v>0</v>
      </c>
      <c r="BD7" s="31">
        <f t="shared" si="47"/>
        <v>0.19</v>
      </c>
      <c r="BE7" s="31">
        <f t="shared" si="48"/>
        <v>0.34</v>
      </c>
      <c r="BF7" s="31">
        <f t="shared" si="49"/>
        <v>57.35</v>
      </c>
      <c r="BG7" s="31">
        <f t="shared" si="50"/>
        <v>1.01</v>
      </c>
      <c r="BH7" s="31">
        <f t="shared" si="51"/>
        <v>2.36</v>
      </c>
      <c r="BI7" s="31">
        <f t="shared" si="52"/>
        <v>6.08</v>
      </c>
      <c r="BJ7" s="31">
        <f t="shared" si="53"/>
        <v>-0.78</v>
      </c>
      <c r="BK7" s="31">
        <f t="shared" si="54"/>
        <v>-0.47</v>
      </c>
      <c r="BL7" s="31">
        <f t="shared" si="55"/>
        <v>-0.09</v>
      </c>
      <c r="BM7" s="6">
        <f t="shared" ca="1" si="15"/>
        <v>0.1132</v>
      </c>
      <c r="BN7" s="6">
        <f t="shared" ca="1" si="15"/>
        <v>0.1132</v>
      </c>
      <c r="BO7" s="6">
        <f t="shared" ca="1" si="15"/>
        <v>0.1132</v>
      </c>
      <c r="BP7" s="6">
        <f t="shared" ca="1" si="15"/>
        <v>0.1132</v>
      </c>
      <c r="BQ7" s="6">
        <f t="shared" ca="1" si="15"/>
        <v>0.1132</v>
      </c>
      <c r="BR7" s="6">
        <f t="shared" ca="1" si="15"/>
        <v>0.1132</v>
      </c>
      <c r="BS7" s="6">
        <f t="shared" ca="1" si="15"/>
        <v>0.1132</v>
      </c>
      <c r="BT7" s="6">
        <f t="shared" ca="1" si="15"/>
        <v>0.1132</v>
      </c>
      <c r="BU7" s="6">
        <f t="shared" ca="1" si="15"/>
        <v>0.1132</v>
      </c>
      <c r="BV7" s="6">
        <f t="shared" ca="1" si="15"/>
        <v>0.1132</v>
      </c>
      <c r="BW7" s="6">
        <f t="shared" ca="1" si="15"/>
        <v>0.1132</v>
      </c>
      <c r="BX7" s="6">
        <f t="shared" ca="1" si="15"/>
        <v>0.1132</v>
      </c>
      <c r="BY7" s="31">
        <f t="shared" ca="1" si="16"/>
        <v>1.53</v>
      </c>
      <c r="BZ7" s="31">
        <f t="shared" ca="1" si="17"/>
        <v>0</v>
      </c>
      <c r="CA7" s="31">
        <f t="shared" ca="1" si="18"/>
        <v>0</v>
      </c>
      <c r="CB7" s="31">
        <f t="shared" ca="1" si="19"/>
        <v>3.63</v>
      </c>
      <c r="CC7" s="31">
        <f t="shared" ca="1" si="20"/>
        <v>6.62</v>
      </c>
      <c r="CD7" s="31">
        <f t="shared" ca="1" si="21"/>
        <v>1119.26</v>
      </c>
      <c r="CE7" s="31">
        <f t="shared" ca="1" si="22"/>
        <v>163.77000000000001</v>
      </c>
      <c r="CF7" s="31">
        <f t="shared" ca="1" si="23"/>
        <v>381.48</v>
      </c>
      <c r="CG7" s="31">
        <f t="shared" ca="1" si="24"/>
        <v>983.9</v>
      </c>
      <c r="CH7" s="31">
        <f t="shared" ca="1" si="25"/>
        <v>29.39</v>
      </c>
      <c r="CI7" s="31">
        <f t="shared" ca="1" si="26"/>
        <v>17.55</v>
      </c>
      <c r="CJ7" s="31">
        <f t="shared" ca="1" si="27"/>
        <v>3.55</v>
      </c>
      <c r="CK7" s="32">
        <f t="shared" ca="1" si="56"/>
        <v>0.02</v>
      </c>
      <c r="CL7" s="32">
        <f t="shared" ca="1" si="57"/>
        <v>0</v>
      </c>
      <c r="CM7" s="32">
        <f t="shared" ca="1" si="58"/>
        <v>0</v>
      </c>
      <c r="CN7" s="32">
        <f t="shared" ca="1" si="59"/>
        <v>0.05</v>
      </c>
      <c r="CO7" s="32">
        <f t="shared" ca="1" si="60"/>
        <v>0.09</v>
      </c>
      <c r="CP7" s="32">
        <f t="shared" ca="1" si="61"/>
        <v>14.83</v>
      </c>
      <c r="CQ7" s="32">
        <f t="shared" ca="1" si="62"/>
        <v>2.17</v>
      </c>
      <c r="CR7" s="32">
        <f t="shared" ca="1" si="63"/>
        <v>5.05</v>
      </c>
      <c r="CS7" s="32">
        <f t="shared" ca="1" si="64"/>
        <v>13.04</v>
      </c>
      <c r="CT7" s="32">
        <f t="shared" ca="1" si="65"/>
        <v>0.39</v>
      </c>
      <c r="CU7" s="32">
        <f t="shared" ca="1" si="66"/>
        <v>0.23</v>
      </c>
      <c r="CV7" s="32">
        <f t="shared" ca="1" si="67"/>
        <v>0.05</v>
      </c>
      <c r="CW7" s="31">
        <f t="shared" ca="1" si="40"/>
        <v>1.53</v>
      </c>
      <c r="CX7" s="31">
        <f t="shared" ca="1" si="40"/>
        <v>0</v>
      </c>
      <c r="CY7" s="31">
        <f t="shared" ca="1" si="40"/>
        <v>0</v>
      </c>
      <c r="CZ7" s="31">
        <f t="shared" ca="1" si="40"/>
        <v>3.42</v>
      </c>
      <c r="DA7" s="31">
        <f t="shared" ca="1" si="40"/>
        <v>6.24</v>
      </c>
      <c r="DB7" s="31">
        <f t="shared" ca="1" si="40"/>
        <v>1054</v>
      </c>
      <c r="DC7" s="31">
        <f t="shared" ca="1" si="40"/>
        <v>140.48000000000002</v>
      </c>
      <c r="DD7" s="31">
        <f t="shared" ca="1" si="40"/>
        <v>327.22000000000003</v>
      </c>
      <c r="DE7" s="31">
        <f t="shared" ca="1" si="40"/>
        <v>843.96999999999991</v>
      </c>
      <c r="DF7" s="31">
        <f t="shared" ca="1" si="40"/>
        <v>26.17</v>
      </c>
      <c r="DG7" s="31">
        <f t="shared" ca="1" si="40"/>
        <v>15.63</v>
      </c>
      <c r="DH7" s="31">
        <f t="shared" ca="1" si="40"/>
        <v>3.1599999999999993</v>
      </c>
      <c r="DI7" s="32">
        <f t="shared" ca="1" si="68"/>
        <v>0.08</v>
      </c>
      <c r="DJ7" s="32">
        <f t="shared" ca="1" si="69"/>
        <v>0</v>
      </c>
      <c r="DK7" s="32">
        <f t="shared" ca="1" si="70"/>
        <v>0</v>
      </c>
      <c r="DL7" s="32">
        <f t="shared" ca="1" si="71"/>
        <v>0.17</v>
      </c>
      <c r="DM7" s="32">
        <f t="shared" ca="1" si="72"/>
        <v>0.31</v>
      </c>
      <c r="DN7" s="32">
        <f t="shared" ca="1" si="73"/>
        <v>52.7</v>
      </c>
      <c r="DO7" s="32">
        <f t="shared" ca="1" si="74"/>
        <v>7.02</v>
      </c>
      <c r="DP7" s="32">
        <f t="shared" ca="1" si="75"/>
        <v>16.36</v>
      </c>
      <c r="DQ7" s="32">
        <f t="shared" ca="1" si="76"/>
        <v>42.2</v>
      </c>
      <c r="DR7" s="32">
        <f t="shared" ca="1" si="77"/>
        <v>1.31</v>
      </c>
      <c r="DS7" s="32">
        <f t="shared" ca="1" si="78"/>
        <v>0.78</v>
      </c>
      <c r="DT7" s="32">
        <f t="shared" ca="1" si="79"/>
        <v>0.16</v>
      </c>
      <c r="DU7" s="31">
        <f t="shared" ca="1" si="80"/>
        <v>0.42</v>
      </c>
      <c r="DV7" s="31">
        <f t="shared" ca="1" si="81"/>
        <v>0</v>
      </c>
      <c r="DW7" s="31">
        <f t="shared" ca="1" si="82"/>
        <v>0</v>
      </c>
      <c r="DX7" s="31">
        <f t="shared" ca="1" si="83"/>
        <v>0.91</v>
      </c>
      <c r="DY7" s="31">
        <f t="shared" ca="1" si="84"/>
        <v>1.64</v>
      </c>
      <c r="DZ7" s="31">
        <f t="shared" ca="1" si="85"/>
        <v>275.02</v>
      </c>
      <c r="EA7" s="31">
        <f t="shared" ca="1" si="86"/>
        <v>36.340000000000003</v>
      </c>
      <c r="EB7" s="31">
        <f t="shared" ca="1" si="87"/>
        <v>83.88</v>
      </c>
      <c r="EC7" s="31">
        <f t="shared" ca="1" si="88"/>
        <v>214.37</v>
      </c>
      <c r="ED7" s="31">
        <f t="shared" ca="1" si="89"/>
        <v>6.59</v>
      </c>
      <c r="EE7" s="31">
        <f t="shared" ca="1" si="90"/>
        <v>3.9</v>
      </c>
      <c r="EF7" s="31">
        <f t="shared" ca="1" si="91"/>
        <v>0.78</v>
      </c>
      <c r="EG7" s="32">
        <f t="shared" ca="1" si="92"/>
        <v>2.0300000000000002</v>
      </c>
      <c r="EH7" s="32">
        <f t="shared" ca="1" si="93"/>
        <v>0</v>
      </c>
      <c r="EI7" s="32">
        <f t="shared" ca="1" si="94"/>
        <v>0</v>
      </c>
      <c r="EJ7" s="32">
        <f t="shared" ca="1" si="95"/>
        <v>4.5</v>
      </c>
      <c r="EK7" s="32">
        <f t="shared" ca="1" si="96"/>
        <v>8.19</v>
      </c>
      <c r="EL7" s="32">
        <f t="shared" ca="1" si="97"/>
        <v>1381.72</v>
      </c>
      <c r="EM7" s="32">
        <f t="shared" ca="1" si="98"/>
        <v>183.84000000000003</v>
      </c>
      <c r="EN7" s="32">
        <f t="shared" ca="1" si="99"/>
        <v>427.46000000000004</v>
      </c>
      <c r="EO7" s="32">
        <f t="shared" ca="1" si="100"/>
        <v>1100.54</v>
      </c>
      <c r="EP7" s="32">
        <f t="shared" ca="1" si="101"/>
        <v>34.07</v>
      </c>
      <c r="EQ7" s="32">
        <f t="shared" ca="1" si="102"/>
        <v>20.309999999999999</v>
      </c>
      <c r="ER7" s="32">
        <f t="shared" ca="1" si="103"/>
        <v>4.0999999999999996</v>
      </c>
    </row>
    <row r="8" spans="1:148" x14ac:dyDescent="0.25">
      <c r="A8" t="s">
        <v>440</v>
      </c>
      <c r="B8" s="1" t="s">
        <v>150</v>
      </c>
      <c r="C8" t="str">
        <f t="shared" ca="1" si="1"/>
        <v>0000025611</v>
      </c>
      <c r="D8" t="str">
        <f t="shared" ca="1" si="2"/>
        <v>FortisAlberta Reversing POD - Harmattan (256S)</v>
      </c>
      <c r="E8" s="51">
        <v>83.355532199999999</v>
      </c>
      <c r="F8" s="51">
        <v>90.164169999999999</v>
      </c>
      <c r="G8" s="51">
        <v>199.3144705</v>
      </c>
      <c r="H8" s="51">
        <v>593.74741440000003</v>
      </c>
      <c r="I8" s="51">
        <v>597.01512449999996</v>
      </c>
      <c r="J8" s="51">
        <v>289.12660970000002</v>
      </c>
      <c r="K8" s="51">
        <v>47.3582599</v>
      </c>
      <c r="L8" s="51">
        <v>219.8849385</v>
      </c>
      <c r="M8" s="51">
        <v>119.0687708</v>
      </c>
      <c r="N8" s="51">
        <v>524.32749360000003</v>
      </c>
      <c r="O8" s="51">
        <v>16.7277573</v>
      </c>
      <c r="P8" s="51">
        <v>63.165367400000001</v>
      </c>
      <c r="Q8" s="32">
        <v>2406.0700000000002</v>
      </c>
      <c r="R8" s="32">
        <v>16477.14</v>
      </c>
      <c r="S8" s="32">
        <v>9597.57</v>
      </c>
      <c r="T8" s="32">
        <v>26682.22</v>
      </c>
      <c r="U8" s="32">
        <v>13158.32</v>
      </c>
      <c r="V8" s="32">
        <v>7765.8</v>
      </c>
      <c r="W8" s="32">
        <v>882.27</v>
      </c>
      <c r="X8" s="32">
        <v>10504.94</v>
      </c>
      <c r="Y8" s="32">
        <v>3243.86</v>
      </c>
      <c r="Z8" s="32">
        <v>14168.17</v>
      </c>
      <c r="AA8" s="32">
        <v>1560.91</v>
      </c>
      <c r="AB8" s="32">
        <v>3487.97</v>
      </c>
      <c r="AC8" s="2">
        <v>-1.46</v>
      </c>
      <c r="AD8" s="2">
        <v>-1.46</v>
      </c>
      <c r="AE8" s="2">
        <v>-1.46</v>
      </c>
      <c r="AF8" s="2">
        <v>-1.46</v>
      </c>
      <c r="AG8" s="2">
        <v>-1.46</v>
      </c>
      <c r="AH8" s="2">
        <v>-1.46</v>
      </c>
      <c r="AI8" s="2">
        <v>-0.31</v>
      </c>
      <c r="AJ8" s="2">
        <v>-0.31</v>
      </c>
      <c r="AK8" s="2">
        <v>-0.31</v>
      </c>
      <c r="AL8" s="2">
        <v>-0.31</v>
      </c>
      <c r="AM8" s="2">
        <v>-0.31</v>
      </c>
      <c r="AN8" s="2">
        <v>-0.31</v>
      </c>
      <c r="AO8" s="33">
        <v>-35.130000000000003</v>
      </c>
      <c r="AP8" s="33">
        <v>-240.57</v>
      </c>
      <c r="AQ8" s="33">
        <v>-140.12</v>
      </c>
      <c r="AR8" s="33">
        <v>-389.56</v>
      </c>
      <c r="AS8" s="33">
        <v>-192.11</v>
      </c>
      <c r="AT8" s="33">
        <v>-113.38</v>
      </c>
      <c r="AU8" s="33">
        <v>-2.74</v>
      </c>
      <c r="AV8" s="33">
        <v>-32.57</v>
      </c>
      <c r="AW8" s="33">
        <v>-10.06</v>
      </c>
      <c r="AX8" s="33">
        <v>-43.92</v>
      </c>
      <c r="AY8" s="33">
        <v>-4.84</v>
      </c>
      <c r="AZ8" s="33">
        <v>-10.81</v>
      </c>
      <c r="BA8" s="31">
        <f t="shared" si="44"/>
        <v>-0.96</v>
      </c>
      <c r="BB8" s="31">
        <f t="shared" si="45"/>
        <v>-6.59</v>
      </c>
      <c r="BC8" s="31">
        <f t="shared" si="46"/>
        <v>-3.84</v>
      </c>
      <c r="BD8" s="31">
        <f t="shared" si="47"/>
        <v>154.76</v>
      </c>
      <c r="BE8" s="31">
        <f t="shared" si="48"/>
        <v>76.319999999999993</v>
      </c>
      <c r="BF8" s="31">
        <f t="shared" si="49"/>
        <v>45.04</v>
      </c>
      <c r="BG8" s="31">
        <f t="shared" si="50"/>
        <v>0.62</v>
      </c>
      <c r="BH8" s="31">
        <f t="shared" si="51"/>
        <v>7.35</v>
      </c>
      <c r="BI8" s="31">
        <f t="shared" si="52"/>
        <v>2.27</v>
      </c>
      <c r="BJ8" s="31">
        <f t="shared" si="53"/>
        <v>-42.5</v>
      </c>
      <c r="BK8" s="31">
        <f t="shared" si="54"/>
        <v>-4.68</v>
      </c>
      <c r="BL8" s="31">
        <f t="shared" si="55"/>
        <v>-10.46</v>
      </c>
      <c r="BM8" s="6">
        <f t="shared" ca="1" si="15"/>
        <v>2.7900000000000001E-2</v>
      </c>
      <c r="BN8" s="6">
        <f t="shared" ca="1" si="15"/>
        <v>2.7900000000000001E-2</v>
      </c>
      <c r="BO8" s="6">
        <f t="shared" ca="1" si="15"/>
        <v>2.7900000000000001E-2</v>
      </c>
      <c r="BP8" s="6">
        <f t="shared" ca="1" si="15"/>
        <v>2.7900000000000001E-2</v>
      </c>
      <c r="BQ8" s="6">
        <f t="shared" ca="1" si="15"/>
        <v>2.7900000000000001E-2</v>
      </c>
      <c r="BR8" s="6">
        <f t="shared" ca="1" si="15"/>
        <v>2.7900000000000001E-2</v>
      </c>
      <c r="BS8" s="6">
        <f t="shared" ca="1" si="15"/>
        <v>2.7900000000000001E-2</v>
      </c>
      <c r="BT8" s="6">
        <f t="shared" ca="1" si="15"/>
        <v>2.7900000000000001E-2</v>
      </c>
      <c r="BU8" s="6">
        <f t="shared" ca="1" si="15"/>
        <v>2.7900000000000001E-2</v>
      </c>
      <c r="BV8" s="6">
        <f t="shared" ca="1" si="15"/>
        <v>2.7900000000000001E-2</v>
      </c>
      <c r="BW8" s="6">
        <f t="shared" ca="1" si="15"/>
        <v>2.7900000000000001E-2</v>
      </c>
      <c r="BX8" s="6">
        <f t="shared" ca="1" si="15"/>
        <v>2.7900000000000001E-2</v>
      </c>
      <c r="BY8" s="31">
        <f t="shared" ca="1" si="16"/>
        <v>67.13</v>
      </c>
      <c r="BZ8" s="31">
        <f t="shared" ca="1" si="17"/>
        <v>459.71</v>
      </c>
      <c r="CA8" s="31">
        <f t="shared" ca="1" si="18"/>
        <v>267.77</v>
      </c>
      <c r="CB8" s="31">
        <f t="shared" ca="1" si="19"/>
        <v>744.43</v>
      </c>
      <c r="CC8" s="31">
        <f t="shared" ca="1" si="20"/>
        <v>367.12</v>
      </c>
      <c r="CD8" s="31">
        <f t="shared" ca="1" si="21"/>
        <v>216.67</v>
      </c>
      <c r="CE8" s="31">
        <f t="shared" ca="1" si="22"/>
        <v>24.62</v>
      </c>
      <c r="CF8" s="31">
        <f t="shared" ca="1" si="23"/>
        <v>293.08999999999997</v>
      </c>
      <c r="CG8" s="31">
        <f t="shared" ca="1" si="24"/>
        <v>90.5</v>
      </c>
      <c r="CH8" s="31">
        <f t="shared" ca="1" si="25"/>
        <v>395.29</v>
      </c>
      <c r="CI8" s="31">
        <f t="shared" ca="1" si="26"/>
        <v>43.55</v>
      </c>
      <c r="CJ8" s="31">
        <f t="shared" ca="1" si="27"/>
        <v>97.31</v>
      </c>
      <c r="CK8" s="32">
        <f t="shared" ca="1" si="56"/>
        <v>3.61</v>
      </c>
      <c r="CL8" s="32">
        <f t="shared" ca="1" si="57"/>
        <v>24.72</v>
      </c>
      <c r="CM8" s="32">
        <f t="shared" ca="1" si="58"/>
        <v>14.4</v>
      </c>
      <c r="CN8" s="32">
        <f t="shared" ca="1" si="59"/>
        <v>40.020000000000003</v>
      </c>
      <c r="CO8" s="32">
        <f t="shared" ca="1" si="60"/>
        <v>19.739999999999998</v>
      </c>
      <c r="CP8" s="32">
        <f t="shared" ca="1" si="61"/>
        <v>11.65</v>
      </c>
      <c r="CQ8" s="32">
        <f t="shared" ca="1" si="62"/>
        <v>1.32</v>
      </c>
      <c r="CR8" s="32">
        <f t="shared" ca="1" si="63"/>
        <v>15.76</v>
      </c>
      <c r="CS8" s="32">
        <f t="shared" ca="1" si="64"/>
        <v>4.87</v>
      </c>
      <c r="CT8" s="32">
        <f t="shared" ca="1" si="65"/>
        <v>21.25</v>
      </c>
      <c r="CU8" s="32">
        <f t="shared" ca="1" si="66"/>
        <v>2.34</v>
      </c>
      <c r="CV8" s="32">
        <f t="shared" ca="1" si="67"/>
        <v>5.23</v>
      </c>
      <c r="CW8" s="31">
        <f t="shared" ref="CW8:CW14" ca="1" si="104">BY8+CK8-AO8-BA8</f>
        <v>106.83</v>
      </c>
      <c r="CX8" s="31">
        <f t="shared" ref="CX8:CX14" ca="1" si="105">BZ8+CL8-AP8-BB8</f>
        <v>731.59</v>
      </c>
      <c r="CY8" s="31">
        <f t="shared" ref="CY8:CY14" ca="1" si="106">CA8+CM8-AQ8-BC8</f>
        <v>426.12999999999994</v>
      </c>
      <c r="CZ8" s="31">
        <f t="shared" ref="CZ8:CZ14" ca="1" si="107">CB8+CN8-AR8-BD8</f>
        <v>1019.25</v>
      </c>
      <c r="DA8" s="31">
        <f t="shared" ref="DA8:DA14" ca="1" si="108">CC8+CO8-AS8-BE8</f>
        <v>502.65000000000003</v>
      </c>
      <c r="DB8" s="31">
        <f t="shared" ref="DB8:DB14" ca="1" si="109">CD8+CP8-AT8-BF8</f>
        <v>296.65999999999997</v>
      </c>
      <c r="DC8" s="31">
        <f t="shared" ref="DC8:DC14" ca="1" si="110">CE8+CQ8-AU8-BG8</f>
        <v>28.06</v>
      </c>
      <c r="DD8" s="31">
        <f t="shared" ref="DD8:DD14" ca="1" si="111">CF8+CR8-AV8-BH8</f>
        <v>334.06999999999994</v>
      </c>
      <c r="DE8" s="31">
        <f t="shared" ref="DE8:DE14" ca="1" si="112">CG8+CS8-AW8-BI8</f>
        <v>103.16000000000001</v>
      </c>
      <c r="DF8" s="31">
        <f t="shared" ref="DF8:DF14" ca="1" si="113">CH8+CT8-AX8-BJ8</f>
        <v>502.96000000000004</v>
      </c>
      <c r="DG8" s="31">
        <f t="shared" ref="DG8:DG14" ca="1" si="114">CI8+CU8-AY8-BK8</f>
        <v>55.410000000000004</v>
      </c>
      <c r="DH8" s="31">
        <f t="shared" ref="DH8:DH14" ca="1" si="115">CJ8+CV8-AZ8-BL8</f>
        <v>123.81</v>
      </c>
      <c r="DI8" s="32">
        <f t="shared" ca="1" si="68"/>
        <v>5.34</v>
      </c>
      <c r="DJ8" s="32">
        <f t="shared" ca="1" si="69"/>
        <v>36.58</v>
      </c>
      <c r="DK8" s="32">
        <f t="shared" ca="1" si="70"/>
        <v>21.31</v>
      </c>
      <c r="DL8" s="32">
        <f t="shared" ca="1" si="71"/>
        <v>50.96</v>
      </c>
      <c r="DM8" s="32">
        <f t="shared" ca="1" si="72"/>
        <v>25.13</v>
      </c>
      <c r="DN8" s="32">
        <f t="shared" ca="1" si="73"/>
        <v>14.83</v>
      </c>
      <c r="DO8" s="32">
        <f t="shared" ca="1" si="74"/>
        <v>1.4</v>
      </c>
      <c r="DP8" s="32">
        <f t="shared" ca="1" si="75"/>
        <v>16.7</v>
      </c>
      <c r="DQ8" s="32">
        <f t="shared" ca="1" si="76"/>
        <v>5.16</v>
      </c>
      <c r="DR8" s="32">
        <f t="shared" ca="1" si="77"/>
        <v>25.15</v>
      </c>
      <c r="DS8" s="32">
        <f t="shared" ca="1" si="78"/>
        <v>2.77</v>
      </c>
      <c r="DT8" s="32">
        <f t="shared" ca="1" si="79"/>
        <v>6.19</v>
      </c>
      <c r="DU8" s="31">
        <f t="shared" ca="1" si="80"/>
        <v>29.09</v>
      </c>
      <c r="DV8" s="31">
        <f t="shared" ca="1" si="81"/>
        <v>197.51</v>
      </c>
      <c r="DW8" s="31">
        <f t="shared" ca="1" si="82"/>
        <v>114.14</v>
      </c>
      <c r="DX8" s="31">
        <f t="shared" ca="1" si="83"/>
        <v>270.64</v>
      </c>
      <c r="DY8" s="31">
        <f t="shared" ca="1" si="84"/>
        <v>132.33000000000001</v>
      </c>
      <c r="DZ8" s="31">
        <f t="shared" ca="1" si="85"/>
        <v>77.41</v>
      </c>
      <c r="EA8" s="31">
        <f t="shared" ca="1" si="86"/>
        <v>7.26</v>
      </c>
      <c r="EB8" s="31">
        <f t="shared" ca="1" si="87"/>
        <v>85.63</v>
      </c>
      <c r="EC8" s="31">
        <f t="shared" ca="1" si="88"/>
        <v>26.2</v>
      </c>
      <c r="ED8" s="31">
        <f t="shared" ca="1" si="89"/>
        <v>126.61</v>
      </c>
      <c r="EE8" s="31">
        <f t="shared" ca="1" si="90"/>
        <v>13.82</v>
      </c>
      <c r="EF8" s="31">
        <f t="shared" ca="1" si="91"/>
        <v>30.6</v>
      </c>
      <c r="EG8" s="32">
        <f t="shared" ca="1" si="92"/>
        <v>141.26</v>
      </c>
      <c r="EH8" s="32">
        <f t="shared" ca="1" si="93"/>
        <v>965.68000000000006</v>
      </c>
      <c r="EI8" s="32">
        <f t="shared" ca="1" si="94"/>
        <v>561.57999999999993</v>
      </c>
      <c r="EJ8" s="32">
        <f t="shared" ca="1" si="95"/>
        <v>1340.85</v>
      </c>
      <c r="EK8" s="32">
        <f t="shared" ca="1" si="96"/>
        <v>660.11000000000013</v>
      </c>
      <c r="EL8" s="32">
        <f t="shared" ca="1" si="97"/>
        <v>388.9</v>
      </c>
      <c r="EM8" s="32">
        <f t="shared" ca="1" si="98"/>
        <v>36.72</v>
      </c>
      <c r="EN8" s="32">
        <f t="shared" ca="1" si="99"/>
        <v>436.39999999999992</v>
      </c>
      <c r="EO8" s="32">
        <f t="shared" ca="1" si="100"/>
        <v>134.52000000000001</v>
      </c>
      <c r="EP8" s="32">
        <f t="shared" ca="1" si="101"/>
        <v>654.72</v>
      </c>
      <c r="EQ8" s="32">
        <f t="shared" ca="1" si="102"/>
        <v>72</v>
      </c>
      <c r="ER8" s="32">
        <f t="shared" ca="1" si="103"/>
        <v>160.6</v>
      </c>
    </row>
    <row r="9" spans="1:148" x14ac:dyDescent="0.25">
      <c r="A9" t="s">
        <v>440</v>
      </c>
      <c r="B9" s="1" t="s">
        <v>152</v>
      </c>
      <c r="C9" t="str">
        <f t="shared" ca="1" si="1"/>
        <v>0000034911</v>
      </c>
      <c r="D9" t="str">
        <f t="shared" ca="1" si="2"/>
        <v>FortisAlberta Reversing POD - Stavely (349S)</v>
      </c>
      <c r="E9" s="51">
        <v>0</v>
      </c>
      <c r="F9" s="51">
        <v>0</v>
      </c>
      <c r="G9" s="51">
        <v>0</v>
      </c>
      <c r="H9" s="51">
        <v>0</v>
      </c>
      <c r="I9" s="51">
        <v>2.94209E-2</v>
      </c>
      <c r="J9" s="51">
        <v>0</v>
      </c>
      <c r="K9" s="51">
        <v>0</v>
      </c>
      <c r="L9" s="51">
        <v>0</v>
      </c>
      <c r="M9" s="51">
        <v>0</v>
      </c>
      <c r="N9" s="51">
        <v>0</v>
      </c>
      <c r="O9" s="51">
        <v>0</v>
      </c>
      <c r="P9" s="51">
        <v>0</v>
      </c>
      <c r="Q9" s="32">
        <v>0</v>
      </c>
      <c r="R9" s="32">
        <v>0</v>
      </c>
      <c r="S9" s="32">
        <v>0</v>
      </c>
      <c r="T9" s="32">
        <v>0</v>
      </c>
      <c r="U9" s="32">
        <v>0.54</v>
      </c>
      <c r="V9" s="32">
        <v>0</v>
      </c>
      <c r="W9" s="32">
        <v>0</v>
      </c>
      <c r="X9" s="32">
        <v>0</v>
      </c>
      <c r="Y9" s="32">
        <v>0</v>
      </c>
      <c r="Z9" s="32">
        <v>0</v>
      </c>
      <c r="AA9" s="32">
        <v>0</v>
      </c>
      <c r="AB9" s="32">
        <v>0</v>
      </c>
      <c r="AC9" s="2">
        <v>-1.06</v>
      </c>
      <c r="AD9" s="2">
        <v>-1.06</v>
      </c>
      <c r="AE9" s="2">
        <v>-1.06</v>
      </c>
      <c r="AF9" s="2">
        <v>-1.06</v>
      </c>
      <c r="AG9" s="2">
        <v>-1.06</v>
      </c>
      <c r="AH9" s="2">
        <v>-1.06</v>
      </c>
      <c r="AI9" s="2">
        <v>0.6</v>
      </c>
      <c r="AJ9" s="2">
        <v>0.6</v>
      </c>
      <c r="AK9" s="2">
        <v>0.6</v>
      </c>
      <c r="AL9" s="2">
        <v>0.6</v>
      </c>
      <c r="AM9" s="2">
        <v>0.6</v>
      </c>
      <c r="AN9" s="2">
        <v>0.6</v>
      </c>
      <c r="AO9" s="33">
        <v>0</v>
      </c>
      <c r="AP9" s="33">
        <v>0</v>
      </c>
      <c r="AQ9" s="33">
        <v>0</v>
      </c>
      <c r="AR9" s="33">
        <v>0</v>
      </c>
      <c r="AS9" s="33">
        <v>-0.01</v>
      </c>
      <c r="AT9" s="33">
        <v>0</v>
      </c>
      <c r="AU9" s="33">
        <v>0</v>
      </c>
      <c r="AV9" s="33">
        <v>0</v>
      </c>
      <c r="AW9" s="33">
        <v>0</v>
      </c>
      <c r="AX9" s="33">
        <v>0</v>
      </c>
      <c r="AY9" s="33">
        <v>0</v>
      </c>
      <c r="AZ9" s="33">
        <v>0</v>
      </c>
      <c r="BA9" s="31">
        <f t="shared" si="44"/>
        <v>0</v>
      </c>
      <c r="BB9" s="31">
        <f t="shared" si="45"/>
        <v>0</v>
      </c>
      <c r="BC9" s="31">
        <f t="shared" si="46"/>
        <v>0</v>
      </c>
      <c r="BD9" s="31">
        <f t="shared" si="47"/>
        <v>0</v>
      </c>
      <c r="BE9" s="31">
        <f t="shared" si="48"/>
        <v>0</v>
      </c>
      <c r="BF9" s="31">
        <f t="shared" si="49"/>
        <v>0</v>
      </c>
      <c r="BG9" s="31">
        <f t="shared" si="50"/>
        <v>0</v>
      </c>
      <c r="BH9" s="31">
        <f t="shared" si="51"/>
        <v>0</v>
      </c>
      <c r="BI9" s="31">
        <f t="shared" si="52"/>
        <v>0</v>
      </c>
      <c r="BJ9" s="31">
        <f t="shared" si="53"/>
        <v>0</v>
      </c>
      <c r="BK9" s="31">
        <f t="shared" si="54"/>
        <v>0</v>
      </c>
      <c r="BL9" s="31">
        <f t="shared" si="55"/>
        <v>0</v>
      </c>
      <c r="BM9" s="6">
        <f t="shared" ca="1" si="15"/>
        <v>4.9500000000000002E-2</v>
      </c>
      <c r="BN9" s="6">
        <f t="shared" ca="1" si="15"/>
        <v>4.9500000000000002E-2</v>
      </c>
      <c r="BO9" s="6">
        <f t="shared" ca="1" si="15"/>
        <v>4.9500000000000002E-2</v>
      </c>
      <c r="BP9" s="6">
        <f t="shared" ca="1" si="15"/>
        <v>4.9500000000000002E-2</v>
      </c>
      <c r="BQ9" s="6">
        <f t="shared" ca="1" si="15"/>
        <v>4.9500000000000002E-2</v>
      </c>
      <c r="BR9" s="6">
        <f t="shared" ca="1" si="15"/>
        <v>4.9500000000000002E-2</v>
      </c>
      <c r="BS9" s="6">
        <f t="shared" ca="1" si="15"/>
        <v>4.9500000000000002E-2</v>
      </c>
      <c r="BT9" s="6">
        <f t="shared" ca="1" si="15"/>
        <v>4.9500000000000002E-2</v>
      </c>
      <c r="BU9" s="6">
        <f t="shared" ca="1" si="15"/>
        <v>4.9500000000000002E-2</v>
      </c>
      <c r="BV9" s="6">
        <f t="shared" ca="1" si="15"/>
        <v>4.9500000000000002E-2</v>
      </c>
      <c r="BW9" s="6">
        <f t="shared" ca="1" si="15"/>
        <v>4.9500000000000002E-2</v>
      </c>
      <c r="BX9" s="6">
        <f t="shared" ca="1" si="15"/>
        <v>4.9500000000000002E-2</v>
      </c>
      <c r="BY9" s="31">
        <f t="shared" ca="1" si="16"/>
        <v>0</v>
      </c>
      <c r="BZ9" s="31">
        <f t="shared" ca="1" si="17"/>
        <v>0</v>
      </c>
      <c r="CA9" s="31">
        <f t="shared" ca="1" si="18"/>
        <v>0</v>
      </c>
      <c r="CB9" s="31">
        <f t="shared" ca="1" si="19"/>
        <v>0</v>
      </c>
      <c r="CC9" s="31">
        <f t="shared" ca="1" si="20"/>
        <v>0.03</v>
      </c>
      <c r="CD9" s="31">
        <f t="shared" ca="1" si="21"/>
        <v>0</v>
      </c>
      <c r="CE9" s="31">
        <f t="shared" ca="1" si="22"/>
        <v>0</v>
      </c>
      <c r="CF9" s="31">
        <f t="shared" ca="1" si="23"/>
        <v>0</v>
      </c>
      <c r="CG9" s="31">
        <f t="shared" ca="1" si="24"/>
        <v>0</v>
      </c>
      <c r="CH9" s="31">
        <f t="shared" ca="1" si="25"/>
        <v>0</v>
      </c>
      <c r="CI9" s="31">
        <f t="shared" ca="1" si="26"/>
        <v>0</v>
      </c>
      <c r="CJ9" s="31">
        <f t="shared" ca="1" si="27"/>
        <v>0</v>
      </c>
      <c r="CK9" s="32">
        <f t="shared" ca="1" si="56"/>
        <v>0</v>
      </c>
      <c r="CL9" s="32">
        <f t="shared" ca="1" si="57"/>
        <v>0</v>
      </c>
      <c r="CM9" s="32">
        <f t="shared" ca="1" si="58"/>
        <v>0</v>
      </c>
      <c r="CN9" s="32">
        <f t="shared" ca="1" si="59"/>
        <v>0</v>
      </c>
      <c r="CO9" s="32">
        <f t="shared" ca="1" si="60"/>
        <v>0</v>
      </c>
      <c r="CP9" s="32">
        <f t="shared" ca="1" si="61"/>
        <v>0</v>
      </c>
      <c r="CQ9" s="32">
        <f t="shared" ca="1" si="62"/>
        <v>0</v>
      </c>
      <c r="CR9" s="32">
        <f t="shared" ca="1" si="63"/>
        <v>0</v>
      </c>
      <c r="CS9" s="32">
        <f t="shared" ca="1" si="64"/>
        <v>0</v>
      </c>
      <c r="CT9" s="32">
        <f t="shared" ca="1" si="65"/>
        <v>0</v>
      </c>
      <c r="CU9" s="32">
        <f t="shared" ca="1" si="66"/>
        <v>0</v>
      </c>
      <c r="CV9" s="32">
        <f t="shared" ca="1" si="67"/>
        <v>0</v>
      </c>
      <c r="CW9" s="31">
        <f t="shared" ca="1" si="104"/>
        <v>0</v>
      </c>
      <c r="CX9" s="31">
        <f t="shared" ca="1" si="105"/>
        <v>0</v>
      </c>
      <c r="CY9" s="31">
        <f t="shared" ca="1" si="106"/>
        <v>0</v>
      </c>
      <c r="CZ9" s="31">
        <f t="shared" ca="1" si="107"/>
        <v>0</v>
      </c>
      <c r="DA9" s="31">
        <f t="shared" ca="1" si="108"/>
        <v>0.04</v>
      </c>
      <c r="DB9" s="31">
        <f t="shared" ca="1" si="109"/>
        <v>0</v>
      </c>
      <c r="DC9" s="31">
        <f t="shared" ca="1" si="110"/>
        <v>0</v>
      </c>
      <c r="DD9" s="31">
        <f t="shared" ca="1" si="111"/>
        <v>0</v>
      </c>
      <c r="DE9" s="31">
        <f t="shared" ca="1" si="112"/>
        <v>0</v>
      </c>
      <c r="DF9" s="31">
        <f t="shared" ca="1" si="113"/>
        <v>0</v>
      </c>
      <c r="DG9" s="31">
        <f t="shared" ca="1" si="114"/>
        <v>0</v>
      </c>
      <c r="DH9" s="31">
        <f t="shared" ca="1" si="115"/>
        <v>0</v>
      </c>
      <c r="DI9" s="32">
        <f t="shared" ca="1" si="68"/>
        <v>0</v>
      </c>
      <c r="DJ9" s="32">
        <f t="shared" ca="1" si="69"/>
        <v>0</v>
      </c>
      <c r="DK9" s="32">
        <f t="shared" ca="1" si="70"/>
        <v>0</v>
      </c>
      <c r="DL9" s="32">
        <f t="shared" ca="1" si="71"/>
        <v>0</v>
      </c>
      <c r="DM9" s="32">
        <f t="shared" ca="1" si="72"/>
        <v>0</v>
      </c>
      <c r="DN9" s="32">
        <f t="shared" ca="1" si="73"/>
        <v>0</v>
      </c>
      <c r="DO9" s="32">
        <f t="shared" ca="1" si="74"/>
        <v>0</v>
      </c>
      <c r="DP9" s="32">
        <f t="shared" ca="1" si="75"/>
        <v>0</v>
      </c>
      <c r="DQ9" s="32">
        <f t="shared" ca="1" si="76"/>
        <v>0</v>
      </c>
      <c r="DR9" s="32">
        <f t="shared" ca="1" si="77"/>
        <v>0</v>
      </c>
      <c r="DS9" s="32">
        <f t="shared" ca="1" si="78"/>
        <v>0</v>
      </c>
      <c r="DT9" s="32">
        <f t="shared" ca="1" si="79"/>
        <v>0</v>
      </c>
      <c r="DU9" s="31">
        <f t="shared" ca="1" si="80"/>
        <v>0</v>
      </c>
      <c r="DV9" s="31">
        <f t="shared" ca="1" si="81"/>
        <v>0</v>
      </c>
      <c r="DW9" s="31">
        <f t="shared" ca="1" si="82"/>
        <v>0</v>
      </c>
      <c r="DX9" s="31">
        <f t="shared" ca="1" si="83"/>
        <v>0</v>
      </c>
      <c r="DY9" s="31">
        <f t="shared" ca="1" si="84"/>
        <v>0.01</v>
      </c>
      <c r="DZ9" s="31">
        <f t="shared" ca="1" si="85"/>
        <v>0</v>
      </c>
      <c r="EA9" s="31">
        <f t="shared" ca="1" si="86"/>
        <v>0</v>
      </c>
      <c r="EB9" s="31">
        <f t="shared" ca="1" si="87"/>
        <v>0</v>
      </c>
      <c r="EC9" s="31">
        <f t="shared" ca="1" si="88"/>
        <v>0</v>
      </c>
      <c r="ED9" s="31">
        <f t="shared" ca="1" si="89"/>
        <v>0</v>
      </c>
      <c r="EE9" s="31">
        <f t="shared" ca="1" si="90"/>
        <v>0</v>
      </c>
      <c r="EF9" s="31">
        <f t="shared" ca="1" si="91"/>
        <v>0</v>
      </c>
      <c r="EG9" s="32">
        <f t="shared" ca="1" si="92"/>
        <v>0</v>
      </c>
      <c r="EH9" s="32">
        <f t="shared" ca="1" si="93"/>
        <v>0</v>
      </c>
      <c r="EI9" s="32">
        <f t="shared" ca="1" si="94"/>
        <v>0</v>
      </c>
      <c r="EJ9" s="32">
        <f t="shared" ca="1" si="95"/>
        <v>0</v>
      </c>
      <c r="EK9" s="32">
        <f t="shared" ca="1" si="96"/>
        <v>0.05</v>
      </c>
      <c r="EL9" s="32">
        <f t="shared" ca="1" si="97"/>
        <v>0</v>
      </c>
      <c r="EM9" s="32">
        <f t="shared" ca="1" si="98"/>
        <v>0</v>
      </c>
      <c r="EN9" s="32">
        <f t="shared" ca="1" si="99"/>
        <v>0</v>
      </c>
      <c r="EO9" s="32">
        <f t="shared" ca="1" si="100"/>
        <v>0</v>
      </c>
      <c r="EP9" s="32">
        <f t="shared" ca="1" si="101"/>
        <v>0</v>
      </c>
      <c r="EQ9" s="32">
        <f t="shared" ca="1" si="102"/>
        <v>0</v>
      </c>
      <c r="ER9" s="32">
        <f t="shared" ca="1" si="103"/>
        <v>0</v>
      </c>
    </row>
    <row r="10" spans="1:148" x14ac:dyDescent="0.25">
      <c r="A10" t="s">
        <v>440</v>
      </c>
      <c r="B10" s="1" t="s">
        <v>153</v>
      </c>
      <c r="C10" t="str">
        <f t="shared" ca="1" si="1"/>
        <v>0000038511</v>
      </c>
      <c r="D10" t="str">
        <f t="shared" ca="1" si="2"/>
        <v>FortisAlberta Reversing POD - Spring Coulee (385S)</v>
      </c>
      <c r="E10" s="51">
        <v>0</v>
      </c>
      <c r="F10" s="51">
        <v>0</v>
      </c>
      <c r="G10" s="51">
        <v>0</v>
      </c>
      <c r="H10" s="51">
        <v>8.2658483999999994</v>
      </c>
      <c r="I10" s="51">
        <v>0</v>
      </c>
      <c r="J10" s="51">
        <v>0</v>
      </c>
      <c r="K10" s="51">
        <v>0</v>
      </c>
      <c r="L10" s="51">
        <v>0</v>
      </c>
      <c r="M10" s="51">
        <v>0</v>
      </c>
      <c r="N10" s="51">
        <v>0</v>
      </c>
      <c r="O10" s="51">
        <v>2.4664655</v>
      </c>
      <c r="P10" s="51">
        <v>5.9052599999999997E-2</v>
      </c>
      <c r="Q10" s="32">
        <v>0</v>
      </c>
      <c r="R10" s="32">
        <v>0</v>
      </c>
      <c r="S10" s="32">
        <v>0</v>
      </c>
      <c r="T10" s="32">
        <v>261.67</v>
      </c>
      <c r="U10" s="32">
        <v>0</v>
      </c>
      <c r="V10" s="32">
        <v>0</v>
      </c>
      <c r="W10" s="32">
        <v>0</v>
      </c>
      <c r="X10" s="32">
        <v>0</v>
      </c>
      <c r="Y10" s="32">
        <v>0</v>
      </c>
      <c r="Z10" s="32">
        <v>0</v>
      </c>
      <c r="AA10" s="32">
        <v>86.39</v>
      </c>
      <c r="AB10" s="32">
        <v>1.44</v>
      </c>
      <c r="AC10" s="2">
        <v>-1.45</v>
      </c>
      <c r="AD10" s="2">
        <v>-1.45</v>
      </c>
      <c r="AE10" s="2">
        <v>-1.45</v>
      </c>
      <c r="AF10" s="2">
        <v>-1.45</v>
      </c>
      <c r="AG10" s="2">
        <v>-1.45</v>
      </c>
      <c r="AH10" s="2">
        <v>-1.45</v>
      </c>
      <c r="AI10" s="2">
        <v>0.06</v>
      </c>
      <c r="AJ10" s="2">
        <v>0.06</v>
      </c>
      <c r="AK10" s="2">
        <v>0.06</v>
      </c>
      <c r="AL10" s="2">
        <v>0.06</v>
      </c>
      <c r="AM10" s="2">
        <v>0.06</v>
      </c>
      <c r="AN10" s="2">
        <v>0.06</v>
      </c>
      <c r="AO10" s="33">
        <v>0</v>
      </c>
      <c r="AP10" s="33">
        <v>0</v>
      </c>
      <c r="AQ10" s="33">
        <v>0</v>
      </c>
      <c r="AR10" s="33">
        <v>-3.79</v>
      </c>
      <c r="AS10" s="33">
        <v>0</v>
      </c>
      <c r="AT10" s="33">
        <v>0</v>
      </c>
      <c r="AU10" s="33">
        <v>0</v>
      </c>
      <c r="AV10" s="33">
        <v>0</v>
      </c>
      <c r="AW10" s="33">
        <v>0</v>
      </c>
      <c r="AX10" s="33">
        <v>0</v>
      </c>
      <c r="AY10" s="33">
        <v>0.05</v>
      </c>
      <c r="AZ10" s="33">
        <v>0</v>
      </c>
      <c r="BA10" s="31">
        <f t="shared" si="44"/>
        <v>0</v>
      </c>
      <c r="BB10" s="31">
        <f t="shared" si="45"/>
        <v>0</v>
      </c>
      <c r="BC10" s="31">
        <f t="shared" si="46"/>
        <v>0</v>
      </c>
      <c r="BD10" s="31">
        <f t="shared" si="47"/>
        <v>1.52</v>
      </c>
      <c r="BE10" s="31">
        <f t="shared" si="48"/>
        <v>0</v>
      </c>
      <c r="BF10" s="31">
        <f t="shared" si="49"/>
        <v>0</v>
      </c>
      <c r="BG10" s="31">
        <f t="shared" si="50"/>
        <v>0</v>
      </c>
      <c r="BH10" s="31">
        <f t="shared" si="51"/>
        <v>0</v>
      </c>
      <c r="BI10" s="31">
        <f t="shared" si="52"/>
        <v>0</v>
      </c>
      <c r="BJ10" s="31">
        <f t="shared" si="53"/>
        <v>0</v>
      </c>
      <c r="BK10" s="31">
        <f t="shared" si="54"/>
        <v>-0.26</v>
      </c>
      <c r="BL10" s="31">
        <f t="shared" si="55"/>
        <v>0</v>
      </c>
      <c r="BM10" s="6">
        <f t="shared" ca="1" si="15"/>
        <v>2.06E-2</v>
      </c>
      <c r="BN10" s="6">
        <f t="shared" ca="1" si="15"/>
        <v>2.06E-2</v>
      </c>
      <c r="BO10" s="6">
        <f t="shared" ca="1" si="15"/>
        <v>2.06E-2</v>
      </c>
      <c r="BP10" s="6">
        <f t="shared" ca="1" si="15"/>
        <v>2.06E-2</v>
      </c>
      <c r="BQ10" s="6">
        <f t="shared" ca="1" si="15"/>
        <v>2.06E-2</v>
      </c>
      <c r="BR10" s="6">
        <f t="shared" ca="1" si="15"/>
        <v>2.06E-2</v>
      </c>
      <c r="BS10" s="6">
        <f t="shared" ca="1" si="15"/>
        <v>2.06E-2</v>
      </c>
      <c r="BT10" s="6">
        <f t="shared" ca="1" si="15"/>
        <v>2.06E-2</v>
      </c>
      <c r="BU10" s="6">
        <f t="shared" ca="1" si="15"/>
        <v>2.06E-2</v>
      </c>
      <c r="BV10" s="6">
        <f t="shared" ca="1" si="15"/>
        <v>2.06E-2</v>
      </c>
      <c r="BW10" s="6">
        <f t="shared" ca="1" si="15"/>
        <v>2.06E-2</v>
      </c>
      <c r="BX10" s="6">
        <f t="shared" ca="1" si="15"/>
        <v>2.06E-2</v>
      </c>
      <c r="BY10" s="31">
        <f t="shared" ca="1" si="16"/>
        <v>0</v>
      </c>
      <c r="BZ10" s="31">
        <f t="shared" ca="1" si="17"/>
        <v>0</v>
      </c>
      <c r="CA10" s="31">
        <f t="shared" ca="1" si="18"/>
        <v>0</v>
      </c>
      <c r="CB10" s="31">
        <f t="shared" ca="1" si="19"/>
        <v>5.39</v>
      </c>
      <c r="CC10" s="31">
        <f t="shared" ca="1" si="20"/>
        <v>0</v>
      </c>
      <c r="CD10" s="31">
        <f t="shared" ca="1" si="21"/>
        <v>0</v>
      </c>
      <c r="CE10" s="31">
        <f t="shared" ca="1" si="22"/>
        <v>0</v>
      </c>
      <c r="CF10" s="31">
        <f t="shared" ca="1" si="23"/>
        <v>0</v>
      </c>
      <c r="CG10" s="31">
        <f t="shared" ca="1" si="24"/>
        <v>0</v>
      </c>
      <c r="CH10" s="31">
        <f t="shared" ca="1" si="25"/>
        <v>0</v>
      </c>
      <c r="CI10" s="31">
        <f t="shared" ca="1" si="26"/>
        <v>1.78</v>
      </c>
      <c r="CJ10" s="31">
        <f t="shared" ca="1" si="27"/>
        <v>0.03</v>
      </c>
      <c r="CK10" s="32">
        <f t="shared" ca="1" si="56"/>
        <v>0</v>
      </c>
      <c r="CL10" s="32">
        <f t="shared" ca="1" si="57"/>
        <v>0</v>
      </c>
      <c r="CM10" s="32">
        <f t="shared" ca="1" si="58"/>
        <v>0</v>
      </c>
      <c r="CN10" s="32">
        <f t="shared" ca="1" si="59"/>
        <v>0.39</v>
      </c>
      <c r="CO10" s="32">
        <f t="shared" ca="1" si="60"/>
        <v>0</v>
      </c>
      <c r="CP10" s="32">
        <f t="shared" ca="1" si="61"/>
        <v>0</v>
      </c>
      <c r="CQ10" s="32">
        <f t="shared" ca="1" si="62"/>
        <v>0</v>
      </c>
      <c r="CR10" s="32">
        <f t="shared" ca="1" si="63"/>
        <v>0</v>
      </c>
      <c r="CS10" s="32">
        <f t="shared" ca="1" si="64"/>
        <v>0</v>
      </c>
      <c r="CT10" s="32">
        <f t="shared" ca="1" si="65"/>
        <v>0</v>
      </c>
      <c r="CU10" s="32">
        <f t="shared" ca="1" si="66"/>
        <v>0.13</v>
      </c>
      <c r="CV10" s="32">
        <f t="shared" ca="1" si="67"/>
        <v>0</v>
      </c>
      <c r="CW10" s="31">
        <f t="shared" ca="1" si="104"/>
        <v>0</v>
      </c>
      <c r="CX10" s="31">
        <f t="shared" ca="1" si="105"/>
        <v>0</v>
      </c>
      <c r="CY10" s="31">
        <f t="shared" ca="1" si="106"/>
        <v>0</v>
      </c>
      <c r="CZ10" s="31">
        <f t="shared" ca="1" si="107"/>
        <v>8.0500000000000007</v>
      </c>
      <c r="DA10" s="31">
        <f t="shared" ca="1" si="108"/>
        <v>0</v>
      </c>
      <c r="DB10" s="31">
        <f t="shared" ca="1" si="109"/>
        <v>0</v>
      </c>
      <c r="DC10" s="31">
        <f t="shared" ca="1" si="110"/>
        <v>0</v>
      </c>
      <c r="DD10" s="31">
        <f t="shared" ca="1" si="111"/>
        <v>0</v>
      </c>
      <c r="DE10" s="31">
        <f t="shared" ca="1" si="112"/>
        <v>0</v>
      </c>
      <c r="DF10" s="31">
        <f t="shared" ca="1" si="113"/>
        <v>0</v>
      </c>
      <c r="DG10" s="31">
        <f t="shared" ca="1" si="114"/>
        <v>2.12</v>
      </c>
      <c r="DH10" s="31">
        <f t="shared" ca="1" si="115"/>
        <v>0.03</v>
      </c>
      <c r="DI10" s="32">
        <f t="shared" ca="1" si="68"/>
        <v>0</v>
      </c>
      <c r="DJ10" s="32">
        <f t="shared" ca="1" si="69"/>
        <v>0</v>
      </c>
      <c r="DK10" s="32">
        <f t="shared" ca="1" si="70"/>
        <v>0</v>
      </c>
      <c r="DL10" s="32">
        <f t="shared" ca="1" si="71"/>
        <v>0.4</v>
      </c>
      <c r="DM10" s="32">
        <f t="shared" ca="1" si="72"/>
        <v>0</v>
      </c>
      <c r="DN10" s="32">
        <f t="shared" ca="1" si="73"/>
        <v>0</v>
      </c>
      <c r="DO10" s="32">
        <f t="shared" ca="1" si="74"/>
        <v>0</v>
      </c>
      <c r="DP10" s="32">
        <f t="shared" ca="1" si="75"/>
        <v>0</v>
      </c>
      <c r="DQ10" s="32">
        <f t="shared" ca="1" si="76"/>
        <v>0</v>
      </c>
      <c r="DR10" s="32">
        <f t="shared" ca="1" si="77"/>
        <v>0</v>
      </c>
      <c r="DS10" s="32">
        <f t="shared" ca="1" si="78"/>
        <v>0.11</v>
      </c>
      <c r="DT10" s="32">
        <f t="shared" ca="1" si="79"/>
        <v>0</v>
      </c>
      <c r="DU10" s="31">
        <f t="shared" ca="1" si="80"/>
        <v>0</v>
      </c>
      <c r="DV10" s="31">
        <f t="shared" ca="1" si="81"/>
        <v>0</v>
      </c>
      <c r="DW10" s="31">
        <f t="shared" ca="1" si="82"/>
        <v>0</v>
      </c>
      <c r="DX10" s="31">
        <f t="shared" ca="1" si="83"/>
        <v>2.14</v>
      </c>
      <c r="DY10" s="31">
        <f t="shared" ca="1" si="84"/>
        <v>0</v>
      </c>
      <c r="DZ10" s="31">
        <f t="shared" ca="1" si="85"/>
        <v>0</v>
      </c>
      <c r="EA10" s="31">
        <f t="shared" ca="1" si="86"/>
        <v>0</v>
      </c>
      <c r="EB10" s="31">
        <f t="shared" ca="1" si="87"/>
        <v>0</v>
      </c>
      <c r="EC10" s="31">
        <f t="shared" ca="1" si="88"/>
        <v>0</v>
      </c>
      <c r="ED10" s="31">
        <f t="shared" ca="1" si="89"/>
        <v>0</v>
      </c>
      <c r="EE10" s="31">
        <f t="shared" ca="1" si="90"/>
        <v>0.53</v>
      </c>
      <c r="EF10" s="31">
        <f t="shared" ca="1" si="91"/>
        <v>0.01</v>
      </c>
      <c r="EG10" s="32">
        <f t="shared" ca="1" si="92"/>
        <v>0</v>
      </c>
      <c r="EH10" s="32">
        <f t="shared" ca="1" si="93"/>
        <v>0</v>
      </c>
      <c r="EI10" s="32">
        <f t="shared" ca="1" si="94"/>
        <v>0</v>
      </c>
      <c r="EJ10" s="32">
        <f t="shared" ca="1" si="95"/>
        <v>10.590000000000002</v>
      </c>
      <c r="EK10" s="32">
        <f t="shared" ca="1" si="96"/>
        <v>0</v>
      </c>
      <c r="EL10" s="32">
        <f t="shared" ca="1" si="97"/>
        <v>0</v>
      </c>
      <c r="EM10" s="32">
        <f t="shared" ca="1" si="98"/>
        <v>0</v>
      </c>
      <c r="EN10" s="32">
        <f t="shared" ca="1" si="99"/>
        <v>0</v>
      </c>
      <c r="EO10" s="32">
        <f t="shared" ca="1" si="100"/>
        <v>0</v>
      </c>
      <c r="EP10" s="32">
        <f t="shared" ca="1" si="101"/>
        <v>0</v>
      </c>
      <c r="EQ10" s="32">
        <f t="shared" ca="1" si="102"/>
        <v>2.76</v>
      </c>
      <c r="ER10" s="32">
        <f t="shared" ca="1" si="103"/>
        <v>0.04</v>
      </c>
    </row>
    <row r="11" spans="1:148" x14ac:dyDescent="0.25">
      <c r="A11" t="s">
        <v>440</v>
      </c>
      <c r="B11" s="1" t="s">
        <v>154</v>
      </c>
      <c r="C11" t="str">
        <f t="shared" ca="1" si="1"/>
        <v>0000039611</v>
      </c>
      <c r="D11" t="str">
        <f t="shared" ca="1" si="2"/>
        <v>FortisAlberta Reversing POD - Pincher Creek (396S)</v>
      </c>
      <c r="E11" s="51">
        <v>1131.4268622</v>
      </c>
      <c r="F11" s="51">
        <v>855.97646899999995</v>
      </c>
      <c r="G11" s="51">
        <v>637.3318415</v>
      </c>
      <c r="H11" s="51">
        <v>1195.6767400000001</v>
      </c>
      <c r="I11" s="51">
        <v>1042.5669773</v>
      </c>
      <c r="J11" s="51">
        <v>1427.8417156</v>
      </c>
      <c r="K11" s="51">
        <v>823.08036800000002</v>
      </c>
      <c r="L11" s="51">
        <v>488.35596620000001</v>
      </c>
      <c r="M11" s="51">
        <v>865.52945980000004</v>
      </c>
      <c r="N11" s="51">
        <v>772.58011869999996</v>
      </c>
      <c r="O11" s="51">
        <v>1236.3219469000001</v>
      </c>
      <c r="P11" s="51">
        <v>1725.6711700999999</v>
      </c>
      <c r="Q11" s="32">
        <v>34760.42</v>
      </c>
      <c r="R11" s="32">
        <v>21963.1</v>
      </c>
      <c r="S11" s="32">
        <v>15901.24</v>
      </c>
      <c r="T11" s="32">
        <v>48092.77</v>
      </c>
      <c r="U11" s="32">
        <v>20663.46</v>
      </c>
      <c r="V11" s="32">
        <v>67906.080000000002</v>
      </c>
      <c r="W11" s="32">
        <v>19124.28</v>
      </c>
      <c r="X11" s="32">
        <v>85080.69</v>
      </c>
      <c r="Y11" s="32">
        <v>38518.25</v>
      </c>
      <c r="Z11" s="32">
        <v>19943.38</v>
      </c>
      <c r="AA11" s="32">
        <v>76673.59</v>
      </c>
      <c r="AB11" s="32">
        <v>49981.58</v>
      </c>
      <c r="AC11" s="2">
        <v>0.72</v>
      </c>
      <c r="AD11" s="2">
        <v>0.72</v>
      </c>
      <c r="AE11" s="2">
        <v>0.72</v>
      </c>
      <c r="AF11" s="2">
        <v>0.72</v>
      </c>
      <c r="AG11" s="2">
        <v>0.72</v>
      </c>
      <c r="AH11" s="2">
        <v>0.72</v>
      </c>
      <c r="AI11" s="2">
        <v>2.19</v>
      </c>
      <c r="AJ11" s="2">
        <v>2.19</v>
      </c>
      <c r="AK11" s="2">
        <v>2.19</v>
      </c>
      <c r="AL11" s="2">
        <v>2.19</v>
      </c>
      <c r="AM11" s="2">
        <v>2.19</v>
      </c>
      <c r="AN11" s="2">
        <v>2.19</v>
      </c>
      <c r="AO11" s="33">
        <v>250.28</v>
      </c>
      <c r="AP11" s="33">
        <v>158.13</v>
      </c>
      <c r="AQ11" s="33">
        <v>114.49</v>
      </c>
      <c r="AR11" s="33">
        <v>346.27</v>
      </c>
      <c r="AS11" s="33">
        <v>148.78</v>
      </c>
      <c r="AT11" s="33">
        <v>488.92</v>
      </c>
      <c r="AU11" s="33">
        <v>418.82</v>
      </c>
      <c r="AV11" s="33">
        <v>1863.27</v>
      </c>
      <c r="AW11" s="33">
        <v>843.55</v>
      </c>
      <c r="AX11" s="33">
        <v>436.76</v>
      </c>
      <c r="AY11" s="33">
        <v>1679.15</v>
      </c>
      <c r="AZ11" s="33">
        <v>1094.5999999999999</v>
      </c>
      <c r="BA11" s="31">
        <f t="shared" si="44"/>
        <v>-13.9</v>
      </c>
      <c r="BB11" s="31">
        <f t="shared" si="45"/>
        <v>-8.7899999999999991</v>
      </c>
      <c r="BC11" s="31">
        <f t="shared" si="46"/>
        <v>-6.36</v>
      </c>
      <c r="BD11" s="31">
        <f t="shared" si="47"/>
        <v>278.94</v>
      </c>
      <c r="BE11" s="31">
        <f t="shared" si="48"/>
        <v>119.85</v>
      </c>
      <c r="BF11" s="31">
        <f t="shared" si="49"/>
        <v>393.86</v>
      </c>
      <c r="BG11" s="31">
        <f t="shared" si="50"/>
        <v>13.39</v>
      </c>
      <c r="BH11" s="31">
        <f t="shared" si="51"/>
        <v>59.56</v>
      </c>
      <c r="BI11" s="31">
        <f t="shared" si="52"/>
        <v>26.96</v>
      </c>
      <c r="BJ11" s="31">
        <f t="shared" si="53"/>
        <v>-59.83</v>
      </c>
      <c r="BK11" s="31">
        <f t="shared" si="54"/>
        <v>-230.02</v>
      </c>
      <c r="BL11" s="31">
        <f t="shared" si="55"/>
        <v>-149.94</v>
      </c>
      <c r="BM11" s="6">
        <f t="shared" ca="1" si="15"/>
        <v>7.0099999999999996E-2</v>
      </c>
      <c r="BN11" s="6">
        <f t="shared" ca="1" si="15"/>
        <v>7.0099999999999996E-2</v>
      </c>
      <c r="BO11" s="6">
        <f t="shared" ca="1" si="15"/>
        <v>7.0099999999999996E-2</v>
      </c>
      <c r="BP11" s="6">
        <f t="shared" ca="1" si="15"/>
        <v>7.0099999999999996E-2</v>
      </c>
      <c r="BQ11" s="6">
        <f t="shared" ca="1" si="15"/>
        <v>7.0099999999999996E-2</v>
      </c>
      <c r="BR11" s="6">
        <f t="shared" ca="1" si="15"/>
        <v>7.0099999999999996E-2</v>
      </c>
      <c r="BS11" s="6">
        <f t="shared" ca="1" si="15"/>
        <v>7.0099999999999996E-2</v>
      </c>
      <c r="BT11" s="6">
        <f t="shared" ca="1" si="15"/>
        <v>7.0099999999999996E-2</v>
      </c>
      <c r="BU11" s="6">
        <f t="shared" ca="1" si="15"/>
        <v>7.0099999999999996E-2</v>
      </c>
      <c r="BV11" s="6">
        <f t="shared" ca="1" si="15"/>
        <v>7.0099999999999996E-2</v>
      </c>
      <c r="BW11" s="6">
        <f t="shared" ca="1" si="15"/>
        <v>7.0099999999999996E-2</v>
      </c>
      <c r="BX11" s="6">
        <f t="shared" ca="1" si="15"/>
        <v>7.0099999999999996E-2</v>
      </c>
      <c r="BY11" s="31">
        <f t="shared" ca="1" si="16"/>
        <v>2436.71</v>
      </c>
      <c r="BZ11" s="31">
        <f t="shared" ca="1" si="17"/>
        <v>1539.61</v>
      </c>
      <c r="CA11" s="31">
        <f t="shared" ca="1" si="18"/>
        <v>1114.68</v>
      </c>
      <c r="CB11" s="31">
        <f t="shared" ca="1" si="19"/>
        <v>3371.3</v>
      </c>
      <c r="CC11" s="31">
        <f t="shared" ca="1" si="20"/>
        <v>1448.51</v>
      </c>
      <c r="CD11" s="31">
        <f t="shared" ca="1" si="21"/>
        <v>4760.22</v>
      </c>
      <c r="CE11" s="31">
        <f t="shared" ca="1" si="22"/>
        <v>1340.61</v>
      </c>
      <c r="CF11" s="31">
        <f t="shared" ca="1" si="23"/>
        <v>5964.16</v>
      </c>
      <c r="CG11" s="31">
        <f t="shared" ca="1" si="24"/>
        <v>2700.13</v>
      </c>
      <c r="CH11" s="31">
        <f t="shared" ca="1" si="25"/>
        <v>1398.03</v>
      </c>
      <c r="CI11" s="31">
        <f t="shared" ca="1" si="26"/>
        <v>5374.82</v>
      </c>
      <c r="CJ11" s="31">
        <f t="shared" ca="1" si="27"/>
        <v>3503.71</v>
      </c>
      <c r="CK11" s="32">
        <f t="shared" ca="1" si="56"/>
        <v>52.14</v>
      </c>
      <c r="CL11" s="32">
        <f t="shared" ca="1" si="57"/>
        <v>32.94</v>
      </c>
      <c r="CM11" s="32">
        <f t="shared" ca="1" si="58"/>
        <v>23.85</v>
      </c>
      <c r="CN11" s="32">
        <f t="shared" ca="1" si="59"/>
        <v>72.14</v>
      </c>
      <c r="CO11" s="32">
        <f t="shared" ca="1" si="60"/>
        <v>31</v>
      </c>
      <c r="CP11" s="32">
        <f t="shared" ca="1" si="61"/>
        <v>101.86</v>
      </c>
      <c r="CQ11" s="32">
        <f t="shared" ca="1" si="62"/>
        <v>28.69</v>
      </c>
      <c r="CR11" s="32">
        <f t="shared" ca="1" si="63"/>
        <v>127.62</v>
      </c>
      <c r="CS11" s="32">
        <f t="shared" ca="1" si="64"/>
        <v>57.78</v>
      </c>
      <c r="CT11" s="32">
        <f t="shared" ca="1" si="65"/>
        <v>29.92</v>
      </c>
      <c r="CU11" s="32">
        <f t="shared" ca="1" si="66"/>
        <v>115.01</v>
      </c>
      <c r="CV11" s="32">
        <f t="shared" ca="1" si="67"/>
        <v>74.97</v>
      </c>
      <c r="CW11" s="31">
        <f t="shared" ca="1" si="104"/>
        <v>2252.4699999999998</v>
      </c>
      <c r="CX11" s="31">
        <f t="shared" ca="1" si="105"/>
        <v>1423.21</v>
      </c>
      <c r="CY11" s="31">
        <f t="shared" ca="1" si="106"/>
        <v>1030.3999999999999</v>
      </c>
      <c r="CZ11" s="31">
        <f t="shared" ca="1" si="107"/>
        <v>2818.23</v>
      </c>
      <c r="DA11" s="31">
        <f t="shared" ca="1" si="108"/>
        <v>1210.8800000000001</v>
      </c>
      <c r="DB11" s="31">
        <f t="shared" ca="1" si="109"/>
        <v>3979.2999999999997</v>
      </c>
      <c r="DC11" s="31">
        <f t="shared" ca="1" si="110"/>
        <v>937.09</v>
      </c>
      <c r="DD11" s="31">
        <f t="shared" ca="1" si="111"/>
        <v>4168.95</v>
      </c>
      <c r="DE11" s="31">
        <f t="shared" ca="1" si="112"/>
        <v>1887.4000000000003</v>
      </c>
      <c r="DF11" s="31">
        <f t="shared" ca="1" si="113"/>
        <v>1051.02</v>
      </c>
      <c r="DG11" s="31">
        <f t="shared" ca="1" si="114"/>
        <v>4040.7</v>
      </c>
      <c r="DH11" s="31">
        <f t="shared" ca="1" si="115"/>
        <v>2634.02</v>
      </c>
      <c r="DI11" s="32">
        <f t="shared" ca="1" si="68"/>
        <v>112.62</v>
      </c>
      <c r="DJ11" s="32">
        <f t="shared" ca="1" si="69"/>
        <v>71.16</v>
      </c>
      <c r="DK11" s="32">
        <f t="shared" ca="1" si="70"/>
        <v>51.52</v>
      </c>
      <c r="DL11" s="32">
        <f t="shared" ca="1" si="71"/>
        <v>140.91</v>
      </c>
      <c r="DM11" s="32">
        <f t="shared" ca="1" si="72"/>
        <v>60.54</v>
      </c>
      <c r="DN11" s="32">
        <f t="shared" ca="1" si="73"/>
        <v>198.97</v>
      </c>
      <c r="DO11" s="32">
        <f t="shared" ca="1" si="74"/>
        <v>46.85</v>
      </c>
      <c r="DP11" s="32">
        <f t="shared" ca="1" si="75"/>
        <v>208.45</v>
      </c>
      <c r="DQ11" s="32">
        <f t="shared" ca="1" si="76"/>
        <v>94.37</v>
      </c>
      <c r="DR11" s="32">
        <f t="shared" ca="1" si="77"/>
        <v>52.55</v>
      </c>
      <c r="DS11" s="32">
        <f t="shared" ca="1" si="78"/>
        <v>202.04</v>
      </c>
      <c r="DT11" s="32">
        <f t="shared" ca="1" si="79"/>
        <v>131.69999999999999</v>
      </c>
      <c r="DU11" s="31">
        <f t="shared" ca="1" si="80"/>
        <v>613.36</v>
      </c>
      <c r="DV11" s="31">
        <f t="shared" ca="1" si="81"/>
        <v>384.23</v>
      </c>
      <c r="DW11" s="31">
        <f t="shared" ca="1" si="82"/>
        <v>276</v>
      </c>
      <c r="DX11" s="31">
        <f t="shared" ca="1" si="83"/>
        <v>748.31</v>
      </c>
      <c r="DY11" s="31">
        <f t="shared" ca="1" si="84"/>
        <v>318.77999999999997</v>
      </c>
      <c r="DZ11" s="31">
        <f t="shared" ca="1" si="85"/>
        <v>1038.32</v>
      </c>
      <c r="EA11" s="31">
        <f t="shared" ca="1" si="86"/>
        <v>242.4</v>
      </c>
      <c r="EB11" s="31">
        <f t="shared" ca="1" si="87"/>
        <v>1068.6500000000001</v>
      </c>
      <c r="EC11" s="31">
        <f t="shared" ca="1" si="88"/>
        <v>479.4</v>
      </c>
      <c r="ED11" s="31">
        <f t="shared" ca="1" si="89"/>
        <v>264.58</v>
      </c>
      <c r="EE11" s="31">
        <f t="shared" ca="1" si="90"/>
        <v>1007.76</v>
      </c>
      <c r="EF11" s="31">
        <f t="shared" ca="1" si="91"/>
        <v>650.98</v>
      </c>
      <c r="EG11" s="32">
        <f t="shared" ca="1" si="92"/>
        <v>2978.45</v>
      </c>
      <c r="EH11" s="32">
        <f t="shared" ca="1" si="93"/>
        <v>1878.6000000000001</v>
      </c>
      <c r="EI11" s="32">
        <f t="shared" ca="1" si="94"/>
        <v>1357.9199999999998</v>
      </c>
      <c r="EJ11" s="32">
        <f t="shared" ca="1" si="95"/>
        <v>3707.45</v>
      </c>
      <c r="EK11" s="32">
        <f t="shared" ca="1" si="96"/>
        <v>1590.2</v>
      </c>
      <c r="EL11" s="32">
        <f t="shared" ca="1" si="97"/>
        <v>5216.5899999999992</v>
      </c>
      <c r="EM11" s="32">
        <f t="shared" ca="1" si="98"/>
        <v>1226.3400000000001</v>
      </c>
      <c r="EN11" s="32">
        <f t="shared" ca="1" si="99"/>
        <v>5446.0499999999993</v>
      </c>
      <c r="EO11" s="32">
        <f t="shared" ca="1" si="100"/>
        <v>2461.1700000000005</v>
      </c>
      <c r="EP11" s="32">
        <f t="shared" ca="1" si="101"/>
        <v>1368.1499999999999</v>
      </c>
      <c r="EQ11" s="32">
        <f t="shared" ca="1" si="102"/>
        <v>5250.5</v>
      </c>
      <c r="ER11" s="32">
        <f t="shared" ca="1" si="103"/>
        <v>3416.7</v>
      </c>
    </row>
    <row r="12" spans="1:148" x14ac:dyDescent="0.25">
      <c r="A12" t="s">
        <v>440</v>
      </c>
      <c r="B12" s="1" t="s">
        <v>199</v>
      </c>
      <c r="C12" t="str">
        <f t="shared" ca="1" si="1"/>
        <v>0000040511</v>
      </c>
      <c r="D12" t="str">
        <f t="shared" ca="1" si="2"/>
        <v>FortisAlberta Reversing POD - Waupisoo (405S)</v>
      </c>
      <c r="E12" s="51">
        <v>3058.9685315000002</v>
      </c>
      <c r="F12" s="51">
        <v>3321.3362668999998</v>
      </c>
      <c r="G12" s="51">
        <v>3934.9951277</v>
      </c>
      <c r="H12" s="51">
        <v>3730.2293939000001</v>
      </c>
      <c r="I12" s="51">
        <v>536.08820619999995</v>
      </c>
      <c r="J12" s="51">
        <v>2381.8759688999999</v>
      </c>
      <c r="K12" s="51">
        <v>0</v>
      </c>
      <c r="L12" s="51">
        <v>0</v>
      </c>
      <c r="M12" s="51">
        <v>0</v>
      </c>
      <c r="N12" s="51">
        <v>0</v>
      </c>
      <c r="O12" s="51">
        <v>0</v>
      </c>
      <c r="P12" s="51">
        <v>0</v>
      </c>
      <c r="Q12" s="32">
        <v>288739.48</v>
      </c>
      <c r="R12" s="32">
        <v>451029</v>
      </c>
      <c r="S12" s="32">
        <v>195686.08</v>
      </c>
      <c r="T12" s="32">
        <v>222472.78</v>
      </c>
      <c r="U12" s="32">
        <v>15133.5</v>
      </c>
      <c r="V12" s="32">
        <v>62123.360000000001</v>
      </c>
      <c r="W12" s="32">
        <v>0</v>
      </c>
      <c r="X12" s="32">
        <v>0</v>
      </c>
      <c r="Y12" s="32">
        <v>0</v>
      </c>
      <c r="Z12" s="32">
        <v>0</v>
      </c>
      <c r="AA12" s="32">
        <v>0</v>
      </c>
      <c r="AB12" s="32">
        <v>0</v>
      </c>
      <c r="AC12" s="2">
        <v>-1.72</v>
      </c>
      <c r="AD12" s="2">
        <v>-1.72</v>
      </c>
      <c r="AE12" s="2">
        <v>-1.72</v>
      </c>
      <c r="AF12" s="2">
        <v>-1.72</v>
      </c>
      <c r="AG12" s="2">
        <v>-1.72</v>
      </c>
      <c r="AH12" s="2">
        <v>-1.72</v>
      </c>
      <c r="AI12" s="2">
        <v>-1.03</v>
      </c>
      <c r="AJ12" s="2">
        <v>-1.03</v>
      </c>
      <c r="AK12" s="2">
        <v>-1.03</v>
      </c>
      <c r="AL12" s="2">
        <v>-1.03</v>
      </c>
      <c r="AM12" s="2">
        <v>-1.03</v>
      </c>
      <c r="AN12" s="2">
        <v>-1.03</v>
      </c>
      <c r="AO12" s="33">
        <v>-4966.32</v>
      </c>
      <c r="AP12" s="33">
        <v>-7757.7</v>
      </c>
      <c r="AQ12" s="33">
        <v>-3365.8</v>
      </c>
      <c r="AR12" s="33">
        <v>-3826.53</v>
      </c>
      <c r="AS12" s="33">
        <v>-260.3</v>
      </c>
      <c r="AT12" s="33">
        <v>-1068.52</v>
      </c>
      <c r="AU12" s="33">
        <v>0</v>
      </c>
      <c r="AV12" s="33">
        <v>0</v>
      </c>
      <c r="AW12" s="33">
        <v>0</v>
      </c>
      <c r="AX12" s="33">
        <v>0</v>
      </c>
      <c r="AY12" s="33">
        <v>0</v>
      </c>
      <c r="AZ12" s="33">
        <v>0</v>
      </c>
      <c r="BA12" s="31">
        <f t="shared" si="44"/>
        <v>-115.5</v>
      </c>
      <c r="BB12" s="31">
        <f t="shared" si="45"/>
        <v>-180.41</v>
      </c>
      <c r="BC12" s="31">
        <f t="shared" si="46"/>
        <v>-78.27</v>
      </c>
      <c r="BD12" s="31">
        <f t="shared" si="47"/>
        <v>1290.3399999999999</v>
      </c>
      <c r="BE12" s="31">
        <f t="shared" si="48"/>
        <v>87.77</v>
      </c>
      <c r="BF12" s="31">
        <f t="shared" si="49"/>
        <v>360.32</v>
      </c>
      <c r="BG12" s="31">
        <f t="shared" si="50"/>
        <v>0</v>
      </c>
      <c r="BH12" s="31">
        <f t="shared" si="51"/>
        <v>0</v>
      </c>
      <c r="BI12" s="31">
        <f t="shared" si="52"/>
        <v>0</v>
      </c>
      <c r="BJ12" s="31">
        <f t="shared" si="53"/>
        <v>0</v>
      </c>
      <c r="BK12" s="31">
        <f t="shared" si="54"/>
        <v>0</v>
      </c>
      <c r="BL12" s="31">
        <f t="shared" si="55"/>
        <v>0</v>
      </c>
      <c r="BM12" s="6">
        <f t="shared" ca="1" si="15"/>
        <v>-6.3E-3</v>
      </c>
      <c r="BN12" s="6">
        <f t="shared" ca="1" si="15"/>
        <v>-6.3E-3</v>
      </c>
      <c r="BO12" s="6">
        <f t="shared" ca="1" si="15"/>
        <v>-6.3E-3</v>
      </c>
      <c r="BP12" s="6">
        <f t="shared" ca="1" si="15"/>
        <v>-6.3E-3</v>
      </c>
      <c r="BQ12" s="6">
        <f t="shared" ca="1" si="15"/>
        <v>-6.3E-3</v>
      </c>
      <c r="BR12" s="6">
        <f t="shared" ca="1" si="15"/>
        <v>-6.3E-3</v>
      </c>
      <c r="BS12" s="6">
        <f t="shared" ca="1" si="15"/>
        <v>-6.3E-3</v>
      </c>
      <c r="BT12" s="6">
        <f t="shared" ca="1" si="15"/>
        <v>-6.3E-3</v>
      </c>
      <c r="BU12" s="6">
        <f t="shared" ca="1" si="15"/>
        <v>-6.3E-3</v>
      </c>
      <c r="BV12" s="6">
        <f t="shared" ca="1" si="15"/>
        <v>-6.3E-3</v>
      </c>
      <c r="BW12" s="6">
        <f t="shared" ca="1" si="15"/>
        <v>-6.3E-3</v>
      </c>
      <c r="BX12" s="6">
        <f t="shared" ca="1" si="15"/>
        <v>-6.3E-3</v>
      </c>
      <c r="BY12" s="31">
        <f t="shared" ca="1" si="16"/>
        <v>-1819.06</v>
      </c>
      <c r="BZ12" s="31">
        <f t="shared" ca="1" si="17"/>
        <v>-2841.48</v>
      </c>
      <c r="CA12" s="31">
        <f t="shared" ca="1" si="18"/>
        <v>-1232.82</v>
      </c>
      <c r="CB12" s="31">
        <f t="shared" ca="1" si="19"/>
        <v>-1401.58</v>
      </c>
      <c r="CC12" s="31">
        <f t="shared" ca="1" si="20"/>
        <v>-95.34</v>
      </c>
      <c r="CD12" s="31">
        <f t="shared" ca="1" si="21"/>
        <v>-391.38</v>
      </c>
      <c r="CE12" s="31">
        <f t="shared" ca="1" si="22"/>
        <v>0</v>
      </c>
      <c r="CF12" s="31">
        <f t="shared" ca="1" si="23"/>
        <v>0</v>
      </c>
      <c r="CG12" s="31">
        <f t="shared" ca="1" si="24"/>
        <v>0</v>
      </c>
      <c r="CH12" s="31">
        <f t="shared" ca="1" si="25"/>
        <v>0</v>
      </c>
      <c r="CI12" s="31">
        <f t="shared" ca="1" si="26"/>
        <v>0</v>
      </c>
      <c r="CJ12" s="31">
        <f t="shared" ca="1" si="27"/>
        <v>0</v>
      </c>
      <c r="CK12" s="32">
        <f t="shared" ca="1" si="56"/>
        <v>433.11</v>
      </c>
      <c r="CL12" s="32">
        <f t="shared" ca="1" si="57"/>
        <v>676.54</v>
      </c>
      <c r="CM12" s="32">
        <f t="shared" ca="1" si="58"/>
        <v>293.52999999999997</v>
      </c>
      <c r="CN12" s="32">
        <f t="shared" ca="1" si="59"/>
        <v>333.71</v>
      </c>
      <c r="CO12" s="32">
        <f t="shared" ca="1" si="60"/>
        <v>22.7</v>
      </c>
      <c r="CP12" s="32">
        <f t="shared" ca="1" si="61"/>
        <v>93.19</v>
      </c>
      <c r="CQ12" s="32">
        <f t="shared" ca="1" si="62"/>
        <v>0</v>
      </c>
      <c r="CR12" s="32">
        <f t="shared" ca="1" si="63"/>
        <v>0</v>
      </c>
      <c r="CS12" s="32">
        <f t="shared" ca="1" si="64"/>
        <v>0</v>
      </c>
      <c r="CT12" s="32">
        <f t="shared" ca="1" si="65"/>
        <v>0</v>
      </c>
      <c r="CU12" s="32">
        <f t="shared" ca="1" si="66"/>
        <v>0</v>
      </c>
      <c r="CV12" s="32">
        <f t="shared" ca="1" si="67"/>
        <v>0</v>
      </c>
      <c r="CW12" s="31">
        <f t="shared" ca="1" si="104"/>
        <v>3695.87</v>
      </c>
      <c r="CX12" s="31">
        <f t="shared" ca="1" si="105"/>
        <v>5773.17</v>
      </c>
      <c r="CY12" s="31">
        <f t="shared" ca="1" si="106"/>
        <v>2504.7800000000002</v>
      </c>
      <c r="CZ12" s="31">
        <f t="shared" ca="1" si="107"/>
        <v>1468.3200000000004</v>
      </c>
      <c r="DA12" s="31">
        <f t="shared" ca="1" si="108"/>
        <v>99.890000000000029</v>
      </c>
      <c r="DB12" s="31">
        <f t="shared" ca="1" si="109"/>
        <v>410.00999999999993</v>
      </c>
      <c r="DC12" s="31">
        <f t="shared" ca="1" si="110"/>
        <v>0</v>
      </c>
      <c r="DD12" s="31">
        <f t="shared" ca="1" si="111"/>
        <v>0</v>
      </c>
      <c r="DE12" s="31">
        <f t="shared" ca="1" si="112"/>
        <v>0</v>
      </c>
      <c r="DF12" s="31">
        <f t="shared" ca="1" si="113"/>
        <v>0</v>
      </c>
      <c r="DG12" s="31">
        <f t="shared" ca="1" si="114"/>
        <v>0</v>
      </c>
      <c r="DH12" s="31">
        <f t="shared" ca="1" si="115"/>
        <v>0</v>
      </c>
      <c r="DI12" s="32">
        <f t="shared" ca="1" si="68"/>
        <v>184.79</v>
      </c>
      <c r="DJ12" s="32">
        <f t="shared" ca="1" si="69"/>
        <v>288.66000000000003</v>
      </c>
      <c r="DK12" s="32">
        <f t="shared" ca="1" si="70"/>
        <v>125.24</v>
      </c>
      <c r="DL12" s="32">
        <f t="shared" ca="1" si="71"/>
        <v>73.42</v>
      </c>
      <c r="DM12" s="32">
        <f t="shared" ca="1" si="72"/>
        <v>4.99</v>
      </c>
      <c r="DN12" s="32">
        <f t="shared" ca="1" si="73"/>
        <v>20.5</v>
      </c>
      <c r="DO12" s="32">
        <f t="shared" ca="1" si="74"/>
        <v>0</v>
      </c>
      <c r="DP12" s="32">
        <f t="shared" ca="1" si="75"/>
        <v>0</v>
      </c>
      <c r="DQ12" s="32">
        <f t="shared" ca="1" si="76"/>
        <v>0</v>
      </c>
      <c r="DR12" s="32">
        <f t="shared" ca="1" si="77"/>
        <v>0</v>
      </c>
      <c r="DS12" s="32">
        <f t="shared" ca="1" si="78"/>
        <v>0</v>
      </c>
      <c r="DT12" s="32">
        <f t="shared" ca="1" si="79"/>
        <v>0</v>
      </c>
      <c r="DU12" s="31">
        <f t="shared" ca="1" si="80"/>
        <v>1006.41</v>
      </c>
      <c r="DV12" s="31">
        <f t="shared" ca="1" si="81"/>
        <v>1558.59</v>
      </c>
      <c r="DW12" s="31">
        <f t="shared" ca="1" si="82"/>
        <v>670.94</v>
      </c>
      <c r="DX12" s="31">
        <f t="shared" ca="1" si="83"/>
        <v>389.88</v>
      </c>
      <c r="DY12" s="31">
        <f t="shared" ca="1" si="84"/>
        <v>26.3</v>
      </c>
      <c r="DZ12" s="31">
        <f t="shared" ca="1" si="85"/>
        <v>106.98</v>
      </c>
      <c r="EA12" s="31">
        <f t="shared" ca="1" si="86"/>
        <v>0</v>
      </c>
      <c r="EB12" s="31">
        <f t="shared" ca="1" si="87"/>
        <v>0</v>
      </c>
      <c r="EC12" s="31">
        <f t="shared" ca="1" si="88"/>
        <v>0</v>
      </c>
      <c r="ED12" s="31">
        <f t="shared" ca="1" si="89"/>
        <v>0</v>
      </c>
      <c r="EE12" s="31">
        <f t="shared" ca="1" si="90"/>
        <v>0</v>
      </c>
      <c r="EF12" s="31">
        <f t="shared" ca="1" si="91"/>
        <v>0</v>
      </c>
      <c r="EG12" s="32">
        <f t="shared" ca="1" si="92"/>
        <v>4887.07</v>
      </c>
      <c r="EH12" s="32">
        <f t="shared" ca="1" si="93"/>
        <v>7620.42</v>
      </c>
      <c r="EI12" s="32">
        <f t="shared" ca="1" si="94"/>
        <v>3300.96</v>
      </c>
      <c r="EJ12" s="32">
        <f t="shared" ca="1" si="95"/>
        <v>1931.6200000000003</v>
      </c>
      <c r="EK12" s="32">
        <f t="shared" ca="1" si="96"/>
        <v>131.18000000000004</v>
      </c>
      <c r="EL12" s="32">
        <f t="shared" ca="1" si="97"/>
        <v>537.4899999999999</v>
      </c>
      <c r="EM12" s="32">
        <f t="shared" ca="1" si="98"/>
        <v>0</v>
      </c>
      <c r="EN12" s="32">
        <f t="shared" ca="1" si="99"/>
        <v>0</v>
      </c>
      <c r="EO12" s="32">
        <f t="shared" ca="1" si="100"/>
        <v>0</v>
      </c>
      <c r="EP12" s="32">
        <f t="shared" ca="1" si="101"/>
        <v>0</v>
      </c>
      <c r="EQ12" s="32">
        <f t="shared" ca="1" si="102"/>
        <v>0</v>
      </c>
      <c r="ER12" s="32">
        <f t="shared" ca="1" si="103"/>
        <v>0</v>
      </c>
    </row>
    <row r="13" spans="1:148" x14ac:dyDescent="0.25">
      <c r="A13" t="s">
        <v>440</v>
      </c>
      <c r="B13" s="1" t="s">
        <v>190</v>
      </c>
      <c r="C13" t="str">
        <f t="shared" ca="1" si="1"/>
        <v>0000045411</v>
      </c>
      <c r="D13" t="str">
        <f t="shared" ca="1" si="2"/>
        <v>FortisAlberta Reversing POD - Buck Lake (454S)</v>
      </c>
      <c r="E13" s="51">
        <v>0</v>
      </c>
      <c r="F13" s="51">
        <v>0</v>
      </c>
      <c r="G13" s="51">
        <v>0</v>
      </c>
      <c r="H13" s="51">
        <v>0</v>
      </c>
      <c r="I13" s="51">
        <v>0</v>
      </c>
      <c r="J13" s="51">
        <v>0</v>
      </c>
      <c r="K13" s="51">
        <v>17.165062500000001</v>
      </c>
      <c r="L13" s="51">
        <v>1.1561250000000001</v>
      </c>
      <c r="M13" s="51">
        <v>0</v>
      </c>
      <c r="N13" s="51">
        <v>8.5000000000000006E-3</v>
      </c>
      <c r="O13" s="51">
        <v>0</v>
      </c>
      <c r="P13" s="51">
        <v>0</v>
      </c>
      <c r="Q13" s="32">
        <v>0</v>
      </c>
      <c r="R13" s="32">
        <v>0</v>
      </c>
      <c r="S13" s="32">
        <v>0</v>
      </c>
      <c r="T13" s="32">
        <v>0</v>
      </c>
      <c r="U13" s="32">
        <v>0</v>
      </c>
      <c r="V13" s="32">
        <v>0</v>
      </c>
      <c r="W13" s="32">
        <v>393.61</v>
      </c>
      <c r="X13" s="32">
        <v>163.85</v>
      </c>
      <c r="Y13" s="32">
        <v>0</v>
      </c>
      <c r="Z13" s="32">
        <v>3.09</v>
      </c>
      <c r="AA13" s="32">
        <v>0</v>
      </c>
      <c r="AB13" s="32">
        <v>0</v>
      </c>
      <c r="AC13" s="2">
        <v>3.16</v>
      </c>
      <c r="AD13" s="2">
        <v>3.16</v>
      </c>
      <c r="AE13" s="2">
        <v>3.16</v>
      </c>
      <c r="AF13" s="2">
        <v>3.16</v>
      </c>
      <c r="AG13" s="2">
        <v>3.16</v>
      </c>
      <c r="AH13" s="2">
        <v>3.16</v>
      </c>
      <c r="AI13" s="2">
        <v>3.49</v>
      </c>
      <c r="AJ13" s="2">
        <v>3.49</v>
      </c>
      <c r="AK13" s="2">
        <v>3.49</v>
      </c>
      <c r="AL13" s="2">
        <v>3.49</v>
      </c>
      <c r="AM13" s="2">
        <v>3.49</v>
      </c>
      <c r="AN13" s="2">
        <v>3.49</v>
      </c>
      <c r="AO13" s="33">
        <v>0</v>
      </c>
      <c r="AP13" s="33">
        <v>0</v>
      </c>
      <c r="AQ13" s="33">
        <v>0</v>
      </c>
      <c r="AR13" s="33">
        <v>0</v>
      </c>
      <c r="AS13" s="33">
        <v>0</v>
      </c>
      <c r="AT13" s="33">
        <v>0</v>
      </c>
      <c r="AU13" s="33">
        <v>13.74</v>
      </c>
      <c r="AV13" s="33">
        <v>5.72</v>
      </c>
      <c r="AW13" s="33">
        <v>0</v>
      </c>
      <c r="AX13" s="33">
        <v>0.11</v>
      </c>
      <c r="AY13" s="33">
        <v>0</v>
      </c>
      <c r="AZ13" s="33">
        <v>0</v>
      </c>
      <c r="BA13" s="31">
        <f t="shared" si="44"/>
        <v>0</v>
      </c>
      <c r="BB13" s="31">
        <f t="shared" si="45"/>
        <v>0</v>
      </c>
      <c r="BC13" s="31">
        <f t="shared" si="46"/>
        <v>0</v>
      </c>
      <c r="BD13" s="31">
        <f t="shared" si="47"/>
        <v>0</v>
      </c>
      <c r="BE13" s="31">
        <f t="shared" si="48"/>
        <v>0</v>
      </c>
      <c r="BF13" s="31">
        <f t="shared" si="49"/>
        <v>0</v>
      </c>
      <c r="BG13" s="31">
        <f t="shared" si="50"/>
        <v>0.28000000000000003</v>
      </c>
      <c r="BH13" s="31">
        <f t="shared" si="51"/>
        <v>0.11</v>
      </c>
      <c r="BI13" s="31">
        <f t="shared" si="52"/>
        <v>0</v>
      </c>
      <c r="BJ13" s="31">
        <f t="shared" si="53"/>
        <v>-0.01</v>
      </c>
      <c r="BK13" s="31">
        <f t="shared" si="54"/>
        <v>0</v>
      </c>
      <c r="BL13" s="31">
        <f t="shared" si="55"/>
        <v>0</v>
      </c>
      <c r="BM13" s="6">
        <f t="shared" ca="1" si="15"/>
        <v>-1.2500000000000001E-2</v>
      </c>
      <c r="BN13" s="6">
        <f t="shared" ca="1" si="15"/>
        <v>-1.2500000000000001E-2</v>
      </c>
      <c r="BO13" s="6">
        <f t="shared" ca="1" si="15"/>
        <v>-1.2500000000000001E-2</v>
      </c>
      <c r="BP13" s="6">
        <f t="shared" ca="1" si="15"/>
        <v>-1.2500000000000001E-2</v>
      </c>
      <c r="BQ13" s="6">
        <f t="shared" ca="1" si="15"/>
        <v>-1.2500000000000001E-2</v>
      </c>
      <c r="BR13" s="6">
        <f t="shared" ca="1" si="15"/>
        <v>-1.2500000000000001E-2</v>
      </c>
      <c r="BS13" s="6">
        <f t="shared" ca="1" si="15"/>
        <v>-1.2500000000000001E-2</v>
      </c>
      <c r="BT13" s="6">
        <f t="shared" ca="1" si="15"/>
        <v>-1.2500000000000001E-2</v>
      </c>
      <c r="BU13" s="6">
        <f t="shared" ca="1" si="15"/>
        <v>-1.2500000000000001E-2</v>
      </c>
      <c r="BV13" s="6">
        <f t="shared" ca="1" si="15"/>
        <v>-1.2500000000000001E-2</v>
      </c>
      <c r="BW13" s="6">
        <f t="shared" ca="1" si="15"/>
        <v>-1.2500000000000001E-2</v>
      </c>
      <c r="BX13" s="6">
        <f t="shared" ca="1" si="15"/>
        <v>-1.2500000000000001E-2</v>
      </c>
      <c r="BY13" s="31">
        <f t="shared" ca="1" si="16"/>
        <v>0</v>
      </c>
      <c r="BZ13" s="31">
        <f t="shared" ca="1" si="17"/>
        <v>0</v>
      </c>
      <c r="CA13" s="31">
        <f t="shared" ca="1" si="18"/>
        <v>0</v>
      </c>
      <c r="CB13" s="31">
        <f t="shared" ca="1" si="19"/>
        <v>0</v>
      </c>
      <c r="CC13" s="31">
        <f t="shared" ca="1" si="20"/>
        <v>0</v>
      </c>
      <c r="CD13" s="31">
        <f t="shared" ca="1" si="21"/>
        <v>0</v>
      </c>
      <c r="CE13" s="31">
        <f t="shared" ca="1" si="22"/>
        <v>-4.92</v>
      </c>
      <c r="CF13" s="31">
        <f t="shared" ca="1" si="23"/>
        <v>-2.0499999999999998</v>
      </c>
      <c r="CG13" s="31">
        <f t="shared" ca="1" si="24"/>
        <v>0</v>
      </c>
      <c r="CH13" s="31">
        <f t="shared" ca="1" si="25"/>
        <v>-0.04</v>
      </c>
      <c r="CI13" s="31">
        <f t="shared" ca="1" si="26"/>
        <v>0</v>
      </c>
      <c r="CJ13" s="31">
        <f t="shared" ca="1" si="27"/>
        <v>0</v>
      </c>
      <c r="CK13" s="32">
        <f t="shared" ca="1" si="56"/>
        <v>0</v>
      </c>
      <c r="CL13" s="32">
        <f t="shared" ca="1" si="57"/>
        <v>0</v>
      </c>
      <c r="CM13" s="32">
        <f t="shared" ca="1" si="58"/>
        <v>0</v>
      </c>
      <c r="CN13" s="32">
        <f t="shared" ca="1" si="59"/>
        <v>0</v>
      </c>
      <c r="CO13" s="32">
        <f t="shared" ca="1" si="60"/>
        <v>0</v>
      </c>
      <c r="CP13" s="32">
        <f t="shared" ca="1" si="61"/>
        <v>0</v>
      </c>
      <c r="CQ13" s="32">
        <f t="shared" ca="1" si="62"/>
        <v>0.59</v>
      </c>
      <c r="CR13" s="32">
        <f t="shared" ca="1" si="63"/>
        <v>0.25</v>
      </c>
      <c r="CS13" s="32">
        <f t="shared" ca="1" si="64"/>
        <v>0</v>
      </c>
      <c r="CT13" s="32">
        <f t="shared" ca="1" si="65"/>
        <v>0</v>
      </c>
      <c r="CU13" s="32">
        <f t="shared" ca="1" si="66"/>
        <v>0</v>
      </c>
      <c r="CV13" s="32">
        <f t="shared" ca="1" si="67"/>
        <v>0</v>
      </c>
      <c r="CW13" s="31">
        <f t="shared" ca="1" si="104"/>
        <v>0</v>
      </c>
      <c r="CX13" s="31">
        <f t="shared" ca="1" si="105"/>
        <v>0</v>
      </c>
      <c r="CY13" s="31">
        <f t="shared" ca="1" si="106"/>
        <v>0</v>
      </c>
      <c r="CZ13" s="31">
        <f t="shared" ca="1" si="107"/>
        <v>0</v>
      </c>
      <c r="DA13" s="31">
        <f t="shared" ca="1" si="108"/>
        <v>0</v>
      </c>
      <c r="DB13" s="31">
        <f t="shared" ca="1" si="109"/>
        <v>0</v>
      </c>
      <c r="DC13" s="31">
        <f t="shared" ca="1" si="110"/>
        <v>-18.350000000000001</v>
      </c>
      <c r="DD13" s="31">
        <f t="shared" ca="1" si="111"/>
        <v>-7.63</v>
      </c>
      <c r="DE13" s="31">
        <f t="shared" ca="1" si="112"/>
        <v>0</v>
      </c>
      <c r="DF13" s="31">
        <f t="shared" ca="1" si="113"/>
        <v>-0.13999999999999999</v>
      </c>
      <c r="DG13" s="31">
        <f t="shared" ca="1" si="114"/>
        <v>0</v>
      </c>
      <c r="DH13" s="31">
        <f t="shared" ca="1" si="115"/>
        <v>0</v>
      </c>
      <c r="DI13" s="32">
        <f t="shared" ca="1" si="68"/>
        <v>0</v>
      </c>
      <c r="DJ13" s="32">
        <f t="shared" ca="1" si="69"/>
        <v>0</v>
      </c>
      <c r="DK13" s="32">
        <f t="shared" ca="1" si="70"/>
        <v>0</v>
      </c>
      <c r="DL13" s="32">
        <f t="shared" ca="1" si="71"/>
        <v>0</v>
      </c>
      <c r="DM13" s="32">
        <f t="shared" ca="1" si="72"/>
        <v>0</v>
      </c>
      <c r="DN13" s="32">
        <f t="shared" ca="1" si="73"/>
        <v>0</v>
      </c>
      <c r="DO13" s="32">
        <f t="shared" ca="1" si="74"/>
        <v>-0.92</v>
      </c>
      <c r="DP13" s="32">
        <f t="shared" ca="1" si="75"/>
        <v>-0.38</v>
      </c>
      <c r="DQ13" s="32">
        <f t="shared" ca="1" si="76"/>
        <v>0</v>
      </c>
      <c r="DR13" s="32">
        <f t="shared" ca="1" si="77"/>
        <v>-0.01</v>
      </c>
      <c r="DS13" s="32">
        <f t="shared" ca="1" si="78"/>
        <v>0</v>
      </c>
      <c r="DT13" s="32">
        <f t="shared" ca="1" si="79"/>
        <v>0</v>
      </c>
      <c r="DU13" s="31">
        <f t="shared" ca="1" si="80"/>
        <v>0</v>
      </c>
      <c r="DV13" s="31">
        <f t="shared" ca="1" si="81"/>
        <v>0</v>
      </c>
      <c r="DW13" s="31">
        <f t="shared" ca="1" si="82"/>
        <v>0</v>
      </c>
      <c r="DX13" s="31">
        <f t="shared" ca="1" si="83"/>
        <v>0</v>
      </c>
      <c r="DY13" s="31">
        <f t="shared" ca="1" si="84"/>
        <v>0</v>
      </c>
      <c r="DZ13" s="31">
        <f t="shared" ca="1" si="85"/>
        <v>0</v>
      </c>
      <c r="EA13" s="31">
        <f t="shared" ca="1" si="86"/>
        <v>-4.75</v>
      </c>
      <c r="EB13" s="31">
        <f t="shared" ca="1" si="87"/>
        <v>-1.96</v>
      </c>
      <c r="EC13" s="31">
        <f t="shared" ca="1" si="88"/>
        <v>0</v>
      </c>
      <c r="ED13" s="31">
        <f t="shared" ca="1" si="89"/>
        <v>-0.04</v>
      </c>
      <c r="EE13" s="31">
        <f t="shared" ca="1" si="90"/>
        <v>0</v>
      </c>
      <c r="EF13" s="31">
        <f t="shared" ca="1" si="91"/>
        <v>0</v>
      </c>
      <c r="EG13" s="32">
        <f t="shared" ca="1" si="92"/>
        <v>0</v>
      </c>
      <c r="EH13" s="32">
        <f t="shared" ca="1" si="93"/>
        <v>0</v>
      </c>
      <c r="EI13" s="32">
        <f t="shared" ca="1" si="94"/>
        <v>0</v>
      </c>
      <c r="EJ13" s="32">
        <f t="shared" ca="1" si="95"/>
        <v>0</v>
      </c>
      <c r="EK13" s="32">
        <f t="shared" ca="1" si="96"/>
        <v>0</v>
      </c>
      <c r="EL13" s="32">
        <f t="shared" ca="1" si="97"/>
        <v>0</v>
      </c>
      <c r="EM13" s="32">
        <f t="shared" ca="1" si="98"/>
        <v>-24.020000000000003</v>
      </c>
      <c r="EN13" s="32">
        <f t="shared" ca="1" si="99"/>
        <v>-9.9699999999999989</v>
      </c>
      <c r="EO13" s="32">
        <f t="shared" ca="1" si="100"/>
        <v>0</v>
      </c>
      <c r="EP13" s="32">
        <f t="shared" ca="1" si="101"/>
        <v>-0.19</v>
      </c>
      <c r="EQ13" s="32">
        <f t="shared" ca="1" si="102"/>
        <v>0</v>
      </c>
      <c r="ER13" s="32">
        <f t="shared" ca="1" si="103"/>
        <v>0</v>
      </c>
    </row>
    <row r="14" spans="1:148" x14ac:dyDescent="0.25">
      <c r="A14" t="s">
        <v>440</v>
      </c>
      <c r="B14" s="1" t="s">
        <v>193</v>
      </c>
      <c r="C14" t="str">
        <f t="shared" ca="1" si="1"/>
        <v>0000079301</v>
      </c>
      <c r="D14" t="str">
        <f t="shared" ca="1" si="2"/>
        <v>FortisAlberta DOS - Cochrane EV Partnership (793S)</v>
      </c>
      <c r="I14" s="51">
        <v>246.05453399999999</v>
      </c>
      <c r="K14" s="51">
        <v>1379.7565999999999</v>
      </c>
      <c r="Q14" s="32"/>
      <c r="R14" s="32"/>
      <c r="S14" s="32"/>
      <c r="T14" s="32"/>
      <c r="U14" s="32">
        <v>6055.57</v>
      </c>
      <c r="V14" s="32"/>
      <c r="W14" s="32">
        <v>67845.17</v>
      </c>
      <c r="X14" s="32"/>
      <c r="Y14" s="32"/>
      <c r="Z14" s="32"/>
      <c r="AA14" s="32"/>
      <c r="AB14" s="32"/>
      <c r="AC14" s="2">
        <v>3.67</v>
      </c>
      <c r="AD14" s="2">
        <v>3.67</v>
      </c>
      <c r="AE14" s="2">
        <v>3.67</v>
      </c>
      <c r="AF14" s="2">
        <v>3.67</v>
      </c>
      <c r="AG14" s="2">
        <v>3.67</v>
      </c>
      <c r="AH14" s="2">
        <v>3.67</v>
      </c>
      <c r="AI14" s="2">
        <v>3.97</v>
      </c>
      <c r="AJ14" s="2">
        <v>3.97</v>
      </c>
      <c r="AK14" s="2">
        <v>3.97</v>
      </c>
      <c r="AL14" s="2">
        <v>3.97</v>
      </c>
      <c r="AM14" s="2">
        <v>3.97</v>
      </c>
      <c r="AN14" s="2">
        <v>3.97</v>
      </c>
      <c r="AO14" s="33"/>
      <c r="AP14" s="33"/>
      <c r="AQ14" s="33"/>
      <c r="AR14" s="33"/>
      <c r="AS14" s="33">
        <v>222.24</v>
      </c>
      <c r="AT14" s="33"/>
      <c r="AU14" s="33">
        <v>2693.45</v>
      </c>
      <c r="AV14" s="33"/>
      <c r="AW14" s="33"/>
      <c r="AX14" s="33"/>
      <c r="AY14" s="33"/>
      <c r="AZ14" s="33"/>
      <c r="BA14" s="31">
        <f t="shared" si="44"/>
        <v>0</v>
      </c>
      <c r="BB14" s="31">
        <f t="shared" si="45"/>
        <v>0</v>
      </c>
      <c r="BC14" s="31">
        <f t="shared" si="46"/>
        <v>0</v>
      </c>
      <c r="BD14" s="31">
        <f t="shared" si="47"/>
        <v>0</v>
      </c>
      <c r="BE14" s="31">
        <f t="shared" si="48"/>
        <v>35.119999999999997</v>
      </c>
      <c r="BF14" s="31">
        <f t="shared" si="49"/>
        <v>0</v>
      </c>
      <c r="BG14" s="31">
        <f t="shared" si="50"/>
        <v>47.49</v>
      </c>
      <c r="BH14" s="31">
        <f t="shared" si="51"/>
        <v>0</v>
      </c>
      <c r="BI14" s="31">
        <f t="shared" si="52"/>
        <v>0</v>
      </c>
      <c r="BJ14" s="31">
        <f t="shared" si="53"/>
        <v>0</v>
      </c>
      <c r="BK14" s="31">
        <f t="shared" si="54"/>
        <v>0</v>
      </c>
      <c r="BL14" s="31">
        <f t="shared" si="55"/>
        <v>0</v>
      </c>
      <c r="BM14" s="6">
        <f t="shared" ca="1" si="15"/>
        <v>0.12</v>
      </c>
      <c r="BN14" s="6">
        <f t="shared" ca="1" si="15"/>
        <v>0.12</v>
      </c>
      <c r="BO14" s="6">
        <f t="shared" ca="1" si="15"/>
        <v>0.12</v>
      </c>
      <c r="BP14" s="6">
        <f t="shared" ca="1" si="15"/>
        <v>0.12</v>
      </c>
      <c r="BQ14" s="6">
        <f t="shared" ca="1" si="15"/>
        <v>0.12</v>
      </c>
      <c r="BR14" s="6">
        <f t="shared" ca="1" si="15"/>
        <v>0.12</v>
      </c>
      <c r="BS14" s="6">
        <f t="shared" ca="1" si="15"/>
        <v>0.12</v>
      </c>
      <c r="BT14" s="6">
        <f t="shared" ca="1" si="15"/>
        <v>0.12</v>
      </c>
      <c r="BU14" s="6">
        <f t="shared" ca="1" si="15"/>
        <v>0.12</v>
      </c>
      <c r="BV14" s="6">
        <f t="shared" ca="1" si="15"/>
        <v>0.12</v>
      </c>
      <c r="BW14" s="6">
        <f t="shared" ca="1" si="15"/>
        <v>0.12</v>
      </c>
      <c r="BX14" s="6">
        <f t="shared" ca="1" si="15"/>
        <v>0.12</v>
      </c>
      <c r="BY14" s="31">
        <f t="shared" ca="1" si="16"/>
        <v>0</v>
      </c>
      <c r="BZ14" s="31">
        <f t="shared" ca="1" si="17"/>
        <v>0</v>
      </c>
      <c r="CA14" s="31">
        <f t="shared" ca="1" si="18"/>
        <v>0</v>
      </c>
      <c r="CB14" s="31">
        <f t="shared" ca="1" si="19"/>
        <v>0</v>
      </c>
      <c r="CC14" s="31">
        <f t="shared" ca="1" si="20"/>
        <v>222.24</v>
      </c>
      <c r="CD14" s="31">
        <f t="shared" ca="1" si="21"/>
        <v>0</v>
      </c>
      <c r="CE14" s="31">
        <f t="shared" ca="1" si="22"/>
        <v>7869.6100000000006</v>
      </c>
      <c r="CF14" s="31">
        <f t="shared" ca="1" si="23"/>
        <v>0</v>
      </c>
      <c r="CG14" s="31">
        <f t="shared" ca="1" si="24"/>
        <v>0</v>
      </c>
      <c r="CH14" s="31">
        <f t="shared" ca="1" si="25"/>
        <v>0</v>
      </c>
      <c r="CI14" s="31">
        <f t="shared" ca="1" si="26"/>
        <v>0</v>
      </c>
      <c r="CJ14" s="31">
        <f t="shared" ca="1" si="27"/>
        <v>0</v>
      </c>
      <c r="CK14" s="32">
        <f t="shared" ca="1" si="56"/>
        <v>0</v>
      </c>
      <c r="CL14" s="32">
        <f t="shared" ca="1" si="57"/>
        <v>0</v>
      </c>
      <c r="CM14" s="32">
        <f t="shared" ca="1" si="58"/>
        <v>0</v>
      </c>
      <c r="CN14" s="32">
        <f t="shared" ca="1" si="59"/>
        <v>0</v>
      </c>
      <c r="CO14" s="32">
        <f t="shared" ca="1" si="60"/>
        <v>9.08</v>
      </c>
      <c r="CP14" s="32">
        <f t="shared" ca="1" si="61"/>
        <v>0</v>
      </c>
      <c r="CQ14" s="32">
        <f t="shared" ca="1" si="62"/>
        <v>101.77</v>
      </c>
      <c r="CR14" s="32">
        <f t="shared" ca="1" si="63"/>
        <v>0</v>
      </c>
      <c r="CS14" s="32">
        <f t="shared" ca="1" si="64"/>
        <v>0</v>
      </c>
      <c r="CT14" s="32">
        <f t="shared" ca="1" si="65"/>
        <v>0</v>
      </c>
      <c r="CU14" s="32">
        <f t="shared" ca="1" si="66"/>
        <v>0</v>
      </c>
      <c r="CV14" s="32">
        <f t="shared" ca="1" si="67"/>
        <v>0</v>
      </c>
      <c r="CW14" s="31">
        <f t="shared" ca="1" si="104"/>
        <v>0</v>
      </c>
      <c r="CX14" s="31">
        <f t="shared" ca="1" si="105"/>
        <v>0</v>
      </c>
      <c r="CY14" s="31">
        <f t="shared" ca="1" si="106"/>
        <v>0</v>
      </c>
      <c r="CZ14" s="31">
        <f t="shared" ca="1" si="107"/>
        <v>0</v>
      </c>
      <c r="DA14" s="31">
        <f t="shared" ca="1" si="108"/>
        <v>-26.039999999999985</v>
      </c>
      <c r="DB14" s="31">
        <f t="shared" ca="1" si="109"/>
        <v>0</v>
      </c>
      <c r="DC14" s="31">
        <f t="shared" ca="1" si="110"/>
        <v>5230.4400000000014</v>
      </c>
      <c r="DD14" s="31">
        <f t="shared" ca="1" si="111"/>
        <v>0</v>
      </c>
      <c r="DE14" s="31">
        <f t="shared" ca="1" si="112"/>
        <v>0</v>
      </c>
      <c r="DF14" s="31">
        <f t="shared" ca="1" si="113"/>
        <v>0</v>
      </c>
      <c r="DG14" s="31">
        <f t="shared" ca="1" si="114"/>
        <v>0</v>
      </c>
      <c r="DH14" s="31">
        <f t="shared" ca="1" si="115"/>
        <v>0</v>
      </c>
      <c r="DI14" s="32">
        <f t="shared" ca="1" si="68"/>
        <v>0</v>
      </c>
      <c r="DJ14" s="32">
        <f t="shared" ca="1" si="69"/>
        <v>0</v>
      </c>
      <c r="DK14" s="32">
        <f t="shared" ca="1" si="70"/>
        <v>0</v>
      </c>
      <c r="DL14" s="32">
        <f t="shared" ca="1" si="71"/>
        <v>0</v>
      </c>
      <c r="DM14" s="32">
        <f t="shared" ca="1" si="72"/>
        <v>-1.3</v>
      </c>
      <c r="DN14" s="32">
        <f t="shared" ca="1" si="73"/>
        <v>0</v>
      </c>
      <c r="DO14" s="32">
        <f t="shared" ca="1" si="74"/>
        <v>261.52</v>
      </c>
      <c r="DP14" s="32">
        <f t="shared" ca="1" si="75"/>
        <v>0</v>
      </c>
      <c r="DQ14" s="32">
        <f t="shared" ca="1" si="76"/>
        <v>0</v>
      </c>
      <c r="DR14" s="32">
        <f t="shared" ca="1" si="77"/>
        <v>0</v>
      </c>
      <c r="DS14" s="32">
        <f t="shared" ca="1" si="78"/>
        <v>0</v>
      </c>
      <c r="DT14" s="32">
        <f t="shared" ca="1" si="79"/>
        <v>0</v>
      </c>
      <c r="DU14" s="31">
        <f t="shared" ca="1" si="80"/>
        <v>0</v>
      </c>
      <c r="DV14" s="31">
        <f t="shared" ca="1" si="81"/>
        <v>0</v>
      </c>
      <c r="DW14" s="31">
        <f t="shared" ca="1" si="82"/>
        <v>0</v>
      </c>
      <c r="DX14" s="31">
        <f t="shared" ca="1" si="83"/>
        <v>0</v>
      </c>
      <c r="DY14" s="31">
        <f t="shared" ca="1" si="84"/>
        <v>-6.86</v>
      </c>
      <c r="DZ14" s="31">
        <f t="shared" ca="1" si="85"/>
        <v>0</v>
      </c>
      <c r="EA14" s="31">
        <f t="shared" ca="1" si="86"/>
        <v>1352.96</v>
      </c>
      <c r="EB14" s="31">
        <f t="shared" ca="1" si="87"/>
        <v>0</v>
      </c>
      <c r="EC14" s="31">
        <f t="shared" ca="1" si="88"/>
        <v>0</v>
      </c>
      <c r="ED14" s="31">
        <f t="shared" ca="1" si="89"/>
        <v>0</v>
      </c>
      <c r="EE14" s="31">
        <f t="shared" ca="1" si="90"/>
        <v>0</v>
      </c>
      <c r="EF14" s="31">
        <f t="shared" ca="1" si="91"/>
        <v>0</v>
      </c>
      <c r="EG14" s="32">
        <f t="shared" ca="1" si="92"/>
        <v>0</v>
      </c>
      <c r="EH14" s="32">
        <f t="shared" ca="1" si="93"/>
        <v>0</v>
      </c>
      <c r="EI14" s="32">
        <f t="shared" ca="1" si="94"/>
        <v>0</v>
      </c>
      <c r="EJ14" s="32">
        <f t="shared" ca="1" si="95"/>
        <v>0</v>
      </c>
      <c r="EK14" s="32">
        <f t="shared" ca="1" si="96"/>
        <v>-34.199999999999989</v>
      </c>
      <c r="EL14" s="32">
        <f t="shared" ca="1" si="97"/>
        <v>0</v>
      </c>
      <c r="EM14" s="32">
        <f t="shared" ca="1" si="98"/>
        <v>6844.920000000001</v>
      </c>
      <c r="EN14" s="32">
        <f t="shared" ca="1" si="99"/>
        <v>0</v>
      </c>
      <c r="EO14" s="32">
        <f t="shared" ca="1" si="100"/>
        <v>0</v>
      </c>
      <c r="EP14" s="32">
        <f t="shared" ca="1" si="101"/>
        <v>0</v>
      </c>
      <c r="EQ14" s="32">
        <f t="shared" ca="1" si="102"/>
        <v>0</v>
      </c>
      <c r="ER14" s="32">
        <f t="shared" ca="1" si="103"/>
        <v>0</v>
      </c>
    </row>
    <row r="15" spans="1:148" x14ac:dyDescent="0.25">
      <c r="A15" t="s">
        <v>477</v>
      </c>
      <c r="B15" s="1" t="s">
        <v>543</v>
      </c>
      <c r="C15" t="str">
        <f t="shared" ca="1" si="1"/>
        <v>341S025</v>
      </c>
      <c r="D15" t="str">
        <f t="shared" ca="1" si="2"/>
        <v>Syncrude Industrial System DOS</v>
      </c>
      <c r="E15" s="51">
        <v>0</v>
      </c>
      <c r="F15" s="51">
        <v>0</v>
      </c>
      <c r="G15" s="51">
        <v>8233.2134000000005</v>
      </c>
      <c r="H15" s="51">
        <v>607.82100000000003</v>
      </c>
      <c r="I15" s="51">
        <v>1845.0719999999999</v>
      </c>
      <c r="J15" s="51">
        <v>571.20300000000009</v>
      </c>
      <c r="K15" s="51">
        <v>3055.47</v>
      </c>
      <c r="L15" s="51">
        <v>1606.4390000000001</v>
      </c>
      <c r="M15" s="51">
        <v>4686.8160000000007</v>
      </c>
      <c r="N15" s="51">
        <v>37.74</v>
      </c>
      <c r="O15" s="51">
        <v>0</v>
      </c>
      <c r="P15" s="51">
        <v>0</v>
      </c>
      <c r="Q15" s="32">
        <v>0</v>
      </c>
      <c r="R15" s="32">
        <v>0</v>
      </c>
      <c r="S15" s="32">
        <v>484432.95999999996</v>
      </c>
      <c r="T15" s="32">
        <v>13116.15</v>
      </c>
      <c r="U15" s="32">
        <v>60842.45</v>
      </c>
      <c r="V15" s="32">
        <v>39375.629999999997</v>
      </c>
      <c r="W15" s="32">
        <v>175438.11</v>
      </c>
      <c r="X15" s="32">
        <v>243309.2</v>
      </c>
      <c r="Y15" s="32">
        <v>534579.64999999991</v>
      </c>
      <c r="Z15" s="32">
        <v>1798.59</v>
      </c>
      <c r="AA15" s="32">
        <v>0</v>
      </c>
      <c r="AB15" s="32">
        <v>0</v>
      </c>
      <c r="AC15" s="2">
        <v>-4.4000000000000004</v>
      </c>
      <c r="AD15" s="2">
        <v>-4.4000000000000004</v>
      </c>
      <c r="AE15" s="2">
        <v>-4.4000000000000004</v>
      </c>
      <c r="AF15" s="2">
        <v>-4.4000000000000004</v>
      </c>
      <c r="AG15" s="2">
        <v>-4.4000000000000004</v>
      </c>
      <c r="AH15" s="2">
        <v>-4.4000000000000004</v>
      </c>
      <c r="AI15" s="2">
        <v>-3.52</v>
      </c>
      <c r="AJ15" s="2">
        <v>-3.52</v>
      </c>
      <c r="AK15" s="2">
        <v>-3.52</v>
      </c>
      <c r="AL15" s="2">
        <v>-3.52</v>
      </c>
      <c r="AM15" s="2">
        <v>-3.52</v>
      </c>
      <c r="AN15" s="2">
        <v>-3.52</v>
      </c>
      <c r="AO15" s="33">
        <v>0</v>
      </c>
      <c r="AP15" s="33">
        <v>0</v>
      </c>
      <c r="AQ15" s="33">
        <v>-21315.050000000003</v>
      </c>
      <c r="AR15" s="33">
        <v>-577.1</v>
      </c>
      <c r="AS15" s="33">
        <v>-2677.08</v>
      </c>
      <c r="AT15" s="33">
        <v>-1732.52</v>
      </c>
      <c r="AU15" s="33">
        <v>-6175.43</v>
      </c>
      <c r="AV15" s="33">
        <v>-8564.49</v>
      </c>
      <c r="AW15" s="33">
        <v>-18817.2</v>
      </c>
      <c r="AX15" s="33">
        <v>-63.31</v>
      </c>
      <c r="AY15" s="33">
        <v>0</v>
      </c>
      <c r="AZ15" s="33">
        <v>0</v>
      </c>
      <c r="BA15" s="31">
        <f t="shared" ref="BA15" si="116">ROUND(Q15*BA$3,2)</f>
        <v>0</v>
      </c>
      <c r="BB15" s="31">
        <f t="shared" ref="BB15" si="117">ROUND(R15*BB$3,2)</f>
        <v>0</v>
      </c>
      <c r="BC15" s="31">
        <f t="shared" ref="BC15" si="118">ROUND(S15*BC$3,2)</f>
        <v>-193.77</v>
      </c>
      <c r="BD15" s="31">
        <f t="shared" ref="BD15" si="119">ROUND(T15*BD$3,2)</f>
        <v>76.069999999999993</v>
      </c>
      <c r="BE15" s="31">
        <f t="shared" ref="BE15" si="120">ROUND(U15*BE$3,2)</f>
        <v>352.89</v>
      </c>
      <c r="BF15" s="31">
        <f t="shared" ref="BF15" si="121">ROUND(V15*BF$3,2)</f>
        <v>228.38</v>
      </c>
      <c r="BG15" s="31">
        <f t="shared" ref="BG15" si="122">ROUND(W15*BG$3,2)</f>
        <v>122.81</v>
      </c>
      <c r="BH15" s="31">
        <f t="shared" ref="BH15" si="123">ROUND(X15*BH$3,2)</f>
        <v>170.32</v>
      </c>
      <c r="BI15" s="31">
        <f t="shared" ref="BI15" si="124">ROUND(Y15*BI$3,2)</f>
        <v>374.21</v>
      </c>
      <c r="BJ15" s="31">
        <f t="shared" ref="BJ15" si="125">ROUND(Z15*BJ$3,2)</f>
        <v>-5.4</v>
      </c>
      <c r="BK15" s="31">
        <f t="shared" ref="BK15" si="126">ROUND(AA15*BK$3,2)</f>
        <v>0</v>
      </c>
      <c r="BL15" s="31">
        <f t="shared" ref="BL15" si="127">ROUND(AB15*BL$3,2)</f>
        <v>0</v>
      </c>
      <c r="BM15" s="6">
        <f t="shared" ca="1" si="15"/>
        <v>8.6900000000000005E-2</v>
      </c>
      <c r="BN15" s="6">
        <f t="shared" ca="1" si="15"/>
        <v>8.6900000000000005E-2</v>
      </c>
      <c r="BO15" s="6">
        <f t="shared" ca="1" si="15"/>
        <v>8.6900000000000005E-2</v>
      </c>
      <c r="BP15" s="6">
        <f t="shared" ca="1" si="15"/>
        <v>8.6900000000000005E-2</v>
      </c>
      <c r="BQ15" s="6">
        <f t="shared" ca="1" si="15"/>
        <v>8.6900000000000005E-2</v>
      </c>
      <c r="BR15" s="6">
        <f t="shared" ca="1" si="15"/>
        <v>8.6900000000000005E-2</v>
      </c>
      <c r="BS15" s="6">
        <f t="shared" ca="1" si="15"/>
        <v>8.6900000000000005E-2</v>
      </c>
      <c r="BT15" s="6">
        <f t="shared" ca="1" si="15"/>
        <v>8.6900000000000005E-2</v>
      </c>
      <c r="BU15" s="6">
        <f t="shared" ca="1" si="15"/>
        <v>8.6900000000000005E-2</v>
      </c>
      <c r="BV15" s="6">
        <f t="shared" ca="1" si="15"/>
        <v>8.6900000000000005E-2</v>
      </c>
      <c r="BW15" s="6">
        <f t="shared" ca="1" si="15"/>
        <v>8.6900000000000005E-2</v>
      </c>
      <c r="BX15" s="6">
        <f t="shared" ca="1" si="15"/>
        <v>8.6900000000000005E-2</v>
      </c>
      <c r="BY15" s="31">
        <f t="shared" ca="1" si="16"/>
        <v>0</v>
      </c>
      <c r="BZ15" s="31">
        <f t="shared" ca="1" si="17"/>
        <v>0</v>
      </c>
      <c r="CA15" s="31">
        <f t="shared" ca="1" si="18"/>
        <v>-21315.050000000003</v>
      </c>
      <c r="CB15" s="31">
        <f t="shared" ca="1" si="19"/>
        <v>-577.1</v>
      </c>
      <c r="CC15" s="31">
        <f t="shared" ca="1" si="20"/>
        <v>-2677.08</v>
      </c>
      <c r="CD15" s="31">
        <f t="shared" ca="1" si="21"/>
        <v>-1732.52</v>
      </c>
      <c r="CE15" s="31">
        <f t="shared" ca="1" si="22"/>
        <v>-6175.43</v>
      </c>
      <c r="CF15" s="31">
        <f t="shared" ca="1" si="23"/>
        <v>-8564.49</v>
      </c>
      <c r="CG15" s="31">
        <f t="shared" ca="1" si="24"/>
        <v>-16174.420000000002</v>
      </c>
      <c r="CH15" s="31">
        <f t="shared" ca="1" si="25"/>
        <v>-63.31</v>
      </c>
      <c r="CI15" s="31">
        <f t="shared" ca="1" si="26"/>
        <v>0</v>
      </c>
      <c r="CJ15" s="31">
        <f t="shared" ca="1" si="27"/>
        <v>0</v>
      </c>
      <c r="CK15" s="32">
        <f t="shared" ref="CK15" ca="1" si="128">ROUND(Q15*$CV$3,2)</f>
        <v>0</v>
      </c>
      <c r="CL15" s="32">
        <f t="shared" ref="CL15" ca="1" si="129">ROUND(R15*$CV$3,2)</f>
        <v>0</v>
      </c>
      <c r="CM15" s="32">
        <f t="shared" ref="CM15" ca="1" si="130">ROUND(S15*$CV$3,2)</f>
        <v>726.65</v>
      </c>
      <c r="CN15" s="32">
        <f t="shared" ref="CN15" ca="1" si="131">ROUND(T15*$CV$3,2)</f>
        <v>19.670000000000002</v>
      </c>
      <c r="CO15" s="32">
        <f t="shared" ref="CO15" ca="1" si="132">ROUND(U15*$CV$3,2)</f>
        <v>91.26</v>
      </c>
      <c r="CP15" s="32">
        <f t="shared" ref="CP15" ca="1" si="133">ROUND(V15*$CV$3,2)</f>
        <v>59.06</v>
      </c>
      <c r="CQ15" s="32">
        <f t="shared" ref="CQ15" ca="1" si="134">ROUND(W15*$CV$3,2)</f>
        <v>263.16000000000003</v>
      </c>
      <c r="CR15" s="32">
        <f t="shared" ref="CR15" ca="1" si="135">ROUND(X15*$CV$3,2)</f>
        <v>364.96</v>
      </c>
      <c r="CS15" s="32">
        <f t="shared" ref="CS15" ca="1" si="136">ROUND(Y15*$CV$3,2)</f>
        <v>801.87</v>
      </c>
      <c r="CT15" s="32">
        <f t="shared" ref="CT15" ca="1" si="137">ROUND(Z15*$CV$3,2)</f>
        <v>2.7</v>
      </c>
      <c r="CU15" s="32">
        <f t="shared" ref="CU15" ca="1" si="138">ROUND(AA15*$CV$3,2)</f>
        <v>0</v>
      </c>
      <c r="CV15" s="32">
        <f t="shared" ref="CV15" ca="1" si="139">ROUND(AB15*$CV$3,2)</f>
        <v>0</v>
      </c>
      <c r="CW15" s="31">
        <f t="shared" ref="CW15" ca="1" si="140">BY15+CK15-AO15-BA15</f>
        <v>0</v>
      </c>
      <c r="CX15" s="31">
        <f t="shared" ref="CX15" ca="1" si="141">BZ15+CL15-AP15-BB15</f>
        <v>0</v>
      </c>
      <c r="CY15" s="31">
        <f t="shared" ref="CY15" ca="1" si="142">CA15+CM15-AQ15-BC15</f>
        <v>920.42000000000144</v>
      </c>
      <c r="CZ15" s="31">
        <f t="shared" ref="CZ15" ca="1" si="143">CB15+CN15-AR15-BD15</f>
        <v>-56.400000000000034</v>
      </c>
      <c r="DA15" s="31">
        <f t="shared" ref="DA15" ca="1" si="144">CC15+CO15-AS15-BE15</f>
        <v>-261.62999999999977</v>
      </c>
      <c r="DB15" s="31">
        <f t="shared" ref="DB15" ca="1" si="145">CD15+CP15-AT15-BF15</f>
        <v>-169.32000000000005</v>
      </c>
      <c r="DC15" s="31">
        <f t="shared" ref="DC15" ca="1" si="146">CE15+CQ15-AU15-BG15</f>
        <v>140.34999999999985</v>
      </c>
      <c r="DD15" s="31">
        <f t="shared" ref="DD15" ca="1" si="147">CF15+CR15-AV15-BH15</f>
        <v>194.63999999999913</v>
      </c>
      <c r="DE15" s="31">
        <f t="shared" ref="DE15" ca="1" si="148">CG15+CS15-AW15-BI15</f>
        <v>3070.4399999999996</v>
      </c>
      <c r="DF15" s="31">
        <f t="shared" ref="DF15" ca="1" si="149">CH15+CT15-AX15-BJ15</f>
        <v>8.1000000000000032</v>
      </c>
      <c r="DG15" s="31">
        <f t="shared" ref="DG15" ca="1" si="150">CI15+CU15-AY15-BK15</f>
        <v>0</v>
      </c>
      <c r="DH15" s="31">
        <f t="shared" ref="DH15" ca="1" si="151">CJ15+CV15-AZ15-BL15</f>
        <v>0</v>
      </c>
      <c r="DI15" s="32">
        <f t="shared" ca="1" si="68"/>
        <v>0</v>
      </c>
      <c r="DJ15" s="32">
        <f t="shared" ca="1" si="69"/>
        <v>0</v>
      </c>
      <c r="DK15" s="32">
        <f t="shared" ca="1" si="70"/>
        <v>46.02</v>
      </c>
      <c r="DL15" s="32">
        <f t="shared" ca="1" si="71"/>
        <v>-2.82</v>
      </c>
      <c r="DM15" s="32">
        <f t="shared" ca="1" si="72"/>
        <v>-13.08</v>
      </c>
      <c r="DN15" s="32">
        <f t="shared" ca="1" si="73"/>
        <v>-8.4700000000000006</v>
      </c>
      <c r="DO15" s="32">
        <f t="shared" ca="1" si="74"/>
        <v>7.02</v>
      </c>
      <c r="DP15" s="32">
        <f t="shared" ca="1" si="75"/>
        <v>9.73</v>
      </c>
      <c r="DQ15" s="32">
        <f t="shared" ca="1" si="76"/>
        <v>153.52000000000001</v>
      </c>
      <c r="DR15" s="32">
        <f t="shared" ca="1" si="77"/>
        <v>0.41</v>
      </c>
      <c r="DS15" s="32">
        <f t="shared" ca="1" si="78"/>
        <v>0</v>
      </c>
      <c r="DT15" s="32">
        <f t="shared" ca="1" si="79"/>
        <v>0</v>
      </c>
      <c r="DU15" s="31">
        <f t="shared" ca="1" si="80"/>
        <v>0</v>
      </c>
      <c r="DV15" s="31">
        <f t="shared" ca="1" si="81"/>
        <v>0</v>
      </c>
      <c r="DW15" s="31">
        <f t="shared" ca="1" si="82"/>
        <v>246.55</v>
      </c>
      <c r="DX15" s="31">
        <f t="shared" ca="1" si="83"/>
        <v>-14.98</v>
      </c>
      <c r="DY15" s="31">
        <f t="shared" ca="1" si="84"/>
        <v>-68.88</v>
      </c>
      <c r="DZ15" s="31">
        <f t="shared" ca="1" si="85"/>
        <v>-44.18</v>
      </c>
      <c r="EA15" s="31">
        <f t="shared" ca="1" si="86"/>
        <v>36.299999999999997</v>
      </c>
      <c r="EB15" s="31">
        <f t="shared" ca="1" si="87"/>
        <v>49.89</v>
      </c>
      <c r="EC15" s="31">
        <f t="shared" ca="1" si="88"/>
        <v>779.89</v>
      </c>
      <c r="ED15" s="31">
        <f t="shared" ca="1" si="89"/>
        <v>2.04</v>
      </c>
      <c r="EE15" s="31">
        <f t="shared" ca="1" si="90"/>
        <v>0</v>
      </c>
      <c r="EF15" s="31">
        <f t="shared" ca="1" si="91"/>
        <v>0</v>
      </c>
      <c r="EG15" s="32">
        <f t="shared" ca="1" si="92"/>
        <v>0</v>
      </c>
      <c r="EH15" s="32">
        <f t="shared" ca="1" si="93"/>
        <v>0</v>
      </c>
      <c r="EI15" s="32">
        <f t="shared" ca="1" si="94"/>
        <v>1212.9900000000014</v>
      </c>
      <c r="EJ15" s="32">
        <f t="shared" ca="1" si="95"/>
        <v>-74.200000000000031</v>
      </c>
      <c r="EK15" s="32">
        <f t="shared" ca="1" si="96"/>
        <v>-343.58999999999975</v>
      </c>
      <c r="EL15" s="32">
        <f t="shared" ca="1" si="97"/>
        <v>-221.97000000000006</v>
      </c>
      <c r="EM15" s="32">
        <f t="shared" ca="1" si="98"/>
        <v>183.66999999999985</v>
      </c>
      <c r="EN15" s="32">
        <f t="shared" ca="1" si="99"/>
        <v>254.25999999999914</v>
      </c>
      <c r="EO15" s="32">
        <f t="shared" ca="1" si="100"/>
        <v>4003.8499999999995</v>
      </c>
      <c r="EP15" s="32">
        <f t="shared" ca="1" si="101"/>
        <v>10.550000000000004</v>
      </c>
      <c r="EQ15" s="32">
        <f t="shared" ca="1" si="102"/>
        <v>0</v>
      </c>
      <c r="ER15" s="32">
        <f t="shared" ca="1" si="103"/>
        <v>0</v>
      </c>
    </row>
    <row r="16" spans="1:148" x14ac:dyDescent="0.25">
      <c r="A16" t="s">
        <v>441</v>
      </c>
      <c r="B16" s="1" t="s">
        <v>17</v>
      </c>
      <c r="C16" t="str">
        <f t="shared" ca="1" si="1"/>
        <v>AFG1TX</v>
      </c>
      <c r="D16" t="str">
        <f t="shared" ca="1" si="2"/>
        <v>APF Athabasca</v>
      </c>
      <c r="J16" s="51">
        <v>3816.7157000000002</v>
      </c>
      <c r="K16" s="51">
        <v>7328.4116999999997</v>
      </c>
      <c r="L16" s="51">
        <v>8838.6823999999997</v>
      </c>
      <c r="M16" s="51">
        <v>7272.7421999999997</v>
      </c>
      <c r="N16" s="51">
        <v>8666.0354000000007</v>
      </c>
      <c r="O16" s="51">
        <v>8441.8644999999997</v>
      </c>
      <c r="P16" s="51">
        <v>7078.8197</v>
      </c>
      <c r="Q16" s="32"/>
      <c r="R16" s="32"/>
      <c r="S16" s="32"/>
      <c r="T16" s="32"/>
      <c r="U16" s="32"/>
      <c r="V16" s="32">
        <v>574609.66</v>
      </c>
      <c r="W16" s="32">
        <v>882880.28</v>
      </c>
      <c r="X16" s="32">
        <v>1969500.38</v>
      </c>
      <c r="Y16" s="32">
        <v>1425251.17</v>
      </c>
      <c r="Z16" s="32">
        <v>1078821.28</v>
      </c>
      <c r="AA16" s="32">
        <v>1697591.78</v>
      </c>
      <c r="AB16" s="32">
        <v>500797.55</v>
      </c>
      <c r="AH16" s="2">
        <v>-3.48</v>
      </c>
      <c r="AI16" s="2">
        <v>-2.96</v>
      </c>
      <c r="AJ16" s="2">
        <v>-2.96</v>
      </c>
      <c r="AK16" s="2">
        <v>-2.96</v>
      </c>
      <c r="AL16" s="2">
        <v>-2.96</v>
      </c>
      <c r="AM16" s="2">
        <v>-2.96</v>
      </c>
      <c r="AN16" s="2">
        <v>-2.96</v>
      </c>
      <c r="AO16" s="33"/>
      <c r="AP16" s="33"/>
      <c r="AQ16" s="33"/>
      <c r="AR16" s="33"/>
      <c r="AS16" s="33"/>
      <c r="AT16" s="33">
        <v>-19996.419999999998</v>
      </c>
      <c r="AU16" s="33">
        <v>-26133.26</v>
      </c>
      <c r="AV16" s="33">
        <v>-58297.21</v>
      </c>
      <c r="AW16" s="33">
        <v>-42187.43</v>
      </c>
      <c r="AX16" s="33">
        <v>-31933.11</v>
      </c>
      <c r="AY16" s="33">
        <v>-50248.72</v>
      </c>
      <c r="AZ16" s="33">
        <v>-14823.61</v>
      </c>
      <c r="BA16" s="31">
        <f t="shared" si="44"/>
        <v>0</v>
      </c>
      <c r="BB16" s="31">
        <f t="shared" si="45"/>
        <v>0</v>
      </c>
      <c r="BC16" s="31">
        <f t="shared" si="46"/>
        <v>0</v>
      </c>
      <c r="BD16" s="31">
        <f t="shared" si="47"/>
        <v>0</v>
      </c>
      <c r="BE16" s="31">
        <f t="shared" si="48"/>
        <v>0</v>
      </c>
      <c r="BF16" s="31">
        <f t="shared" si="49"/>
        <v>3332.74</v>
      </c>
      <c r="BG16" s="31">
        <f t="shared" si="50"/>
        <v>618.02</v>
      </c>
      <c r="BH16" s="31">
        <f t="shared" si="51"/>
        <v>1378.65</v>
      </c>
      <c r="BI16" s="31">
        <f t="shared" si="52"/>
        <v>997.68</v>
      </c>
      <c r="BJ16" s="31">
        <f t="shared" si="53"/>
        <v>-3236.46</v>
      </c>
      <c r="BK16" s="31">
        <f t="shared" si="54"/>
        <v>-5092.78</v>
      </c>
      <c r="BL16" s="31">
        <f t="shared" si="55"/>
        <v>-1502.39</v>
      </c>
      <c r="BM16" s="6">
        <f t="shared" ref="BM16:BX38" ca="1" si="152">VLOOKUP($C16,LossFactorLookup,3,FALSE)</f>
        <v>-2.1600000000000001E-2</v>
      </c>
      <c r="BN16" s="6">
        <f t="shared" ca="1" si="152"/>
        <v>-2.1600000000000001E-2</v>
      </c>
      <c r="BO16" s="6">
        <f t="shared" ca="1" si="152"/>
        <v>-2.1600000000000001E-2</v>
      </c>
      <c r="BP16" s="6">
        <f t="shared" ca="1" si="152"/>
        <v>-2.1600000000000001E-2</v>
      </c>
      <c r="BQ16" s="6">
        <f t="shared" ca="1" si="152"/>
        <v>-2.1600000000000001E-2</v>
      </c>
      <c r="BR16" s="6">
        <f t="shared" ca="1" si="152"/>
        <v>-2.1600000000000001E-2</v>
      </c>
      <c r="BS16" s="6">
        <f t="shared" ca="1" si="152"/>
        <v>-2.1600000000000001E-2</v>
      </c>
      <c r="BT16" s="6">
        <f t="shared" ca="1" si="152"/>
        <v>-2.1600000000000001E-2</v>
      </c>
      <c r="BU16" s="6">
        <f t="shared" ca="1" si="152"/>
        <v>-2.1600000000000001E-2</v>
      </c>
      <c r="BV16" s="6">
        <f t="shared" ca="1" si="152"/>
        <v>-2.1600000000000001E-2</v>
      </c>
      <c r="BW16" s="6">
        <f t="shared" ca="1" si="152"/>
        <v>-2.1600000000000001E-2</v>
      </c>
      <c r="BX16" s="6">
        <f t="shared" ca="1" si="152"/>
        <v>-2.1600000000000001E-2</v>
      </c>
      <c r="BY16" s="31">
        <f t="shared" ca="1" si="16"/>
        <v>0</v>
      </c>
      <c r="BZ16" s="31">
        <f t="shared" ca="1" si="17"/>
        <v>0</v>
      </c>
      <c r="CA16" s="31">
        <f t="shared" ca="1" si="18"/>
        <v>0</v>
      </c>
      <c r="CB16" s="31">
        <f t="shared" ca="1" si="19"/>
        <v>0</v>
      </c>
      <c r="CC16" s="31">
        <f t="shared" ca="1" si="20"/>
        <v>0</v>
      </c>
      <c r="CD16" s="31">
        <f t="shared" ca="1" si="21"/>
        <v>-12411.57</v>
      </c>
      <c r="CE16" s="31">
        <f t="shared" ca="1" si="22"/>
        <v>-19070.21</v>
      </c>
      <c r="CF16" s="31">
        <f t="shared" ca="1" si="23"/>
        <v>-42541.21</v>
      </c>
      <c r="CG16" s="31">
        <f t="shared" ca="1" si="24"/>
        <v>-30785.43</v>
      </c>
      <c r="CH16" s="31">
        <f t="shared" ca="1" si="25"/>
        <v>-23302.54</v>
      </c>
      <c r="CI16" s="31">
        <f t="shared" ca="1" si="26"/>
        <v>-36667.980000000003</v>
      </c>
      <c r="CJ16" s="31">
        <f t="shared" ca="1" si="27"/>
        <v>-10817.23</v>
      </c>
      <c r="CK16" s="32">
        <f t="shared" ca="1" si="56"/>
        <v>0</v>
      </c>
      <c r="CL16" s="32">
        <f t="shared" ca="1" si="57"/>
        <v>0</v>
      </c>
      <c r="CM16" s="32">
        <f t="shared" ca="1" si="58"/>
        <v>0</v>
      </c>
      <c r="CN16" s="32">
        <f t="shared" ca="1" si="59"/>
        <v>0</v>
      </c>
      <c r="CO16" s="32">
        <f t="shared" ca="1" si="60"/>
        <v>0</v>
      </c>
      <c r="CP16" s="32">
        <f t="shared" ca="1" si="61"/>
        <v>861.91</v>
      </c>
      <c r="CQ16" s="32">
        <f t="shared" ca="1" si="62"/>
        <v>1324.32</v>
      </c>
      <c r="CR16" s="32">
        <f t="shared" ca="1" si="63"/>
        <v>2954.25</v>
      </c>
      <c r="CS16" s="32">
        <f t="shared" ca="1" si="64"/>
        <v>2137.88</v>
      </c>
      <c r="CT16" s="32">
        <f t="shared" ca="1" si="65"/>
        <v>1618.23</v>
      </c>
      <c r="CU16" s="32">
        <f t="shared" ca="1" si="66"/>
        <v>2546.39</v>
      </c>
      <c r="CV16" s="32">
        <f t="shared" ca="1" si="67"/>
        <v>751.2</v>
      </c>
      <c r="CW16" s="31">
        <f t="shared" ref="CW16:CW20" ca="1" si="153">BY16+CK16-AO16-BA16</f>
        <v>0</v>
      </c>
      <c r="CX16" s="31">
        <f t="shared" ref="CX16:CX20" ca="1" si="154">BZ16+CL16-AP16-BB16</f>
        <v>0</v>
      </c>
      <c r="CY16" s="31">
        <f t="shared" ref="CY16:CY20" ca="1" si="155">CA16+CM16-AQ16-BC16</f>
        <v>0</v>
      </c>
      <c r="CZ16" s="31">
        <f t="shared" ref="CZ16:CZ20" ca="1" si="156">CB16+CN16-AR16-BD16</f>
        <v>0</v>
      </c>
      <c r="DA16" s="31">
        <f t="shared" ref="DA16:DA20" ca="1" si="157">CC16+CO16-AS16-BE16</f>
        <v>0</v>
      </c>
      <c r="DB16" s="31">
        <f t="shared" ref="DB16:DB20" ca="1" si="158">CD16+CP16-AT16-BF16</f>
        <v>5114.0199999999986</v>
      </c>
      <c r="DC16" s="31">
        <f t="shared" ref="DC16:DC20" ca="1" si="159">CE16+CQ16-AU16-BG16</f>
        <v>7769.3499999999985</v>
      </c>
      <c r="DD16" s="31">
        <f t="shared" ref="DD16:DD20" ca="1" si="160">CF16+CR16-AV16-BH16</f>
        <v>17331.599999999999</v>
      </c>
      <c r="DE16" s="31">
        <f t="shared" ref="DE16:DE20" ca="1" si="161">CG16+CS16-AW16-BI16</f>
        <v>12542.2</v>
      </c>
      <c r="DF16" s="31">
        <f t="shared" ref="DF16:DF20" ca="1" si="162">CH16+CT16-AX16-BJ16</f>
        <v>13485.259999999998</v>
      </c>
      <c r="DG16" s="31">
        <f t="shared" ref="DG16:DG20" ca="1" si="163">CI16+CU16-AY16-BK16</f>
        <v>21219.909999999996</v>
      </c>
      <c r="DH16" s="31">
        <f t="shared" ref="DH16:DH20" ca="1" si="164">CJ16+CV16-AZ16-BL16</f>
        <v>6259.9700000000021</v>
      </c>
      <c r="DI16" s="32">
        <f t="shared" ca="1" si="68"/>
        <v>0</v>
      </c>
      <c r="DJ16" s="32">
        <f t="shared" ca="1" si="69"/>
        <v>0</v>
      </c>
      <c r="DK16" s="32">
        <f t="shared" ca="1" si="70"/>
        <v>0</v>
      </c>
      <c r="DL16" s="32">
        <f t="shared" ca="1" si="71"/>
        <v>0</v>
      </c>
      <c r="DM16" s="32">
        <f t="shared" ca="1" si="72"/>
        <v>0</v>
      </c>
      <c r="DN16" s="32">
        <f t="shared" ca="1" si="73"/>
        <v>255.7</v>
      </c>
      <c r="DO16" s="32">
        <f t="shared" ca="1" si="74"/>
        <v>388.47</v>
      </c>
      <c r="DP16" s="32">
        <f t="shared" ca="1" si="75"/>
        <v>866.58</v>
      </c>
      <c r="DQ16" s="32">
        <f t="shared" ca="1" si="76"/>
        <v>627.11</v>
      </c>
      <c r="DR16" s="32">
        <f t="shared" ca="1" si="77"/>
        <v>674.26</v>
      </c>
      <c r="DS16" s="32">
        <f t="shared" ca="1" si="78"/>
        <v>1061</v>
      </c>
      <c r="DT16" s="32">
        <f t="shared" ca="1" si="79"/>
        <v>313</v>
      </c>
      <c r="DU16" s="31">
        <f t="shared" ca="1" si="80"/>
        <v>0</v>
      </c>
      <c r="DV16" s="31">
        <f t="shared" ca="1" si="81"/>
        <v>0</v>
      </c>
      <c r="DW16" s="31">
        <f t="shared" ca="1" si="82"/>
        <v>0</v>
      </c>
      <c r="DX16" s="31">
        <f t="shared" ca="1" si="83"/>
        <v>0</v>
      </c>
      <c r="DY16" s="31">
        <f t="shared" ca="1" si="84"/>
        <v>0</v>
      </c>
      <c r="DZ16" s="31">
        <f t="shared" ca="1" si="85"/>
        <v>1334.4</v>
      </c>
      <c r="EA16" s="31">
        <f t="shared" ca="1" si="86"/>
        <v>2009.7</v>
      </c>
      <c r="EB16" s="31">
        <f t="shared" ca="1" si="87"/>
        <v>4442.6899999999996</v>
      </c>
      <c r="EC16" s="31">
        <f t="shared" ca="1" si="88"/>
        <v>3185.71</v>
      </c>
      <c r="ED16" s="31">
        <f t="shared" ca="1" si="89"/>
        <v>3394.76</v>
      </c>
      <c r="EE16" s="31">
        <f t="shared" ca="1" si="90"/>
        <v>5292.31</v>
      </c>
      <c r="EF16" s="31">
        <f t="shared" ca="1" si="91"/>
        <v>1547.11</v>
      </c>
      <c r="EG16" s="32">
        <f t="shared" ca="1" si="92"/>
        <v>0</v>
      </c>
      <c r="EH16" s="32">
        <f t="shared" ca="1" si="93"/>
        <v>0</v>
      </c>
      <c r="EI16" s="32">
        <f t="shared" ca="1" si="94"/>
        <v>0</v>
      </c>
      <c r="EJ16" s="32">
        <f t="shared" ca="1" si="95"/>
        <v>0</v>
      </c>
      <c r="EK16" s="32">
        <f t="shared" ca="1" si="96"/>
        <v>0</v>
      </c>
      <c r="EL16" s="32">
        <f t="shared" ca="1" si="97"/>
        <v>6704.119999999999</v>
      </c>
      <c r="EM16" s="32">
        <f t="shared" ca="1" si="98"/>
        <v>10167.519999999999</v>
      </c>
      <c r="EN16" s="32">
        <f t="shared" ca="1" si="99"/>
        <v>22640.87</v>
      </c>
      <c r="EO16" s="32">
        <f t="shared" ca="1" si="100"/>
        <v>16355.02</v>
      </c>
      <c r="EP16" s="32">
        <f t="shared" ca="1" si="101"/>
        <v>17554.28</v>
      </c>
      <c r="EQ16" s="32">
        <f t="shared" ca="1" si="102"/>
        <v>27573.219999999998</v>
      </c>
      <c r="ER16" s="32">
        <f t="shared" ca="1" si="103"/>
        <v>8120.0800000000017</v>
      </c>
    </row>
    <row r="17" spans="1:148" x14ac:dyDescent="0.25">
      <c r="A17" t="s">
        <v>442</v>
      </c>
      <c r="B17" s="1" t="s">
        <v>62</v>
      </c>
      <c r="C17" t="str">
        <f t="shared" ca="1" si="1"/>
        <v>AKE1</v>
      </c>
      <c r="D17" t="str">
        <f t="shared" ca="1" si="2"/>
        <v>McBride Lake Wind Facility</v>
      </c>
      <c r="E17" s="51">
        <v>24901.078300000001</v>
      </c>
      <c r="F17" s="51">
        <v>20722.589199999999</v>
      </c>
      <c r="G17" s="51">
        <v>13110.1572</v>
      </c>
      <c r="H17" s="51">
        <v>18533.037700000001</v>
      </c>
      <c r="I17" s="51">
        <v>14292.7163</v>
      </c>
      <c r="J17" s="51">
        <v>16876.006600000001</v>
      </c>
      <c r="K17" s="51">
        <v>17070.7808</v>
      </c>
      <c r="L17" s="51">
        <v>11026.4946</v>
      </c>
      <c r="M17" s="51">
        <v>16426.168900000001</v>
      </c>
      <c r="N17" s="51">
        <v>23715.745200000001</v>
      </c>
      <c r="O17" s="51">
        <v>27971.646100000002</v>
      </c>
      <c r="P17" s="51">
        <v>32332.673900000002</v>
      </c>
      <c r="Q17" s="32">
        <v>856711.24</v>
      </c>
      <c r="R17" s="32">
        <v>740112.81</v>
      </c>
      <c r="S17" s="32">
        <v>358589.84</v>
      </c>
      <c r="T17" s="32">
        <v>735041.04</v>
      </c>
      <c r="U17" s="32">
        <v>317380.61</v>
      </c>
      <c r="V17" s="32">
        <v>957337.53</v>
      </c>
      <c r="W17" s="32">
        <v>457007.72</v>
      </c>
      <c r="X17" s="32">
        <v>1324527.97</v>
      </c>
      <c r="Y17" s="32">
        <v>820641.16</v>
      </c>
      <c r="Z17" s="32">
        <v>991337.02</v>
      </c>
      <c r="AA17" s="32">
        <v>2230396.1800000002</v>
      </c>
      <c r="AB17" s="32">
        <v>1123283.83</v>
      </c>
      <c r="AC17" s="2">
        <v>0.61</v>
      </c>
      <c r="AD17" s="2">
        <v>0.61</v>
      </c>
      <c r="AE17" s="2">
        <v>0.61</v>
      </c>
      <c r="AF17" s="2">
        <v>0.61</v>
      </c>
      <c r="AG17" s="2">
        <v>0.61</v>
      </c>
      <c r="AH17" s="2">
        <v>0.61</v>
      </c>
      <c r="AI17" s="2">
        <v>2.2000000000000002</v>
      </c>
      <c r="AJ17" s="2">
        <v>2.2000000000000002</v>
      </c>
      <c r="AK17" s="2">
        <v>2.2000000000000002</v>
      </c>
      <c r="AL17" s="2">
        <v>2.2000000000000002</v>
      </c>
      <c r="AM17" s="2">
        <v>2.2000000000000002</v>
      </c>
      <c r="AN17" s="2">
        <v>2.2000000000000002</v>
      </c>
      <c r="AO17" s="33">
        <v>5225.9399999999996</v>
      </c>
      <c r="AP17" s="33">
        <v>4514.6899999999996</v>
      </c>
      <c r="AQ17" s="33">
        <v>2187.4</v>
      </c>
      <c r="AR17" s="33">
        <v>4483.75</v>
      </c>
      <c r="AS17" s="33">
        <v>1936.02</v>
      </c>
      <c r="AT17" s="33">
        <v>5839.76</v>
      </c>
      <c r="AU17" s="33">
        <v>10054.17</v>
      </c>
      <c r="AV17" s="33">
        <v>29139.62</v>
      </c>
      <c r="AW17" s="33">
        <v>18054.11</v>
      </c>
      <c r="AX17" s="33">
        <v>21809.41</v>
      </c>
      <c r="AY17" s="33">
        <v>49068.72</v>
      </c>
      <c r="AZ17" s="33">
        <v>24712.240000000002</v>
      </c>
      <c r="BA17" s="31">
        <f t="shared" si="44"/>
        <v>-342.68</v>
      </c>
      <c r="BB17" s="31">
        <f t="shared" si="45"/>
        <v>-296.05</v>
      </c>
      <c r="BC17" s="31">
        <f t="shared" si="46"/>
        <v>-143.44</v>
      </c>
      <c r="BD17" s="31">
        <f t="shared" si="47"/>
        <v>4263.24</v>
      </c>
      <c r="BE17" s="31">
        <f t="shared" si="48"/>
        <v>1840.81</v>
      </c>
      <c r="BF17" s="31">
        <f t="shared" si="49"/>
        <v>5552.56</v>
      </c>
      <c r="BG17" s="31">
        <f t="shared" si="50"/>
        <v>319.91000000000003</v>
      </c>
      <c r="BH17" s="31">
        <f t="shared" si="51"/>
        <v>927.17</v>
      </c>
      <c r="BI17" s="31">
        <f t="shared" si="52"/>
        <v>574.45000000000005</v>
      </c>
      <c r="BJ17" s="31">
        <f t="shared" si="53"/>
        <v>-2974.01</v>
      </c>
      <c r="BK17" s="31">
        <f t="shared" si="54"/>
        <v>-6691.19</v>
      </c>
      <c r="BL17" s="31">
        <f t="shared" si="55"/>
        <v>-3369.85</v>
      </c>
      <c r="BM17" s="6">
        <f t="shared" ca="1" si="152"/>
        <v>4.3900000000000002E-2</v>
      </c>
      <c r="BN17" s="6">
        <f t="shared" ca="1" si="152"/>
        <v>4.3900000000000002E-2</v>
      </c>
      <c r="BO17" s="6">
        <f t="shared" ca="1" si="152"/>
        <v>4.3900000000000002E-2</v>
      </c>
      <c r="BP17" s="6">
        <f t="shared" ca="1" si="152"/>
        <v>4.3900000000000002E-2</v>
      </c>
      <c r="BQ17" s="6">
        <f t="shared" ca="1" si="152"/>
        <v>4.3900000000000002E-2</v>
      </c>
      <c r="BR17" s="6">
        <f t="shared" ca="1" si="152"/>
        <v>4.3900000000000002E-2</v>
      </c>
      <c r="BS17" s="6">
        <f t="shared" ca="1" si="152"/>
        <v>4.3900000000000002E-2</v>
      </c>
      <c r="BT17" s="6">
        <f t="shared" ca="1" si="152"/>
        <v>4.3900000000000002E-2</v>
      </c>
      <c r="BU17" s="6">
        <f t="shared" ca="1" si="152"/>
        <v>4.3900000000000002E-2</v>
      </c>
      <c r="BV17" s="6">
        <f t="shared" ca="1" si="152"/>
        <v>4.3900000000000002E-2</v>
      </c>
      <c r="BW17" s="6">
        <f t="shared" ca="1" si="152"/>
        <v>4.3900000000000002E-2</v>
      </c>
      <c r="BX17" s="6">
        <f t="shared" ca="1" si="152"/>
        <v>4.3900000000000002E-2</v>
      </c>
      <c r="BY17" s="31">
        <f t="shared" ca="1" si="16"/>
        <v>37609.620000000003</v>
      </c>
      <c r="BZ17" s="31">
        <f t="shared" ca="1" si="17"/>
        <v>32490.95</v>
      </c>
      <c r="CA17" s="31">
        <f t="shared" ca="1" si="18"/>
        <v>15742.09</v>
      </c>
      <c r="CB17" s="31">
        <f t="shared" ca="1" si="19"/>
        <v>32268.3</v>
      </c>
      <c r="CC17" s="31">
        <f t="shared" ca="1" si="20"/>
        <v>13933.01</v>
      </c>
      <c r="CD17" s="31">
        <f t="shared" ca="1" si="21"/>
        <v>42027.12</v>
      </c>
      <c r="CE17" s="31">
        <f t="shared" ca="1" si="22"/>
        <v>20062.64</v>
      </c>
      <c r="CF17" s="31">
        <f t="shared" ca="1" si="23"/>
        <v>58146.78</v>
      </c>
      <c r="CG17" s="31">
        <f t="shared" ca="1" si="24"/>
        <v>36026.15</v>
      </c>
      <c r="CH17" s="31">
        <f t="shared" ca="1" si="25"/>
        <v>43519.7</v>
      </c>
      <c r="CI17" s="31">
        <f t="shared" ca="1" si="26"/>
        <v>97914.39</v>
      </c>
      <c r="CJ17" s="31">
        <f t="shared" ca="1" si="27"/>
        <v>49312.160000000003</v>
      </c>
      <c r="CK17" s="32">
        <f t="shared" ca="1" si="56"/>
        <v>1285.07</v>
      </c>
      <c r="CL17" s="32">
        <f t="shared" ca="1" si="57"/>
        <v>1110.17</v>
      </c>
      <c r="CM17" s="32">
        <f t="shared" ca="1" si="58"/>
        <v>537.88</v>
      </c>
      <c r="CN17" s="32">
        <f t="shared" ca="1" si="59"/>
        <v>1102.56</v>
      </c>
      <c r="CO17" s="32">
        <f t="shared" ca="1" si="60"/>
        <v>476.07</v>
      </c>
      <c r="CP17" s="32">
        <f t="shared" ca="1" si="61"/>
        <v>1436.01</v>
      </c>
      <c r="CQ17" s="32">
        <f t="shared" ca="1" si="62"/>
        <v>685.51</v>
      </c>
      <c r="CR17" s="32">
        <f t="shared" ca="1" si="63"/>
        <v>1986.79</v>
      </c>
      <c r="CS17" s="32">
        <f t="shared" ca="1" si="64"/>
        <v>1230.96</v>
      </c>
      <c r="CT17" s="32">
        <f t="shared" ca="1" si="65"/>
        <v>1487.01</v>
      </c>
      <c r="CU17" s="32">
        <f t="shared" ca="1" si="66"/>
        <v>3345.59</v>
      </c>
      <c r="CV17" s="32">
        <f t="shared" ca="1" si="67"/>
        <v>1684.93</v>
      </c>
      <c r="CW17" s="31">
        <f t="shared" ca="1" si="153"/>
        <v>34011.43</v>
      </c>
      <c r="CX17" s="31">
        <f t="shared" ca="1" si="154"/>
        <v>29382.480000000003</v>
      </c>
      <c r="CY17" s="31">
        <f t="shared" ca="1" si="155"/>
        <v>14236.01</v>
      </c>
      <c r="CZ17" s="31">
        <f t="shared" ca="1" si="156"/>
        <v>24623.870000000003</v>
      </c>
      <c r="DA17" s="31">
        <f t="shared" ca="1" si="157"/>
        <v>10632.25</v>
      </c>
      <c r="DB17" s="31">
        <f t="shared" ca="1" si="158"/>
        <v>32070.81</v>
      </c>
      <c r="DC17" s="31">
        <f t="shared" ca="1" si="159"/>
        <v>10374.069999999998</v>
      </c>
      <c r="DD17" s="31">
        <f t="shared" ca="1" si="160"/>
        <v>30066.780000000002</v>
      </c>
      <c r="DE17" s="31">
        <f t="shared" ca="1" si="161"/>
        <v>18628.55</v>
      </c>
      <c r="DF17" s="31">
        <f t="shared" ca="1" si="162"/>
        <v>26171.309999999998</v>
      </c>
      <c r="DG17" s="31">
        <f t="shared" ca="1" si="163"/>
        <v>58882.45</v>
      </c>
      <c r="DH17" s="31">
        <f t="shared" ca="1" si="164"/>
        <v>29654.7</v>
      </c>
      <c r="DI17" s="32">
        <f t="shared" ca="1" si="68"/>
        <v>1700.57</v>
      </c>
      <c r="DJ17" s="32">
        <f t="shared" ca="1" si="69"/>
        <v>1469.12</v>
      </c>
      <c r="DK17" s="32">
        <f t="shared" ca="1" si="70"/>
        <v>711.8</v>
      </c>
      <c r="DL17" s="32">
        <f t="shared" ca="1" si="71"/>
        <v>1231.19</v>
      </c>
      <c r="DM17" s="32">
        <f t="shared" ca="1" si="72"/>
        <v>531.61</v>
      </c>
      <c r="DN17" s="32">
        <f t="shared" ca="1" si="73"/>
        <v>1603.54</v>
      </c>
      <c r="DO17" s="32">
        <f t="shared" ca="1" si="74"/>
        <v>518.70000000000005</v>
      </c>
      <c r="DP17" s="32">
        <f t="shared" ca="1" si="75"/>
        <v>1503.34</v>
      </c>
      <c r="DQ17" s="32">
        <f t="shared" ca="1" si="76"/>
        <v>931.43</v>
      </c>
      <c r="DR17" s="32">
        <f t="shared" ca="1" si="77"/>
        <v>1308.57</v>
      </c>
      <c r="DS17" s="32">
        <f t="shared" ca="1" si="78"/>
        <v>2944.12</v>
      </c>
      <c r="DT17" s="32">
        <f t="shared" ca="1" si="79"/>
        <v>1482.74</v>
      </c>
      <c r="DU17" s="31">
        <f t="shared" ca="1" si="80"/>
        <v>9261.56</v>
      </c>
      <c r="DV17" s="31">
        <f t="shared" ca="1" si="81"/>
        <v>7932.43</v>
      </c>
      <c r="DW17" s="31">
        <f t="shared" ca="1" si="82"/>
        <v>3813.29</v>
      </c>
      <c r="DX17" s="31">
        <f t="shared" ca="1" si="83"/>
        <v>6538.29</v>
      </c>
      <c r="DY17" s="31">
        <f t="shared" ca="1" si="84"/>
        <v>2799.11</v>
      </c>
      <c r="DZ17" s="31">
        <f t="shared" ca="1" si="85"/>
        <v>8368.25</v>
      </c>
      <c r="EA17" s="31">
        <f t="shared" ca="1" si="86"/>
        <v>2683.46</v>
      </c>
      <c r="EB17" s="31">
        <f t="shared" ca="1" si="87"/>
        <v>7707.16</v>
      </c>
      <c r="EC17" s="31">
        <f t="shared" ca="1" si="88"/>
        <v>4731.63</v>
      </c>
      <c r="ED17" s="31">
        <f t="shared" ca="1" si="89"/>
        <v>6588.33</v>
      </c>
      <c r="EE17" s="31">
        <f t="shared" ca="1" si="90"/>
        <v>14685.46</v>
      </c>
      <c r="EF17" s="31">
        <f t="shared" ca="1" si="91"/>
        <v>7328.95</v>
      </c>
      <c r="EG17" s="32">
        <f t="shared" ca="1" si="92"/>
        <v>44973.56</v>
      </c>
      <c r="EH17" s="32">
        <f t="shared" ca="1" si="93"/>
        <v>38784.03</v>
      </c>
      <c r="EI17" s="32">
        <f t="shared" ca="1" si="94"/>
        <v>18761.099999999999</v>
      </c>
      <c r="EJ17" s="32">
        <f t="shared" ca="1" si="95"/>
        <v>32393.350000000002</v>
      </c>
      <c r="EK17" s="32">
        <f t="shared" ca="1" si="96"/>
        <v>13962.970000000001</v>
      </c>
      <c r="EL17" s="32">
        <f t="shared" ca="1" si="97"/>
        <v>42042.6</v>
      </c>
      <c r="EM17" s="32">
        <f t="shared" ca="1" si="98"/>
        <v>13576.23</v>
      </c>
      <c r="EN17" s="32">
        <f t="shared" ca="1" si="99"/>
        <v>39277.279999999999</v>
      </c>
      <c r="EO17" s="32">
        <f t="shared" ca="1" si="100"/>
        <v>24291.61</v>
      </c>
      <c r="EP17" s="32">
        <f t="shared" ca="1" si="101"/>
        <v>34068.21</v>
      </c>
      <c r="EQ17" s="32">
        <f t="shared" ca="1" si="102"/>
        <v>76512.03</v>
      </c>
      <c r="ER17" s="32">
        <f t="shared" ca="1" si="103"/>
        <v>38466.39</v>
      </c>
    </row>
    <row r="18" spans="1:148" x14ac:dyDescent="0.25">
      <c r="A18" t="s">
        <v>443</v>
      </c>
      <c r="B18" s="1" t="s">
        <v>157</v>
      </c>
      <c r="C18" t="str">
        <f t="shared" ref="C18:C39" ca="1" si="165">VLOOKUP($B18,LocationLookup,2,FALSE)</f>
        <v>ARD1</v>
      </c>
      <c r="D18" t="str">
        <f t="shared" ca="1" si="2"/>
        <v>Ardenville Wind Facility</v>
      </c>
      <c r="E18" s="51">
        <v>16053.187</v>
      </c>
      <c r="F18" s="51">
        <v>13535.516600000001</v>
      </c>
      <c r="G18" s="51">
        <v>11919.4586</v>
      </c>
      <c r="H18" s="51">
        <v>18480.6698</v>
      </c>
      <c r="I18" s="51">
        <v>14381.9228</v>
      </c>
      <c r="J18" s="51">
        <v>17247.7222</v>
      </c>
      <c r="K18" s="51">
        <v>15218.841200000001</v>
      </c>
      <c r="L18" s="51">
        <v>11085.446099999999</v>
      </c>
      <c r="M18" s="51">
        <v>14592.8261</v>
      </c>
      <c r="N18" s="51">
        <v>20082.307700000001</v>
      </c>
      <c r="O18" s="51">
        <v>24147.672200000001</v>
      </c>
      <c r="P18" s="51">
        <v>22143.5092</v>
      </c>
      <c r="Q18" s="32">
        <v>556607.05000000005</v>
      </c>
      <c r="R18" s="32">
        <v>608103.51</v>
      </c>
      <c r="S18" s="32">
        <v>346510.89</v>
      </c>
      <c r="T18" s="32">
        <v>712135.41</v>
      </c>
      <c r="U18" s="32">
        <v>324478.90999999997</v>
      </c>
      <c r="V18" s="32">
        <v>933503.16</v>
      </c>
      <c r="W18" s="32">
        <v>417056.89</v>
      </c>
      <c r="X18" s="32">
        <v>1181652.24</v>
      </c>
      <c r="Y18" s="32">
        <v>717425.2</v>
      </c>
      <c r="Z18" s="32">
        <v>1068906.02</v>
      </c>
      <c r="AA18" s="32">
        <v>2234068.2400000002</v>
      </c>
      <c r="AB18" s="32">
        <v>805113.62</v>
      </c>
      <c r="AC18" s="2">
        <v>1.29</v>
      </c>
      <c r="AD18" s="2">
        <v>1.29</v>
      </c>
      <c r="AE18" s="2">
        <v>1.29</v>
      </c>
      <c r="AF18" s="2">
        <v>1.29</v>
      </c>
      <c r="AG18" s="2">
        <v>1.29</v>
      </c>
      <c r="AH18" s="2">
        <v>1.29</v>
      </c>
      <c r="AI18" s="2">
        <v>2.75</v>
      </c>
      <c r="AJ18" s="2">
        <v>2.75</v>
      </c>
      <c r="AK18" s="2">
        <v>2.75</v>
      </c>
      <c r="AL18" s="2">
        <v>2.75</v>
      </c>
      <c r="AM18" s="2">
        <v>2.75</v>
      </c>
      <c r="AN18" s="2">
        <v>2.75</v>
      </c>
      <c r="AO18" s="33">
        <v>7180.23</v>
      </c>
      <c r="AP18" s="33">
        <v>7844.54</v>
      </c>
      <c r="AQ18" s="33">
        <v>4469.99</v>
      </c>
      <c r="AR18" s="33">
        <v>9186.5499999999993</v>
      </c>
      <c r="AS18" s="33">
        <v>4185.78</v>
      </c>
      <c r="AT18" s="33">
        <v>12042.19</v>
      </c>
      <c r="AU18" s="33">
        <v>11469.06</v>
      </c>
      <c r="AV18" s="33">
        <v>32495.439999999999</v>
      </c>
      <c r="AW18" s="33">
        <v>19729.189999999999</v>
      </c>
      <c r="AX18" s="33">
        <v>29394.92</v>
      </c>
      <c r="AY18" s="33">
        <v>61436.88</v>
      </c>
      <c r="AZ18" s="33">
        <v>22140.62</v>
      </c>
      <c r="BA18" s="31">
        <f t="shared" si="44"/>
        <v>-222.64</v>
      </c>
      <c r="BB18" s="31">
        <f t="shared" si="45"/>
        <v>-243.24</v>
      </c>
      <c r="BC18" s="31">
        <f t="shared" si="46"/>
        <v>-138.6</v>
      </c>
      <c r="BD18" s="31">
        <f t="shared" si="47"/>
        <v>4130.3900000000003</v>
      </c>
      <c r="BE18" s="31">
        <f t="shared" si="48"/>
        <v>1881.98</v>
      </c>
      <c r="BF18" s="31">
        <f t="shared" si="49"/>
        <v>5414.32</v>
      </c>
      <c r="BG18" s="31">
        <f t="shared" si="50"/>
        <v>291.94</v>
      </c>
      <c r="BH18" s="31">
        <f t="shared" si="51"/>
        <v>827.16</v>
      </c>
      <c r="BI18" s="31">
        <f t="shared" si="52"/>
        <v>502.2</v>
      </c>
      <c r="BJ18" s="31">
        <f t="shared" si="53"/>
        <v>-3206.72</v>
      </c>
      <c r="BK18" s="31">
        <f t="shared" si="54"/>
        <v>-6702.2</v>
      </c>
      <c r="BL18" s="31">
        <f t="shared" si="55"/>
        <v>-2415.34</v>
      </c>
      <c r="BM18" s="6">
        <f t="shared" ca="1" si="152"/>
        <v>6.2399999999999997E-2</v>
      </c>
      <c r="BN18" s="6">
        <f t="shared" ca="1" si="152"/>
        <v>6.2399999999999997E-2</v>
      </c>
      <c r="BO18" s="6">
        <f t="shared" ca="1" si="152"/>
        <v>6.2399999999999997E-2</v>
      </c>
      <c r="BP18" s="6">
        <f t="shared" ca="1" si="152"/>
        <v>6.2399999999999997E-2</v>
      </c>
      <c r="BQ18" s="6">
        <f t="shared" ca="1" si="152"/>
        <v>6.2399999999999997E-2</v>
      </c>
      <c r="BR18" s="6">
        <f t="shared" ca="1" si="152"/>
        <v>6.2399999999999997E-2</v>
      </c>
      <c r="BS18" s="6">
        <f t="shared" ca="1" si="152"/>
        <v>6.2399999999999997E-2</v>
      </c>
      <c r="BT18" s="6">
        <f t="shared" ca="1" si="152"/>
        <v>6.2399999999999997E-2</v>
      </c>
      <c r="BU18" s="6">
        <f t="shared" ca="1" si="152"/>
        <v>6.2399999999999997E-2</v>
      </c>
      <c r="BV18" s="6">
        <f t="shared" ca="1" si="152"/>
        <v>6.2399999999999997E-2</v>
      </c>
      <c r="BW18" s="6">
        <f t="shared" ca="1" si="152"/>
        <v>6.2399999999999997E-2</v>
      </c>
      <c r="BX18" s="6">
        <f t="shared" ca="1" si="152"/>
        <v>6.2399999999999997E-2</v>
      </c>
      <c r="BY18" s="31">
        <f t="shared" ca="1" si="16"/>
        <v>34732.28</v>
      </c>
      <c r="BZ18" s="31">
        <f t="shared" ca="1" si="17"/>
        <v>37945.660000000003</v>
      </c>
      <c r="CA18" s="31">
        <f t="shared" ca="1" si="18"/>
        <v>21622.28</v>
      </c>
      <c r="CB18" s="31">
        <f t="shared" ca="1" si="19"/>
        <v>44437.25</v>
      </c>
      <c r="CC18" s="31">
        <f t="shared" ca="1" si="20"/>
        <v>20247.48</v>
      </c>
      <c r="CD18" s="31">
        <f t="shared" ca="1" si="21"/>
        <v>58250.6</v>
      </c>
      <c r="CE18" s="31">
        <f t="shared" ca="1" si="22"/>
        <v>26024.35</v>
      </c>
      <c r="CF18" s="31">
        <f t="shared" ca="1" si="23"/>
        <v>73735.100000000006</v>
      </c>
      <c r="CG18" s="31">
        <f t="shared" ca="1" si="24"/>
        <v>44767.33</v>
      </c>
      <c r="CH18" s="31">
        <f t="shared" ca="1" si="25"/>
        <v>66699.740000000005</v>
      </c>
      <c r="CI18" s="31">
        <f t="shared" ca="1" si="26"/>
        <v>139405.85999999999</v>
      </c>
      <c r="CJ18" s="31">
        <f t="shared" ca="1" si="27"/>
        <v>50239.09</v>
      </c>
      <c r="CK18" s="32">
        <f t="shared" ca="1" si="56"/>
        <v>834.91</v>
      </c>
      <c r="CL18" s="32">
        <f t="shared" ca="1" si="57"/>
        <v>912.16</v>
      </c>
      <c r="CM18" s="32">
        <f t="shared" ca="1" si="58"/>
        <v>519.77</v>
      </c>
      <c r="CN18" s="32">
        <f t="shared" ca="1" si="59"/>
        <v>1068.2</v>
      </c>
      <c r="CO18" s="32">
        <f t="shared" ca="1" si="60"/>
        <v>486.72</v>
      </c>
      <c r="CP18" s="32">
        <f t="shared" ca="1" si="61"/>
        <v>1400.25</v>
      </c>
      <c r="CQ18" s="32">
        <f t="shared" ca="1" si="62"/>
        <v>625.59</v>
      </c>
      <c r="CR18" s="32">
        <f t="shared" ca="1" si="63"/>
        <v>1772.48</v>
      </c>
      <c r="CS18" s="32">
        <f t="shared" ca="1" si="64"/>
        <v>1076.1400000000001</v>
      </c>
      <c r="CT18" s="32">
        <f t="shared" ca="1" si="65"/>
        <v>1603.36</v>
      </c>
      <c r="CU18" s="32">
        <f t="shared" ca="1" si="66"/>
        <v>3351.1</v>
      </c>
      <c r="CV18" s="32">
        <f t="shared" ca="1" si="67"/>
        <v>1207.67</v>
      </c>
      <c r="CW18" s="31">
        <f t="shared" ca="1" si="153"/>
        <v>28609.600000000002</v>
      </c>
      <c r="CX18" s="31">
        <f t="shared" ca="1" si="154"/>
        <v>31256.520000000008</v>
      </c>
      <c r="CY18" s="31">
        <f t="shared" ca="1" si="155"/>
        <v>17810.659999999996</v>
      </c>
      <c r="CZ18" s="31">
        <f t="shared" ca="1" si="156"/>
        <v>32188.509999999995</v>
      </c>
      <c r="DA18" s="31">
        <f t="shared" ca="1" si="157"/>
        <v>14666.440000000002</v>
      </c>
      <c r="DB18" s="31">
        <f t="shared" ca="1" si="158"/>
        <v>42194.34</v>
      </c>
      <c r="DC18" s="31">
        <f t="shared" ca="1" si="159"/>
        <v>14888.939999999999</v>
      </c>
      <c r="DD18" s="31">
        <f t="shared" ca="1" si="160"/>
        <v>42184.979999999996</v>
      </c>
      <c r="DE18" s="31">
        <f t="shared" ca="1" si="161"/>
        <v>25612.080000000002</v>
      </c>
      <c r="DF18" s="31">
        <f t="shared" ca="1" si="162"/>
        <v>42114.900000000009</v>
      </c>
      <c r="DG18" s="31">
        <f t="shared" ca="1" si="163"/>
        <v>88022.279999999984</v>
      </c>
      <c r="DH18" s="31">
        <f t="shared" ca="1" si="164"/>
        <v>31721.479999999996</v>
      </c>
      <c r="DI18" s="32">
        <f t="shared" ca="1" si="68"/>
        <v>1430.48</v>
      </c>
      <c r="DJ18" s="32">
        <f t="shared" ca="1" si="69"/>
        <v>1562.83</v>
      </c>
      <c r="DK18" s="32">
        <f t="shared" ca="1" si="70"/>
        <v>890.53</v>
      </c>
      <c r="DL18" s="32">
        <f t="shared" ca="1" si="71"/>
        <v>1609.43</v>
      </c>
      <c r="DM18" s="32">
        <f t="shared" ca="1" si="72"/>
        <v>733.32</v>
      </c>
      <c r="DN18" s="32">
        <f t="shared" ca="1" si="73"/>
        <v>2109.7199999999998</v>
      </c>
      <c r="DO18" s="32">
        <f t="shared" ca="1" si="74"/>
        <v>744.45</v>
      </c>
      <c r="DP18" s="32">
        <f t="shared" ca="1" si="75"/>
        <v>2109.25</v>
      </c>
      <c r="DQ18" s="32">
        <f t="shared" ca="1" si="76"/>
        <v>1280.5999999999999</v>
      </c>
      <c r="DR18" s="32">
        <f t="shared" ca="1" si="77"/>
        <v>2105.75</v>
      </c>
      <c r="DS18" s="32">
        <f t="shared" ca="1" si="78"/>
        <v>4401.1099999999997</v>
      </c>
      <c r="DT18" s="32">
        <f t="shared" ca="1" si="79"/>
        <v>1586.07</v>
      </c>
      <c r="DU18" s="31">
        <f t="shared" ca="1" si="80"/>
        <v>7790.6</v>
      </c>
      <c r="DV18" s="31">
        <f t="shared" ca="1" si="81"/>
        <v>8438.3700000000008</v>
      </c>
      <c r="DW18" s="31">
        <f t="shared" ca="1" si="82"/>
        <v>4770.8</v>
      </c>
      <c r="DX18" s="31">
        <f t="shared" ca="1" si="83"/>
        <v>8546.9</v>
      </c>
      <c r="DY18" s="31">
        <f t="shared" ca="1" si="84"/>
        <v>3861.18</v>
      </c>
      <c r="DZ18" s="31">
        <f t="shared" ca="1" si="85"/>
        <v>11009.79</v>
      </c>
      <c r="EA18" s="31">
        <f t="shared" ca="1" si="86"/>
        <v>3851.32</v>
      </c>
      <c r="EB18" s="31">
        <f t="shared" ca="1" si="87"/>
        <v>10813.47</v>
      </c>
      <c r="EC18" s="31">
        <f t="shared" ca="1" si="88"/>
        <v>6505.44</v>
      </c>
      <c r="ED18" s="31">
        <f t="shared" ca="1" si="89"/>
        <v>10601.95</v>
      </c>
      <c r="EE18" s="31">
        <f t="shared" ca="1" si="90"/>
        <v>21953.03</v>
      </c>
      <c r="EF18" s="31">
        <f t="shared" ca="1" si="91"/>
        <v>7839.73</v>
      </c>
      <c r="EG18" s="32">
        <f t="shared" ca="1" si="92"/>
        <v>37830.68</v>
      </c>
      <c r="EH18" s="32">
        <f t="shared" ca="1" si="93"/>
        <v>41257.720000000008</v>
      </c>
      <c r="EI18" s="32">
        <f t="shared" ca="1" si="94"/>
        <v>23471.989999999994</v>
      </c>
      <c r="EJ18" s="32">
        <f t="shared" ca="1" si="95"/>
        <v>42344.84</v>
      </c>
      <c r="EK18" s="32">
        <f t="shared" ca="1" si="96"/>
        <v>19260.940000000002</v>
      </c>
      <c r="EL18" s="32">
        <f t="shared" ca="1" si="97"/>
        <v>55313.85</v>
      </c>
      <c r="EM18" s="32">
        <f t="shared" ca="1" si="98"/>
        <v>19484.71</v>
      </c>
      <c r="EN18" s="32">
        <f t="shared" ca="1" si="99"/>
        <v>55107.7</v>
      </c>
      <c r="EO18" s="32">
        <f t="shared" ca="1" si="100"/>
        <v>33398.120000000003</v>
      </c>
      <c r="EP18" s="32">
        <f t="shared" ca="1" si="101"/>
        <v>54822.600000000006</v>
      </c>
      <c r="EQ18" s="32">
        <f t="shared" ca="1" si="102"/>
        <v>114376.41999999998</v>
      </c>
      <c r="ER18" s="32">
        <f t="shared" ca="1" si="103"/>
        <v>41147.279999999999</v>
      </c>
    </row>
    <row r="19" spans="1:148" x14ac:dyDescent="0.25">
      <c r="A19" t="s">
        <v>444</v>
      </c>
      <c r="B19" s="1" t="s">
        <v>122</v>
      </c>
      <c r="C19" t="str">
        <f t="shared" ca="1" si="1"/>
        <v>BAR</v>
      </c>
      <c r="D19" t="str">
        <f t="shared" ca="1" si="2"/>
        <v>Barrier Hydro Facility</v>
      </c>
      <c r="E19" s="51">
        <v>3608.3704292000002</v>
      </c>
      <c r="F19" s="51">
        <v>3449.4152012999998</v>
      </c>
      <c r="G19" s="51">
        <v>3577.6102288000002</v>
      </c>
      <c r="H19" s="51">
        <v>2894.6604550000002</v>
      </c>
      <c r="I19" s="51">
        <v>3414.6921317000001</v>
      </c>
      <c r="J19" s="51">
        <v>7161.8411484999997</v>
      </c>
      <c r="K19" s="51">
        <v>5167.0473113999997</v>
      </c>
      <c r="L19" s="51">
        <v>3715.8714421</v>
      </c>
      <c r="M19" s="51">
        <v>2874.3847221999999</v>
      </c>
      <c r="N19" s="51">
        <v>2404.8549750000002</v>
      </c>
      <c r="O19" s="51">
        <v>2404.2048761000001</v>
      </c>
      <c r="P19" s="51">
        <v>2827.3410014999999</v>
      </c>
      <c r="Q19" s="32">
        <v>413368.9</v>
      </c>
      <c r="R19" s="32">
        <v>698936.16</v>
      </c>
      <c r="S19" s="32">
        <v>245631.46</v>
      </c>
      <c r="T19" s="32">
        <v>226011.14</v>
      </c>
      <c r="U19" s="32">
        <v>147655.53</v>
      </c>
      <c r="V19" s="32">
        <v>523586.86</v>
      </c>
      <c r="W19" s="32">
        <v>418026.2</v>
      </c>
      <c r="X19" s="32">
        <v>826790.69</v>
      </c>
      <c r="Y19" s="32">
        <v>541106.46</v>
      </c>
      <c r="Z19" s="32">
        <v>229589.26</v>
      </c>
      <c r="AA19" s="32">
        <v>280236.07</v>
      </c>
      <c r="AB19" s="32">
        <v>181501.88</v>
      </c>
      <c r="AC19" s="2">
        <v>-1.65</v>
      </c>
      <c r="AD19" s="2">
        <v>-1.65</v>
      </c>
      <c r="AE19" s="2">
        <v>-1.65</v>
      </c>
      <c r="AF19" s="2">
        <v>-1.65</v>
      </c>
      <c r="AG19" s="2">
        <v>-1.65</v>
      </c>
      <c r="AH19" s="2">
        <v>-1.65</v>
      </c>
      <c r="AI19" s="2">
        <v>-0.22</v>
      </c>
      <c r="AJ19" s="2">
        <v>-0.22</v>
      </c>
      <c r="AK19" s="2">
        <v>-0.22</v>
      </c>
      <c r="AL19" s="2">
        <v>-0.22</v>
      </c>
      <c r="AM19" s="2">
        <v>-0.22</v>
      </c>
      <c r="AN19" s="2">
        <v>-0.22</v>
      </c>
      <c r="AO19" s="33">
        <v>-6820.59</v>
      </c>
      <c r="AP19" s="33">
        <v>-11532.45</v>
      </c>
      <c r="AQ19" s="33">
        <v>-4052.92</v>
      </c>
      <c r="AR19" s="33">
        <v>-3729.18</v>
      </c>
      <c r="AS19" s="33">
        <v>-2436.3200000000002</v>
      </c>
      <c r="AT19" s="33">
        <v>-8639.18</v>
      </c>
      <c r="AU19" s="33">
        <v>-919.66</v>
      </c>
      <c r="AV19" s="33">
        <v>-1818.94</v>
      </c>
      <c r="AW19" s="33">
        <v>-1190.43</v>
      </c>
      <c r="AX19" s="33">
        <v>-505.1</v>
      </c>
      <c r="AY19" s="33">
        <v>-616.52</v>
      </c>
      <c r="AZ19" s="33">
        <v>-399.3</v>
      </c>
      <c r="BA19" s="31">
        <f t="shared" ref="BA19" si="166">ROUND(Q19*BA$3,2)</f>
        <v>-165.35</v>
      </c>
      <c r="BB19" s="31">
        <f t="shared" ref="BB19" si="167">ROUND(R19*BB$3,2)</f>
        <v>-279.57</v>
      </c>
      <c r="BC19" s="31">
        <f t="shared" ref="BC19" si="168">ROUND(S19*BC$3,2)</f>
        <v>-98.25</v>
      </c>
      <c r="BD19" s="31">
        <f t="shared" ref="BD19" si="169">ROUND(T19*BD$3,2)</f>
        <v>1310.86</v>
      </c>
      <c r="BE19" s="31">
        <f t="shared" ref="BE19" si="170">ROUND(U19*BE$3,2)</f>
        <v>856.4</v>
      </c>
      <c r="BF19" s="31">
        <f t="shared" ref="BF19" si="171">ROUND(V19*BF$3,2)</f>
        <v>3036.8</v>
      </c>
      <c r="BG19" s="31">
        <f t="shared" ref="BG19" si="172">ROUND(W19*BG$3,2)</f>
        <v>292.62</v>
      </c>
      <c r="BH19" s="31">
        <f t="shared" ref="BH19" si="173">ROUND(X19*BH$3,2)</f>
        <v>578.75</v>
      </c>
      <c r="BI19" s="31">
        <f t="shared" ref="BI19" si="174">ROUND(Y19*BI$3,2)</f>
        <v>378.77</v>
      </c>
      <c r="BJ19" s="31">
        <f t="shared" ref="BJ19" si="175">ROUND(Z19*BJ$3,2)</f>
        <v>-688.77</v>
      </c>
      <c r="BK19" s="31">
        <f t="shared" ref="BK19" si="176">ROUND(AA19*BK$3,2)</f>
        <v>-840.71</v>
      </c>
      <c r="BL19" s="31">
        <f t="shared" ref="BL19" si="177">ROUND(AB19*BL$3,2)</f>
        <v>-544.51</v>
      </c>
      <c r="BM19" s="6">
        <f t="shared" ref="BM19:BX19" ca="1" si="178">VLOOKUP($C19,LossFactorLookup,3,FALSE)</f>
        <v>-8.2000000000000007E-3</v>
      </c>
      <c r="BN19" s="6">
        <f t="shared" ca="1" si="178"/>
        <v>-8.2000000000000007E-3</v>
      </c>
      <c r="BO19" s="6">
        <f t="shared" ca="1" si="178"/>
        <v>-8.2000000000000007E-3</v>
      </c>
      <c r="BP19" s="6">
        <f t="shared" ca="1" si="178"/>
        <v>-8.2000000000000007E-3</v>
      </c>
      <c r="BQ19" s="6">
        <f t="shared" ca="1" si="178"/>
        <v>-8.2000000000000007E-3</v>
      </c>
      <c r="BR19" s="6">
        <f t="shared" ca="1" si="178"/>
        <v>-8.2000000000000007E-3</v>
      </c>
      <c r="BS19" s="6">
        <f t="shared" ca="1" si="178"/>
        <v>-8.2000000000000007E-3</v>
      </c>
      <c r="BT19" s="6">
        <f t="shared" ca="1" si="178"/>
        <v>-8.2000000000000007E-3</v>
      </c>
      <c r="BU19" s="6">
        <f t="shared" ca="1" si="178"/>
        <v>-8.2000000000000007E-3</v>
      </c>
      <c r="BV19" s="6">
        <f t="shared" ca="1" si="178"/>
        <v>-8.2000000000000007E-3</v>
      </c>
      <c r="BW19" s="6">
        <f t="shared" ca="1" si="178"/>
        <v>-8.2000000000000007E-3</v>
      </c>
      <c r="BX19" s="6">
        <f t="shared" ca="1" si="178"/>
        <v>-8.2000000000000007E-3</v>
      </c>
      <c r="BY19" s="31">
        <f t="shared" ca="1" si="16"/>
        <v>-3389.62</v>
      </c>
      <c r="BZ19" s="31">
        <f t="shared" ca="1" si="17"/>
        <v>-5731.28</v>
      </c>
      <c r="CA19" s="31">
        <f t="shared" ca="1" si="18"/>
        <v>-2014.18</v>
      </c>
      <c r="CB19" s="31">
        <f t="shared" ca="1" si="19"/>
        <v>-1853.29</v>
      </c>
      <c r="CC19" s="31">
        <f t="shared" ca="1" si="20"/>
        <v>-1210.78</v>
      </c>
      <c r="CD19" s="31">
        <f t="shared" ca="1" si="21"/>
        <v>-4293.41</v>
      </c>
      <c r="CE19" s="31">
        <f t="shared" ca="1" si="22"/>
        <v>-3427.81</v>
      </c>
      <c r="CF19" s="31">
        <f t="shared" ca="1" si="23"/>
        <v>-6779.68</v>
      </c>
      <c r="CG19" s="31">
        <f t="shared" ca="1" si="24"/>
        <v>-4437.07</v>
      </c>
      <c r="CH19" s="31">
        <f t="shared" ca="1" si="25"/>
        <v>-1882.63</v>
      </c>
      <c r="CI19" s="31">
        <f t="shared" ca="1" si="26"/>
        <v>-2297.94</v>
      </c>
      <c r="CJ19" s="31">
        <f t="shared" ca="1" si="27"/>
        <v>-1488.32</v>
      </c>
      <c r="CK19" s="32">
        <f t="shared" ref="CK19" ca="1" si="179">ROUND(Q19*$CV$3,2)</f>
        <v>620.04999999999995</v>
      </c>
      <c r="CL19" s="32">
        <f t="shared" ref="CL19" ca="1" si="180">ROUND(R19*$CV$3,2)</f>
        <v>1048.4000000000001</v>
      </c>
      <c r="CM19" s="32">
        <f t="shared" ref="CM19" ca="1" si="181">ROUND(S19*$CV$3,2)</f>
        <v>368.45</v>
      </c>
      <c r="CN19" s="32">
        <f t="shared" ref="CN19" ca="1" si="182">ROUND(T19*$CV$3,2)</f>
        <v>339.02</v>
      </c>
      <c r="CO19" s="32">
        <f t="shared" ref="CO19" ca="1" si="183">ROUND(U19*$CV$3,2)</f>
        <v>221.48</v>
      </c>
      <c r="CP19" s="32">
        <f t="shared" ref="CP19" ca="1" si="184">ROUND(V19*$CV$3,2)</f>
        <v>785.38</v>
      </c>
      <c r="CQ19" s="32">
        <f t="shared" ref="CQ19" ca="1" si="185">ROUND(W19*$CV$3,2)</f>
        <v>627.04</v>
      </c>
      <c r="CR19" s="32">
        <f t="shared" ref="CR19" ca="1" si="186">ROUND(X19*$CV$3,2)</f>
        <v>1240.19</v>
      </c>
      <c r="CS19" s="32">
        <f t="shared" ref="CS19" ca="1" si="187">ROUND(Y19*$CV$3,2)</f>
        <v>811.66</v>
      </c>
      <c r="CT19" s="32">
        <f t="shared" ref="CT19" ca="1" si="188">ROUND(Z19*$CV$3,2)</f>
        <v>344.38</v>
      </c>
      <c r="CU19" s="32">
        <f t="shared" ref="CU19" ca="1" si="189">ROUND(AA19*$CV$3,2)</f>
        <v>420.35</v>
      </c>
      <c r="CV19" s="32">
        <f t="shared" ref="CV19" ca="1" si="190">ROUND(AB19*$CV$3,2)</f>
        <v>272.25</v>
      </c>
      <c r="CW19" s="31">
        <f t="shared" ca="1" si="153"/>
        <v>4216.3700000000008</v>
      </c>
      <c r="CX19" s="31">
        <f t="shared" ca="1" si="154"/>
        <v>7129.1400000000012</v>
      </c>
      <c r="CY19" s="31">
        <f t="shared" ca="1" si="155"/>
        <v>2505.44</v>
      </c>
      <c r="CZ19" s="31">
        <f t="shared" ca="1" si="156"/>
        <v>904.05</v>
      </c>
      <c r="DA19" s="31">
        <f t="shared" ca="1" si="157"/>
        <v>590.62000000000023</v>
      </c>
      <c r="DB19" s="31">
        <f t="shared" ca="1" si="158"/>
        <v>2094.3500000000004</v>
      </c>
      <c r="DC19" s="31">
        <f t="shared" ca="1" si="159"/>
        <v>-2173.73</v>
      </c>
      <c r="DD19" s="31">
        <f t="shared" ca="1" si="160"/>
        <v>-4299.2999999999993</v>
      </c>
      <c r="DE19" s="31">
        <f t="shared" ca="1" si="161"/>
        <v>-2813.7499999999995</v>
      </c>
      <c r="DF19" s="31">
        <f t="shared" ca="1" si="162"/>
        <v>-344.38000000000011</v>
      </c>
      <c r="DG19" s="31">
        <f t="shared" ca="1" si="163"/>
        <v>-420.36000000000013</v>
      </c>
      <c r="DH19" s="31">
        <f t="shared" ca="1" si="164"/>
        <v>-272.26</v>
      </c>
      <c r="DI19" s="32">
        <f t="shared" ca="1" si="68"/>
        <v>210.82</v>
      </c>
      <c r="DJ19" s="32">
        <f t="shared" ca="1" si="69"/>
        <v>356.46</v>
      </c>
      <c r="DK19" s="32">
        <f t="shared" ca="1" si="70"/>
        <v>125.27</v>
      </c>
      <c r="DL19" s="32">
        <f t="shared" ca="1" si="71"/>
        <v>45.2</v>
      </c>
      <c r="DM19" s="32">
        <f t="shared" ca="1" si="72"/>
        <v>29.53</v>
      </c>
      <c r="DN19" s="32">
        <f t="shared" ca="1" si="73"/>
        <v>104.72</v>
      </c>
      <c r="DO19" s="32">
        <f t="shared" ca="1" si="74"/>
        <v>-108.69</v>
      </c>
      <c r="DP19" s="32">
        <f t="shared" ca="1" si="75"/>
        <v>-214.97</v>
      </c>
      <c r="DQ19" s="32">
        <f t="shared" ca="1" si="76"/>
        <v>-140.69</v>
      </c>
      <c r="DR19" s="32">
        <f t="shared" ca="1" si="77"/>
        <v>-17.22</v>
      </c>
      <c r="DS19" s="32">
        <f t="shared" ca="1" si="78"/>
        <v>-21.02</v>
      </c>
      <c r="DT19" s="32">
        <f t="shared" ca="1" si="79"/>
        <v>-13.61</v>
      </c>
      <c r="DU19" s="31">
        <f t="shared" ca="1" si="80"/>
        <v>1148.1500000000001</v>
      </c>
      <c r="DV19" s="31">
        <f t="shared" ca="1" si="81"/>
        <v>1924.67</v>
      </c>
      <c r="DW19" s="31">
        <f t="shared" ca="1" si="82"/>
        <v>671.11</v>
      </c>
      <c r="DX19" s="31">
        <f t="shared" ca="1" si="83"/>
        <v>240.05</v>
      </c>
      <c r="DY19" s="31">
        <f t="shared" ca="1" si="84"/>
        <v>155.49</v>
      </c>
      <c r="DZ19" s="31">
        <f t="shared" ca="1" si="85"/>
        <v>546.48</v>
      </c>
      <c r="EA19" s="31">
        <f t="shared" ca="1" si="86"/>
        <v>-562.28</v>
      </c>
      <c r="EB19" s="31">
        <f t="shared" ca="1" si="87"/>
        <v>-1102.06</v>
      </c>
      <c r="EC19" s="31">
        <f t="shared" ca="1" si="88"/>
        <v>-714.69</v>
      </c>
      <c r="ED19" s="31">
        <f t="shared" ca="1" si="89"/>
        <v>-86.69</v>
      </c>
      <c r="EE19" s="31">
        <f t="shared" ca="1" si="90"/>
        <v>-104.84</v>
      </c>
      <c r="EF19" s="31">
        <f t="shared" ca="1" si="91"/>
        <v>-67.290000000000006</v>
      </c>
      <c r="EG19" s="32">
        <f t="shared" ca="1" si="92"/>
        <v>5575.34</v>
      </c>
      <c r="EH19" s="32">
        <f t="shared" ca="1" si="93"/>
        <v>9410.27</v>
      </c>
      <c r="EI19" s="32">
        <f t="shared" ca="1" si="94"/>
        <v>3301.82</v>
      </c>
      <c r="EJ19" s="32">
        <f t="shared" ca="1" si="95"/>
        <v>1189.3</v>
      </c>
      <c r="EK19" s="32">
        <f t="shared" ca="1" si="96"/>
        <v>775.64000000000021</v>
      </c>
      <c r="EL19" s="32">
        <f t="shared" ca="1" si="97"/>
        <v>2745.55</v>
      </c>
      <c r="EM19" s="32">
        <f t="shared" ca="1" si="98"/>
        <v>-2844.7</v>
      </c>
      <c r="EN19" s="32">
        <f t="shared" ca="1" si="99"/>
        <v>-5616.33</v>
      </c>
      <c r="EO19" s="32">
        <f t="shared" ca="1" si="100"/>
        <v>-3669.1299999999997</v>
      </c>
      <c r="EP19" s="32">
        <f t="shared" ca="1" si="101"/>
        <v>-448.29000000000013</v>
      </c>
      <c r="EQ19" s="32">
        <f t="shared" ca="1" si="102"/>
        <v>-546.22000000000014</v>
      </c>
      <c r="ER19" s="32">
        <f t="shared" ca="1" si="103"/>
        <v>-353.16</v>
      </c>
    </row>
    <row r="20" spans="1:148" x14ac:dyDescent="0.25">
      <c r="A20" t="s">
        <v>445</v>
      </c>
      <c r="B20" s="1" t="s">
        <v>138</v>
      </c>
      <c r="C20" t="str">
        <f t="shared" ca="1" si="165"/>
        <v>BCR2</v>
      </c>
      <c r="D20" t="str">
        <f t="shared" ca="1" si="2"/>
        <v>Bear Creek #2</v>
      </c>
      <c r="E20" s="51">
        <v>11331.1707222</v>
      </c>
      <c r="F20" s="51">
        <v>11684.345850399999</v>
      </c>
      <c r="G20" s="51">
        <v>9879.9517027999991</v>
      </c>
      <c r="H20" s="51">
        <v>6117.1023619999996</v>
      </c>
      <c r="I20" s="51">
        <v>7817.1796000000004</v>
      </c>
      <c r="J20" s="51">
        <v>11283.4353672</v>
      </c>
      <c r="K20" s="51">
        <v>12461.4188049</v>
      </c>
      <c r="L20" s="51">
        <v>13831.199135700001</v>
      </c>
      <c r="M20" s="51">
        <v>11066.5445654</v>
      </c>
      <c r="N20" s="51">
        <v>11515.235193799999</v>
      </c>
      <c r="O20" s="51">
        <v>10842.990420300001</v>
      </c>
      <c r="P20" s="51">
        <v>9232.4483464999994</v>
      </c>
      <c r="Q20" s="32">
        <v>1072042.3400000001</v>
      </c>
      <c r="R20" s="32">
        <v>1760956.1</v>
      </c>
      <c r="S20" s="32">
        <v>485589.22</v>
      </c>
      <c r="T20" s="32">
        <v>400565.78</v>
      </c>
      <c r="U20" s="32">
        <v>275261.76</v>
      </c>
      <c r="V20" s="32">
        <v>991379.18</v>
      </c>
      <c r="W20" s="32">
        <v>1065583.43</v>
      </c>
      <c r="X20" s="32">
        <v>2235751.96</v>
      </c>
      <c r="Y20" s="32">
        <v>1489407.02</v>
      </c>
      <c r="Z20" s="32">
        <v>1080330.3500000001</v>
      </c>
      <c r="AA20" s="32">
        <v>1543785.49</v>
      </c>
      <c r="AB20" s="32">
        <v>560267.14</v>
      </c>
      <c r="AC20" s="2">
        <v>-1.76</v>
      </c>
      <c r="AD20" s="2">
        <v>-1.76</v>
      </c>
      <c r="AE20" s="2">
        <v>-1.76</v>
      </c>
      <c r="AF20" s="2">
        <v>-1.76</v>
      </c>
      <c r="AG20" s="2">
        <v>-1.76</v>
      </c>
      <c r="AH20" s="2">
        <v>-1.76</v>
      </c>
      <c r="AI20" s="2">
        <v>-0.76</v>
      </c>
      <c r="AJ20" s="2">
        <v>-0.76</v>
      </c>
      <c r="AK20" s="2">
        <v>-0.76</v>
      </c>
      <c r="AL20" s="2">
        <v>-0.76</v>
      </c>
      <c r="AM20" s="2">
        <v>-0.76</v>
      </c>
      <c r="AN20" s="2">
        <v>-0.76</v>
      </c>
      <c r="AO20" s="33">
        <v>-18867.95</v>
      </c>
      <c r="AP20" s="33">
        <v>-30992.83</v>
      </c>
      <c r="AQ20" s="33">
        <v>-8546.3700000000008</v>
      </c>
      <c r="AR20" s="33">
        <v>-7049.96</v>
      </c>
      <c r="AS20" s="33">
        <v>-4844.6099999999997</v>
      </c>
      <c r="AT20" s="33">
        <v>-17448.27</v>
      </c>
      <c r="AU20" s="33">
        <v>-8098.43</v>
      </c>
      <c r="AV20" s="33">
        <v>-16991.71</v>
      </c>
      <c r="AW20" s="33">
        <v>-11319.49</v>
      </c>
      <c r="AX20" s="33">
        <v>-8210.51</v>
      </c>
      <c r="AY20" s="33">
        <v>-11732.77</v>
      </c>
      <c r="AZ20" s="33">
        <v>-4258.03</v>
      </c>
      <c r="BA20" s="31">
        <f t="shared" si="44"/>
        <v>-428.82</v>
      </c>
      <c r="BB20" s="31">
        <f t="shared" si="45"/>
        <v>-704.38</v>
      </c>
      <c r="BC20" s="31">
        <f t="shared" si="46"/>
        <v>-194.24</v>
      </c>
      <c r="BD20" s="31">
        <f t="shared" si="47"/>
        <v>2323.2800000000002</v>
      </c>
      <c r="BE20" s="31">
        <f t="shared" si="48"/>
        <v>1596.52</v>
      </c>
      <c r="BF20" s="31">
        <f t="shared" si="49"/>
        <v>5750</v>
      </c>
      <c r="BG20" s="31">
        <f t="shared" si="50"/>
        <v>745.91</v>
      </c>
      <c r="BH20" s="31">
        <f t="shared" si="51"/>
        <v>1565.03</v>
      </c>
      <c r="BI20" s="31">
        <f t="shared" si="52"/>
        <v>1042.58</v>
      </c>
      <c r="BJ20" s="31">
        <f t="shared" si="53"/>
        <v>-3240.99</v>
      </c>
      <c r="BK20" s="31">
        <f t="shared" si="54"/>
        <v>-4631.3599999999997</v>
      </c>
      <c r="BL20" s="31">
        <f t="shared" si="55"/>
        <v>-1680.8</v>
      </c>
      <c r="BM20" s="6">
        <f t="shared" ca="1" si="152"/>
        <v>-0.104</v>
      </c>
      <c r="BN20" s="6">
        <f t="shared" ca="1" si="152"/>
        <v>-0.104</v>
      </c>
      <c r="BO20" s="6">
        <f t="shared" ca="1" si="152"/>
        <v>-0.104</v>
      </c>
      <c r="BP20" s="6">
        <f t="shared" ca="1" si="152"/>
        <v>-0.104</v>
      </c>
      <c r="BQ20" s="6">
        <f t="shared" ca="1" si="152"/>
        <v>-0.104</v>
      </c>
      <c r="BR20" s="6">
        <f t="shared" ca="1" si="152"/>
        <v>-0.104</v>
      </c>
      <c r="BS20" s="6">
        <f t="shared" ca="1" si="152"/>
        <v>-0.104</v>
      </c>
      <c r="BT20" s="6">
        <f t="shared" ca="1" si="152"/>
        <v>-0.104</v>
      </c>
      <c r="BU20" s="6">
        <f t="shared" ca="1" si="152"/>
        <v>-0.104</v>
      </c>
      <c r="BV20" s="6">
        <f t="shared" ca="1" si="152"/>
        <v>-0.104</v>
      </c>
      <c r="BW20" s="6">
        <f t="shared" ca="1" si="152"/>
        <v>-0.104</v>
      </c>
      <c r="BX20" s="6">
        <f t="shared" ca="1" si="152"/>
        <v>-0.104</v>
      </c>
      <c r="BY20" s="31">
        <f t="shared" ca="1" si="16"/>
        <v>-111492.4</v>
      </c>
      <c r="BZ20" s="31">
        <f t="shared" ca="1" si="17"/>
        <v>-183139.43</v>
      </c>
      <c r="CA20" s="31">
        <f t="shared" ca="1" si="18"/>
        <v>-50501.279999999999</v>
      </c>
      <c r="CB20" s="31">
        <f t="shared" ca="1" si="19"/>
        <v>-41658.839999999997</v>
      </c>
      <c r="CC20" s="31">
        <f t="shared" ca="1" si="20"/>
        <v>-28627.22</v>
      </c>
      <c r="CD20" s="31">
        <f t="shared" ca="1" si="21"/>
        <v>-103103.43</v>
      </c>
      <c r="CE20" s="31">
        <f t="shared" ca="1" si="22"/>
        <v>-110820.68</v>
      </c>
      <c r="CF20" s="31">
        <f t="shared" ca="1" si="23"/>
        <v>-232518.2</v>
      </c>
      <c r="CG20" s="31">
        <f t="shared" ca="1" si="24"/>
        <v>-154898.32999999999</v>
      </c>
      <c r="CH20" s="31">
        <f t="shared" ca="1" si="25"/>
        <v>-112354.36</v>
      </c>
      <c r="CI20" s="31">
        <f t="shared" ca="1" si="26"/>
        <v>-160553.69</v>
      </c>
      <c r="CJ20" s="31">
        <f t="shared" ca="1" si="27"/>
        <v>-58267.78</v>
      </c>
      <c r="CK20" s="32">
        <f t="shared" ca="1" si="56"/>
        <v>1608.06</v>
      </c>
      <c r="CL20" s="32">
        <f t="shared" ca="1" si="57"/>
        <v>2641.43</v>
      </c>
      <c r="CM20" s="32">
        <f t="shared" ca="1" si="58"/>
        <v>728.38</v>
      </c>
      <c r="CN20" s="32">
        <f t="shared" ca="1" si="59"/>
        <v>600.85</v>
      </c>
      <c r="CO20" s="32">
        <f t="shared" ca="1" si="60"/>
        <v>412.89</v>
      </c>
      <c r="CP20" s="32">
        <f t="shared" ca="1" si="61"/>
        <v>1487.07</v>
      </c>
      <c r="CQ20" s="32">
        <f t="shared" ca="1" si="62"/>
        <v>1598.38</v>
      </c>
      <c r="CR20" s="32">
        <f t="shared" ca="1" si="63"/>
        <v>3353.63</v>
      </c>
      <c r="CS20" s="32">
        <f t="shared" ca="1" si="64"/>
        <v>2234.11</v>
      </c>
      <c r="CT20" s="32">
        <f t="shared" ca="1" si="65"/>
        <v>1620.5</v>
      </c>
      <c r="CU20" s="32">
        <f t="shared" ca="1" si="66"/>
        <v>2315.6799999999998</v>
      </c>
      <c r="CV20" s="32">
        <f t="shared" ca="1" si="67"/>
        <v>840.4</v>
      </c>
      <c r="CW20" s="31">
        <f t="shared" ca="1" si="153"/>
        <v>-90587.569999999992</v>
      </c>
      <c r="CX20" s="31">
        <f t="shared" ca="1" si="154"/>
        <v>-148800.78999999998</v>
      </c>
      <c r="CY20" s="31">
        <f t="shared" ca="1" si="155"/>
        <v>-41032.29</v>
      </c>
      <c r="CZ20" s="31">
        <f t="shared" ca="1" si="156"/>
        <v>-36331.31</v>
      </c>
      <c r="DA20" s="31">
        <f t="shared" ca="1" si="157"/>
        <v>-24966.240000000002</v>
      </c>
      <c r="DB20" s="31">
        <f t="shared" ca="1" si="158"/>
        <v>-89918.089999999982</v>
      </c>
      <c r="DC20" s="31">
        <f t="shared" ca="1" si="159"/>
        <v>-101869.78</v>
      </c>
      <c r="DD20" s="31">
        <f t="shared" ca="1" si="160"/>
        <v>-213737.89</v>
      </c>
      <c r="DE20" s="31">
        <f t="shared" ca="1" si="161"/>
        <v>-142387.31</v>
      </c>
      <c r="DF20" s="31">
        <f t="shared" ca="1" si="162"/>
        <v>-99282.36</v>
      </c>
      <c r="DG20" s="31">
        <f t="shared" ca="1" si="163"/>
        <v>-141873.88000000003</v>
      </c>
      <c r="DH20" s="31">
        <f t="shared" ca="1" si="164"/>
        <v>-51488.549999999996</v>
      </c>
      <c r="DI20" s="32">
        <f t="shared" ca="1" si="68"/>
        <v>-4529.38</v>
      </c>
      <c r="DJ20" s="32">
        <f t="shared" ca="1" si="69"/>
        <v>-7440.04</v>
      </c>
      <c r="DK20" s="32">
        <f t="shared" ca="1" si="70"/>
        <v>-2051.61</v>
      </c>
      <c r="DL20" s="32">
        <f t="shared" ca="1" si="71"/>
        <v>-1816.57</v>
      </c>
      <c r="DM20" s="32">
        <f t="shared" ca="1" si="72"/>
        <v>-1248.31</v>
      </c>
      <c r="DN20" s="32">
        <f t="shared" ca="1" si="73"/>
        <v>-4495.8999999999996</v>
      </c>
      <c r="DO20" s="32">
        <f t="shared" ca="1" si="74"/>
        <v>-5093.49</v>
      </c>
      <c r="DP20" s="32">
        <f t="shared" ca="1" si="75"/>
        <v>-10686.89</v>
      </c>
      <c r="DQ20" s="32">
        <f t="shared" ca="1" si="76"/>
        <v>-7119.37</v>
      </c>
      <c r="DR20" s="32">
        <f t="shared" ca="1" si="77"/>
        <v>-4964.12</v>
      </c>
      <c r="DS20" s="32">
        <f t="shared" ca="1" si="78"/>
        <v>-7093.69</v>
      </c>
      <c r="DT20" s="32">
        <f t="shared" ca="1" si="79"/>
        <v>-2574.4299999999998</v>
      </c>
      <c r="DU20" s="31">
        <f t="shared" ca="1" si="80"/>
        <v>-24667.64</v>
      </c>
      <c r="DV20" s="31">
        <f t="shared" ca="1" si="81"/>
        <v>-40171.980000000003</v>
      </c>
      <c r="DW20" s="31">
        <f t="shared" ca="1" si="82"/>
        <v>-10990.99</v>
      </c>
      <c r="DX20" s="31">
        <f t="shared" ca="1" si="83"/>
        <v>-9646.92</v>
      </c>
      <c r="DY20" s="31">
        <f t="shared" ca="1" si="84"/>
        <v>-6572.76</v>
      </c>
      <c r="DZ20" s="31">
        <f t="shared" ca="1" si="85"/>
        <v>-23462.37</v>
      </c>
      <c r="EA20" s="31">
        <f t="shared" ca="1" si="86"/>
        <v>-26350.67</v>
      </c>
      <c r="EB20" s="31">
        <f t="shared" ca="1" si="87"/>
        <v>-54788.41</v>
      </c>
      <c r="EC20" s="31">
        <f t="shared" ca="1" si="88"/>
        <v>-36166.230000000003</v>
      </c>
      <c r="ED20" s="31">
        <f t="shared" ca="1" si="89"/>
        <v>-24993.21</v>
      </c>
      <c r="EE20" s="31">
        <f t="shared" ca="1" si="90"/>
        <v>-35383.78</v>
      </c>
      <c r="EF20" s="31">
        <f t="shared" ca="1" si="91"/>
        <v>-12725.02</v>
      </c>
      <c r="EG20" s="32">
        <f t="shared" ca="1" si="92"/>
        <v>-119784.59</v>
      </c>
      <c r="EH20" s="32">
        <f t="shared" ca="1" si="93"/>
        <v>-196412.81</v>
      </c>
      <c r="EI20" s="32">
        <f t="shared" ca="1" si="94"/>
        <v>-54074.89</v>
      </c>
      <c r="EJ20" s="32">
        <f t="shared" ca="1" si="95"/>
        <v>-47794.799999999996</v>
      </c>
      <c r="EK20" s="32">
        <f t="shared" ca="1" si="96"/>
        <v>-32787.310000000005</v>
      </c>
      <c r="EL20" s="32">
        <f t="shared" ca="1" si="97"/>
        <v>-117876.35999999997</v>
      </c>
      <c r="EM20" s="32">
        <f t="shared" ca="1" si="98"/>
        <v>-133313.94</v>
      </c>
      <c r="EN20" s="32">
        <f t="shared" ca="1" si="99"/>
        <v>-279213.19000000006</v>
      </c>
      <c r="EO20" s="32">
        <f t="shared" ca="1" si="100"/>
        <v>-185672.91</v>
      </c>
      <c r="EP20" s="32">
        <f t="shared" ca="1" si="101"/>
        <v>-129239.69</v>
      </c>
      <c r="EQ20" s="32">
        <f t="shared" ca="1" si="102"/>
        <v>-184351.35000000003</v>
      </c>
      <c r="ER20" s="32">
        <f t="shared" ca="1" si="103"/>
        <v>-66788</v>
      </c>
    </row>
    <row r="21" spans="1:148" x14ac:dyDescent="0.25">
      <c r="A21" t="s">
        <v>445</v>
      </c>
      <c r="B21" s="1" t="s">
        <v>139</v>
      </c>
      <c r="C21" t="str">
        <f t="shared" ca="1" si="165"/>
        <v>BCRK</v>
      </c>
      <c r="D21" t="str">
        <f t="shared" ca="1" si="2"/>
        <v>Bear Creek #1</v>
      </c>
      <c r="E21" s="51">
        <v>17621.198577800002</v>
      </c>
      <c r="F21" s="51">
        <v>20469.3325496</v>
      </c>
      <c r="G21" s="51">
        <v>10455.849197199999</v>
      </c>
      <c r="H21" s="51">
        <v>3938.9458380000001</v>
      </c>
      <c r="I21" s="51">
        <v>0</v>
      </c>
      <c r="J21" s="51">
        <v>995.64433280000003</v>
      </c>
      <c r="K21" s="51">
        <v>5653.3630950999996</v>
      </c>
      <c r="L21" s="51">
        <v>9351.1852643000002</v>
      </c>
      <c r="M21" s="51">
        <v>3115.5943345999999</v>
      </c>
      <c r="N21" s="51">
        <v>7067.5875061999996</v>
      </c>
      <c r="O21" s="51">
        <v>10267.979079700001</v>
      </c>
      <c r="P21" s="51">
        <v>1675.3443534999999</v>
      </c>
      <c r="Q21" s="32">
        <v>1996556.19</v>
      </c>
      <c r="R21" s="32">
        <v>3756359.56</v>
      </c>
      <c r="S21" s="32">
        <v>531566.07999999996</v>
      </c>
      <c r="T21" s="32">
        <v>120137.25</v>
      </c>
      <c r="U21" s="32">
        <v>0</v>
      </c>
      <c r="V21" s="32">
        <v>379310.59</v>
      </c>
      <c r="W21" s="32">
        <v>1196518.53</v>
      </c>
      <c r="X21" s="32">
        <v>2951431.95</v>
      </c>
      <c r="Y21" s="32">
        <v>1352565.2</v>
      </c>
      <c r="Z21" s="32">
        <v>1269417.74</v>
      </c>
      <c r="AA21" s="32">
        <v>2222506.9500000002</v>
      </c>
      <c r="AB21" s="32">
        <v>390740.46</v>
      </c>
      <c r="AC21" s="2">
        <v>-1.76</v>
      </c>
      <c r="AD21" s="2">
        <v>-1.76</v>
      </c>
      <c r="AE21" s="2">
        <v>-1.76</v>
      </c>
      <c r="AF21" s="2">
        <v>-1.76</v>
      </c>
      <c r="AG21" s="2">
        <v>-1.76</v>
      </c>
      <c r="AH21" s="2">
        <v>-1.76</v>
      </c>
      <c r="AI21" s="2">
        <v>-0.76</v>
      </c>
      <c r="AJ21" s="2">
        <v>-0.76</v>
      </c>
      <c r="AK21" s="2">
        <v>-0.76</v>
      </c>
      <c r="AL21" s="2">
        <v>-0.76</v>
      </c>
      <c r="AM21" s="2">
        <v>-0.76</v>
      </c>
      <c r="AN21" s="2">
        <v>-0.76</v>
      </c>
      <c r="AO21" s="33">
        <v>-35139.39</v>
      </c>
      <c r="AP21" s="33">
        <v>-66111.929999999993</v>
      </c>
      <c r="AQ21" s="33">
        <v>-9355.56</v>
      </c>
      <c r="AR21" s="33">
        <v>-2114.42</v>
      </c>
      <c r="AS21" s="33">
        <v>0</v>
      </c>
      <c r="AT21" s="33">
        <v>-6675.87</v>
      </c>
      <c r="AU21" s="33">
        <v>-9093.5400000000009</v>
      </c>
      <c r="AV21" s="33">
        <v>-22430.880000000001</v>
      </c>
      <c r="AW21" s="33">
        <v>-10279.5</v>
      </c>
      <c r="AX21" s="33">
        <v>-9647.57</v>
      </c>
      <c r="AY21" s="33">
        <v>-16891.05</v>
      </c>
      <c r="AZ21" s="33">
        <v>-2969.63</v>
      </c>
      <c r="BA21" s="31">
        <f t="shared" si="44"/>
        <v>-798.62</v>
      </c>
      <c r="BB21" s="31">
        <f t="shared" si="45"/>
        <v>-1502.54</v>
      </c>
      <c r="BC21" s="31">
        <f t="shared" si="46"/>
        <v>-212.63</v>
      </c>
      <c r="BD21" s="31">
        <f t="shared" si="47"/>
        <v>696.8</v>
      </c>
      <c r="BE21" s="31">
        <f t="shared" si="48"/>
        <v>0</v>
      </c>
      <c r="BF21" s="31">
        <f t="shared" si="49"/>
        <v>2200</v>
      </c>
      <c r="BG21" s="31">
        <f t="shared" si="50"/>
        <v>837.56</v>
      </c>
      <c r="BH21" s="31">
        <f t="shared" si="51"/>
        <v>2066</v>
      </c>
      <c r="BI21" s="31">
        <f t="shared" si="52"/>
        <v>946.8</v>
      </c>
      <c r="BJ21" s="31">
        <f t="shared" si="53"/>
        <v>-3808.25</v>
      </c>
      <c r="BK21" s="31">
        <f t="shared" si="54"/>
        <v>-6667.52</v>
      </c>
      <c r="BL21" s="31">
        <f t="shared" si="55"/>
        <v>-1172.22</v>
      </c>
      <c r="BM21" s="6">
        <f t="shared" ca="1" si="152"/>
        <v>-7.4999999999999997E-2</v>
      </c>
      <c r="BN21" s="6">
        <f t="shared" ca="1" si="152"/>
        <v>-7.4999999999999997E-2</v>
      </c>
      <c r="BO21" s="6">
        <f t="shared" ca="1" si="152"/>
        <v>-7.4999999999999997E-2</v>
      </c>
      <c r="BP21" s="6">
        <f t="shared" ca="1" si="152"/>
        <v>-7.4999999999999997E-2</v>
      </c>
      <c r="BQ21" s="6">
        <f t="shared" ca="1" si="152"/>
        <v>-7.4999999999999997E-2</v>
      </c>
      <c r="BR21" s="6">
        <f t="shared" ca="1" si="152"/>
        <v>-7.4999999999999997E-2</v>
      </c>
      <c r="BS21" s="6">
        <f t="shared" ca="1" si="152"/>
        <v>-7.4999999999999997E-2</v>
      </c>
      <c r="BT21" s="6">
        <f t="shared" ca="1" si="152"/>
        <v>-7.4999999999999997E-2</v>
      </c>
      <c r="BU21" s="6">
        <f t="shared" ca="1" si="152"/>
        <v>-7.4999999999999997E-2</v>
      </c>
      <c r="BV21" s="6">
        <f t="shared" ca="1" si="152"/>
        <v>-7.4999999999999997E-2</v>
      </c>
      <c r="BW21" s="6">
        <f t="shared" ca="1" si="152"/>
        <v>-7.4999999999999997E-2</v>
      </c>
      <c r="BX21" s="6">
        <f t="shared" ca="1" si="152"/>
        <v>-7.4999999999999997E-2</v>
      </c>
      <c r="BY21" s="31">
        <f t="shared" ca="1" si="16"/>
        <v>-149741.71</v>
      </c>
      <c r="BZ21" s="31">
        <f t="shared" ca="1" si="17"/>
        <v>-281726.96999999997</v>
      </c>
      <c r="CA21" s="31">
        <f t="shared" ca="1" si="18"/>
        <v>-39867.46</v>
      </c>
      <c r="CB21" s="31">
        <f t="shared" ca="1" si="19"/>
        <v>-9010.2900000000009</v>
      </c>
      <c r="CC21" s="31">
        <f t="shared" ca="1" si="20"/>
        <v>0</v>
      </c>
      <c r="CD21" s="31">
        <f t="shared" ca="1" si="21"/>
        <v>-28448.29</v>
      </c>
      <c r="CE21" s="31">
        <f t="shared" ca="1" si="22"/>
        <v>-89738.89</v>
      </c>
      <c r="CF21" s="31">
        <f t="shared" ca="1" si="23"/>
        <v>-221357.4</v>
      </c>
      <c r="CG21" s="31">
        <f t="shared" ca="1" si="24"/>
        <v>-101442.39</v>
      </c>
      <c r="CH21" s="31">
        <f t="shared" ca="1" si="25"/>
        <v>-95206.33</v>
      </c>
      <c r="CI21" s="31">
        <f t="shared" ca="1" si="26"/>
        <v>-166688.01999999999</v>
      </c>
      <c r="CJ21" s="31">
        <f t="shared" ca="1" si="27"/>
        <v>-29305.53</v>
      </c>
      <c r="CK21" s="32">
        <f t="shared" ca="1" si="56"/>
        <v>2994.83</v>
      </c>
      <c r="CL21" s="32">
        <f t="shared" ca="1" si="57"/>
        <v>5634.54</v>
      </c>
      <c r="CM21" s="32">
        <f t="shared" ca="1" si="58"/>
        <v>797.35</v>
      </c>
      <c r="CN21" s="32">
        <f t="shared" ca="1" si="59"/>
        <v>180.21</v>
      </c>
      <c r="CO21" s="32">
        <f t="shared" ca="1" si="60"/>
        <v>0</v>
      </c>
      <c r="CP21" s="32">
        <f t="shared" ca="1" si="61"/>
        <v>568.97</v>
      </c>
      <c r="CQ21" s="32">
        <f t="shared" ca="1" si="62"/>
        <v>1794.78</v>
      </c>
      <c r="CR21" s="32">
        <f t="shared" ca="1" si="63"/>
        <v>4427.1499999999996</v>
      </c>
      <c r="CS21" s="32">
        <f t="shared" ca="1" si="64"/>
        <v>2028.85</v>
      </c>
      <c r="CT21" s="32">
        <f t="shared" ca="1" si="65"/>
        <v>1904.13</v>
      </c>
      <c r="CU21" s="32">
        <f t="shared" ca="1" si="66"/>
        <v>3333.76</v>
      </c>
      <c r="CV21" s="32">
        <f t="shared" ca="1" si="67"/>
        <v>586.11</v>
      </c>
      <c r="CW21" s="31">
        <f t="shared" ref="CW21:CW70" ca="1" si="191">BY21+CK21-AO21-BA21</f>
        <v>-110808.87000000001</v>
      </c>
      <c r="CX21" s="31">
        <f t="shared" ref="CX21:CX70" ca="1" si="192">BZ21+CL21-AP21-BB21</f>
        <v>-208477.96</v>
      </c>
      <c r="CY21" s="31">
        <f t="shared" ref="CY21:CY70" ca="1" si="193">CA21+CM21-AQ21-BC21</f>
        <v>-29501.920000000002</v>
      </c>
      <c r="CZ21" s="31">
        <f t="shared" ref="CZ21:CZ70" ca="1" si="194">CB21+CN21-AR21-BD21</f>
        <v>-7412.4600000000019</v>
      </c>
      <c r="DA21" s="31">
        <f t="shared" ref="DA21:DA70" ca="1" si="195">CC21+CO21-AS21-BE21</f>
        <v>0</v>
      </c>
      <c r="DB21" s="31">
        <f t="shared" ref="DB21:DB70" ca="1" si="196">CD21+CP21-AT21-BF21</f>
        <v>-23403.45</v>
      </c>
      <c r="DC21" s="31">
        <f t="shared" ref="DC21:DC70" ca="1" si="197">CE21+CQ21-AU21-BG21</f>
        <v>-79688.13</v>
      </c>
      <c r="DD21" s="31">
        <f t="shared" ref="DD21:DD70" ca="1" si="198">CF21+CR21-AV21-BH21</f>
        <v>-196565.37</v>
      </c>
      <c r="DE21" s="31">
        <f t="shared" ref="DE21:DE70" ca="1" si="199">CG21+CS21-AW21-BI21</f>
        <v>-90080.84</v>
      </c>
      <c r="DF21" s="31">
        <f t="shared" ref="DF21:DF70" ca="1" si="200">CH21+CT21-AX21-BJ21</f>
        <v>-79846.38</v>
      </c>
      <c r="DG21" s="31">
        <f t="shared" ref="DG21:DG70" ca="1" si="201">CI21+CU21-AY21-BK21</f>
        <v>-139795.69</v>
      </c>
      <c r="DH21" s="31">
        <f t="shared" ref="DH21:DH70" ca="1" si="202">CJ21+CV21-AZ21-BL21</f>
        <v>-24577.569999999996</v>
      </c>
      <c r="DI21" s="32">
        <f t="shared" ca="1" si="68"/>
        <v>-5540.44</v>
      </c>
      <c r="DJ21" s="32">
        <f t="shared" ca="1" si="69"/>
        <v>-10423.9</v>
      </c>
      <c r="DK21" s="32">
        <f t="shared" ca="1" si="70"/>
        <v>-1475.1</v>
      </c>
      <c r="DL21" s="32">
        <f t="shared" ca="1" si="71"/>
        <v>-370.62</v>
      </c>
      <c r="DM21" s="32">
        <f t="shared" ca="1" si="72"/>
        <v>0</v>
      </c>
      <c r="DN21" s="32">
        <f t="shared" ca="1" si="73"/>
        <v>-1170.17</v>
      </c>
      <c r="DO21" s="32">
        <f t="shared" ca="1" si="74"/>
        <v>-3984.41</v>
      </c>
      <c r="DP21" s="32">
        <f t="shared" ca="1" si="75"/>
        <v>-9828.27</v>
      </c>
      <c r="DQ21" s="32">
        <f t="shared" ca="1" si="76"/>
        <v>-4504.04</v>
      </c>
      <c r="DR21" s="32">
        <f t="shared" ca="1" si="77"/>
        <v>-3992.32</v>
      </c>
      <c r="DS21" s="32">
        <f t="shared" ca="1" si="78"/>
        <v>-6989.78</v>
      </c>
      <c r="DT21" s="32">
        <f t="shared" ca="1" si="79"/>
        <v>-1228.8800000000001</v>
      </c>
      <c r="DU21" s="31">
        <f t="shared" ca="1" si="80"/>
        <v>-30174.05</v>
      </c>
      <c r="DV21" s="31">
        <f t="shared" ca="1" si="81"/>
        <v>-56283.12</v>
      </c>
      <c r="DW21" s="31">
        <f t="shared" ca="1" si="82"/>
        <v>-7902.44</v>
      </c>
      <c r="DX21" s="31">
        <f t="shared" ca="1" si="83"/>
        <v>-1968.2</v>
      </c>
      <c r="DY21" s="31">
        <f t="shared" ca="1" si="84"/>
        <v>0</v>
      </c>
      <c r="DZ21" s="31">
        <f t="shared" ca="1" si="85"/>
        <v>-6106.67</v>
      </c>
      <c r="EA21" s="31">
        <f t="shared" ca="1" si="86"/>
        <v>-20612.939999999999</v>
      </c>
      <c r="EB21" s="31">
        <f t="shared" ca="1" si="87"/>
        <v>-50386.5</v>
      </c>
      <c r="EC21" s="31">
        <f t="shared" ca="1" si="88"/>
        <v>-22880.44</v>
      </c>
      <c r="ED21" s="31">
        <f t="shared" ca="1" si="89"/>
        <v>-20100.419999999998</v>
      </c>
      <c r="EE21" s="31">
        <f t="shared" ca="1" si="90"/>
        <v>-34865.47</v>
      </c>
      <c r="EF21" s="31">
        <f t="shared" ca="1" si="91"/>
        <v>-6074.17</v>
      </c>
      <c r="EG21" s="32">
        <f t="shared" ca="1" si="92"/>
        <v>-146523.36000000002</v>
      </c>
      <c r="EH21" s="32">
        <f t="shared" ca="1" si="93"/>
        <v>-275184.98</v>
      </c>
      <c r="EI21" s="32">
        <f t="shared" ca="1" si="94"/>
        <v>-38879.46</v>
      </c>
      <c r="EJ21" s="32">
        <f t="shared" ca="1" si="95"/>
        <v>-9751.2800000000025</v>
      </c>
      <c r="EK21" s="32">
        <f t="shared" ca="1" si="96"/>
        <v>0</v>
      </c>
      <c r="EL21" s="32">
        <f t="shared" ca="1" si="97"/>
        <v>-30680.29</v>
      </c>
      <c r="EM21" s="32">
        <f t="shared" ca="1" si="98"/>
        <v>-104285.48000000001</v>
      </c>
      <c r="EN21" s="32">
        <f t="shared" ca="1" si="99"/>
        <v>-256780.13999999998</v>
      </c>
      <c r="EO21" s="32">
        <f t="shared" ca="1" si="100"/>
        <v>-117465.31999999999</v>
      </c>
      <c r="EP21" s="32">
        <f t="shared" ca="1" si="101"/>
        <v>-103939.12000000001</v>
      </c>
      <c r="EQ21" s="32">
        <f t="shared" ca="1" si="102"/>
        <v>-181650.94</v>
      </c>
      <c r="ER21" s="32">
        <f t="shared" ca="1" si="103"/>
        <v>-31880.619999999995</v>
      </c>
    </row>
    <row r="22" spans="1:148" x14ac:dyDescent="0.25">
      <c r="A22" t="s">
        <v>444</v>
      </c>
      <c r="B22" s="1" t="s">
        <v>123</v>
      </c>
      <c r="C22" t="str">
        <f t="shared" ca="1" si="165"/>
        <v>BIG</v>
      </c>
      <c r="D22" t="str">
        <f t="shared" ca="1" si="2"/>
        <v>Bighorn Hydro Facility</v>
      </c>
      <c r="E22" s="51">
        <v>26328.030835000001</v>
      </c>
      <c r="F22" s="51">
        <v>24095.224115199999</v>
      </c>
      <c r="G22" s="51">
        <v>31590.657603</v>
      </c>
      <c r="H22" s="51">
        <v>30252.869828999999</v>
      </c>
      <c r="I22" s="51">
        <v>26815.612371700001</v>
      </c>
      <c r="J22" s="51">
        <v>30403.140855000001</v>
      </c>
      <c r="K22" s="51">
        <v>36233.193163000004</v>
      </c>
      <c r="L22" s="51">
        <v>33236.558410999998</v>
      </c>
      <c r="M22" s="51">
        <v>28093.4236399</v>
      </c>
      <c r="N22" s="51">
        <v>30445.207508</v>
      </c>
      <c r="O22" s="51">
        <v>31562.786604000001</v>
      </c>
      <c r="P22" s="51">
        <v>36201.991903000002</v>
      </c>
      <c r="Q22" s="32">
        <v>1957726.99</v>
      </c>
      <c r="R22" s="32">
        <v>3487230.43</v>
      </c>
      <c r="S22" s="32">
        <v>1656902.59</v>
      </c>
      <c r="T22" s="32">
        <v>1675751.45</v>
      </c>
      <c r="U22" s="32">
        <v>958948.86</v>
      </c>
      <c r="V22" s="32">
        <v>2382334.2599999998</v>
      </c>
      <c r="W22" s="32">
        <v>2712330.27</v>
      </c>
      <c r="X22" s="32">
        <v>4993953.3899999997</v>
      </c>
      <c r="Y22" s="32">
        <v>2851624.7</v>
      </c>
      <c r="Z22" s="32">
        <v>2558891.91</v>
      </c>
      <c r="AA22" s="32">
        <v>4249217.42</v>
      </c>
      <c r="AB22" s="32">
        <v>2186813.71</v>
      </c>
      <c r="AC22" s="2">
        <v>1.6</v>
      </c>
      <c r="AD22" s="2">
        <v>1.6</v>
      </c>
      <c r="AE22" s="2">
        <v>1.6</v>
      </c>
      <c r="AF22" s="2">
        <v>1.6</v>
      </c>
      <c r="AG22" s="2">
        <v>1.6</v>
      </c>
      <c r="AH22" s="2">
        <v>1.6</v>
      </c>
      <c r="AI22" s="2">
        <v>2.64</v>
      </c>
      <c r="AJ22" s="2">
        <v>2.64</v>
      </c>
      <c r="AK22" s="2">
        <v>2.64</v>
      </c>
      <c r="AL22" s="2">
        <v>2.64</v>
      </c>
      <c r="AM22" s="2">
        <v>2.64</v>
      </c>
      <c r="AN22" s="2">
        <v>2.64</v>
      </c>
      <c r="AO22" s="33">
        <v>31323.63</v>
      </c>
      <c r="AP22" s="33">
        <v>55795.69</v>
      </c>
      <c r="AQ22" s="33">
        <v>26510.44</v>
      </c>
      <c r="AR22" s="33">
        <v>26812.02</v>
      </c>
      <c r="AS22" s="33">
        <v>15343.18</v>
      </c>
      <c r="AT22" s="33">
        <v>38117.35</v>
      </c>
      <c r="AU22" s="33">
        <v>71605.52</v>
      </c>
      <c r="AV22" s="33">
        <v>131840.37</v>
      </c>
      <c r="AW22" s="33">
        <v>75282.89</v>
      </c>
      <c r="AX22" s="33">
        <v>67554.75</v>
      </c>
      <c r="AY22" s="33">
        <v>112179.34</v>
      </c>
      <c r="AZ22" s="33">
        <v>57731.88</v>
      </c>
      <c r="BA22" s="31">
        <f t="shared" si="44"/>
        <v>-783.09</v>
      </c>
      <c r="BB22" s="31">
        <f t="shared" si="45"/>
        <v>-1394.89</v>
      </c>
      <c r="BC22" s="31">
        <f t="shared" si="46"/>
        <v>-662.76</v>
      </c>
      <c r="BD22" s="31">
        <f t="shared" si="47"/>
        <v>9719.36</v>
      </c>
      <c r="BE22" s="31">
        <f t="shared" si="48"/>
        <v>5561.9</v>
      </c>
      <c r="BF22" s="31">
        <f t="shared" si="49"/>
        <v>13817.54</v>
      </c>
      <c r="BG22" s="31">
        <f t="shared" si="50"/>
        <v>1898.63</v>
      </c>
      <c r="BH22" s="31">
        <f t="shared" si="51"/>
        <v>3495.77</v>
      </c>
      <c r="BI22" s="31">
        <f t="shared" si="52"/>
        <v>1996.14</v>
      </c>
      <c r="BJ22" s="31">
        <f t="shared" si="53"/>
        <v>-7676.68</v>
      </c>
      <c r="BK22" s="31">
        <f t="shared" si="54"/>
        <v>-12747.65</v>
      </c>
      <c r="BL22" s="31">
        <f t="shared" si="55"/>
        <v>-6560.44</v>
      </c>
      <c r="BM22" s="6">
        <f t="shared" ca="1" si="152"/>
        <v>-1.11E-2</v>
      </c>
      <c r="BN22" s="6">
        <f t="shared" ca="1" si="152"/>
        <v>-1.11E-2</v>
      </c>
      <c r="BO22" s="6">
        <f t="shared" ca="1" si="152"/>
        <v>-1.11E-2</v>
      </c>
      <c r="BP22" s="6">
        <f t="shared" ca="1" si="152"/>
        <v>-1.11E-2</v>
      </c>
      <c r="BQ22" s="6">
        <f t="shared" ca="1" si="152"/>
        <v>-1.11E-2</v>
      </c>
      <c r="BR22" s="6">
        <f t="shared" ca="1" si="152"/>
        <v>-1.11E-2</v>
      </c>
      <c r="BS22" s="6">
        <f t="shared" ca="1" si="152"/>
        <v>-1.11E-2</v>
      </c>
      <c r="BT22" s="6">
        <f t="shared" ca="1" si="152"/>
        <v>-1.11E-2</v>
      </c>
      <c r="BU22" s="6">
        <f t="shared" ca="1" si="152"/>
        <v>-1.11E-2</v>
      </c>
      <c r="BV22" s="6">
        <f t="shared" ca="1" si="152"/>
        <v>-1.11E-2</v>
      </c>
      <c r="BW22" s="6">
        <f t="shared" ca="1" si="152"/>
        <v>-1.11E-2</v>
      </c>
      <c r="BX22" s="6">
        <f t="shared" ca="1" si="152"/>
        <v>-1.11E-2</v>
      </c>
      <c r="BY22" s="31">
        <f t="shared" ca="1" si="16"/>
        <v>-21730.77</v>
      </c>
      <c r="BZ22" s="31">
        <f t="shared" ca="1" si="17"/>
        <v>-38708.26</v>
      </c>
      <c r="CA22" s="31">
        <f t="shared" ca="1" si="18"/>
        <v>-18391.62</v>
      </c>
      <c r="CB22" s="31">
        <f t="shared" ca="1" si="19"/>
        <v>-18600.84</v>
      </c>
      <c r="CC22" s="31">
        <f t="shared" ca="1" si="20"/>
        <v>-10644.33</v>
      </c>
      <c r="CD22" s="31">
        <f t="shared" ca="1" si="21"/>
        <v>-26443.91</v>
      </c>
      <c r="CE22" s="31">
        <f t="shared" ca="1" si="22"/>
        <v>-30106.87</v>
      </c>
      <c r="CF22" s="31">
        <f t="shared" ca="1" si="23"/>
        <v>-55432.88</v>
      </c>
      <c r="CG22" s="31">
        <f t="shared" ca="1" si="24"/>
        <v>-31653.03</v>
      </c>
      <c r="CH22" s="31">
        <f t="shared" ca="1" si="25"/>
        <v>-28403.7</v>
      </c>
      <c r="CI22" s="31">
        <f t="shared" ca="1" si="26"/>
        <v>-47166.31</v>
      </c>
      <c r="CJ22" s="31">
        <f t="shared" ca="1" si="27"/>
        <v>-24273.63</v>
      </c>
      <c r="CK22" s="32">
        <f t="shared" ca="1" si="56"/>
        <v>2936.59</v>
      </c>
      <c r="CL22" s="32">
        <f t="shared" ca="1" si="57"/>
        <v>5230.8500000000004</v>
      </c>
      <c r="CM22" s="32">
        <f t="shared" ca="1" si="58"/>
        <v>2485.35</v>
      </c>
      <c r="CN22" s="32">
        <f t="shared" ca="1" si="59"/>
        <v>2513.63</v>
      </c>
      <c r="CO22" s="32">
        <f t="shared" ca="1" si="60"/>
        <v>1438.42</v>
      </c>
      <c r="CP22" s="32">
        <f t="shared" ca="1" si="61"/>
        <v>3573.5</v>
      </c>
      <c r="CQ22" s="32">
        <f t="shared" ca="1" si="62"/>
        <v>4068.5</v>
      </c>
      <c r="CR22" s="32">
        <f t="shared" ca="1" si="63"/>
        <v>7490.93</v>
      </c>
      <c r="CS22" s="32">
        <f t="shared" ca="1" si="64"/>
        <v>4277.4399999999996</v>
      </c>
      <c r="CT22" s="32">
        <f t="shared" ca="1" si="65"/>
        <v>3838.34</v>
      </c>
      <c r="CU22" s="32">
        <f t="shared" ca="1" si="66"/>
        <v>6373.83</v>
      </c>
      <c r="CV22" s="32">
        <f t="shared" ca="1" si="67"/>
        <v>3280.22</v>
      </c>
      <c r="CW22" s="31">
        <f t="shared" ca="1" si="191"/>
        <v>-49334.720000000001</v>
      </c>
      <c r="CX22" s="31">
        <f t="shared" ca="1" si="192"/>
        <v>-87878.21</v>
      </c>
      <c r="CY22" s="31">
        <f t="shared" ca="1" si="193"/>
        <v>-41753.949999999997</v>
      </c>
      <c r="CZ22" s="31">
        <f t="shared" ca="1" si="194"/>
        <v>-52618.59</v>
      </c>
      <c r="DA22" s="31">
        <f t="shared" ca="1" si="195"/>
        <v>-30110.989999999998</v>
      </c>
      <c r="DB22" s="31">
        <f t="shared" ca="1" si="196"/>
        <v>-74805.299999999988</v>
      </c>
      <c r="DC22" s="31">
        <f t="shared" ca="1" si="197"/>
        <v>-99542.52</v>
      </c>
      <c r="DD22" s="31">
        <f t="shared" ca="1" si="198"/>
        <v>-183278.09</v>
      </c>
      <c r="DE22" s="31">
        <f t="shared" ca="1" si="199"/>
        <v>-104654.62</v>
      </c>
      <c r="DF22" s="31">
        <f t="shared" ca="1" si="200"/>
        <v>-84443.43</v>
      </c>
      <c r="DG22" s="31">
        <f t="shared" ca="1" si="201"/>
        <v>-140224.17000000001</v>
      </c>
      <c r="DH22" s="31">
        <f t="shared" ca="1" si="202"/>
        <v>-72164.849999999991</v>
      </c>
      <c r="DI22" s="32">
        <f t="shared" ca="1" si="68"/>
        <v>-2466.7399999999998</v>
      </c>
      <c r="DJ22" s="32">
        <f t="shared" ca="1" si="69"/>
        <v>-4393.91</v>
      </c>
      <c r="DK22" s="32">
        <f t="shared" ca="1" si="70"/>
        <v>-2087.6999999999998</v>
      </c>
      <c r="DL22" s="32">
        <f t="shared" ca="1" si="71"/>
        <v>-2630.93</v>
      </c>
      <c r="DM22" s="32">
        <f t="shared" ca="1" si="72"/>
        <v>-1505.55</v>
      </c>
      <c r="DN22" s="32">
        <f t="shared" ca="1" si="73"/>
        <v>-3740.27</v>
      </c>
      <c r="DO22" s="32">
        <f t="shared" ca="1" si="74"/>
        <v>-4977.13</v>
      </c>
      <c r="DP22" s="32">
        <f t="shared" ca="1" si="75"/>
        <v>-9163.9</v>
      </c>
      <c r="DQ22" s="32">
        <f t="shared" ca="1" si="76"/>
        <v>-5232.7299999999996</v>
      </c>
      <c r="DR22" s="32">
        <f t="shared" ca="1" si="77"/>
        <v>-4222.17</v>
      </c>
      <c r="DS22" s="32">
        <f t="shared" ca="1" si="78"/>
        <v>-7011.21</v>
      </c>
      <c r="DT22" s="32">
        <f t="shared" ca="1" si="79"/>
        <v>-3608.24</v>
      </c>
      <c r="DU22" s="31">
        <f t="shared" ca="1" si="80"/>
        <v>-13434.2</v>
      </c>
      <c r="DV22" s="31">
        <f t="shared" ca="1" si="81"/>
        <v>-23724.62</v>
      </c>
      <c r="DW22" s="31">
        <f t="shared" ca="1" si="82"/>
        <v>-11184.3</v>
      </c>
      <c r="DX22" s="31">
        <f t="shared" ca="1" si="83"/>
        <v>-13971.62</v>
      </c>
      <c r="DY22" s="31">
        <f t="shared" ca="1" si="84"/>
        <v>-7927.2</v>
      </c>
      <c r="DZ22" s="31">
        <f t="shared" ca="1" si="85"/>
        <v>-19518.98</v>
      </c>
      <c r="EA22" s="31">
        <f t="shared" ca="1" si="86"/>
        <v>-25748.68</v>
      </c>
      <c r="EB22" s="31">
        <f t="shared" ca="1" si="87"/>
        <v>-46980.51</v>
      </c>
      <c r="EC22" s="31">
        <f t="shared" ca="1" si="88"/>
        <v>-26582.16</v>
      </c>
      <c r="ED22" s="31">
        <f t="shared" ca="1" si="89"/>
        <v>-21257.68</v>
      </c>
      <c r="EE22" s="31">
        <f t="shared" ca="1" si="90"/>
        <v>-34972.339999999997</v>
      </c>
      <c r="EF22" s="31">
        <f t="shared" ca="1" si="91"/>
        <v>-17835.02</v>
      </c>
      <c r="EG22" s="32">
        <f t="shared" ca="1" si="92"/>
        <v>-65235.66</v>
      </c>
      <c r="EH22" s="32">
        <f t="shared" ca="1" si="93"/>
        <v>-115996.74</v>
      </c>
      <c r="EI22" s="32">
        <f t="shared" ca="1" si="94"/>
        <v>-55025.95</v>
      </c>
      <c r="EJ22" s="32">
        <f t="shared" ca="1" si="95"/>
        <v>-69221.14</v>
      </c>
      <c r="EK22" s="32">
        <f t="shared" ca="1" si="96"/>
        <v>-39543.74</v>
      </c>
      <c r="EL22" s="32">
        <f t="shared" ca="1" si="97"/>
        <v>-98064.549999999988</v>
      </c>
      <c r="EM22" s="32">
        <f t="shared" ca="1" si="98"/>
        <v>-130268.33000000002</v>
      </c>
      <c r="EN22" s="32">
        <f t="shared" ca="1" si="99"/>
        <v>-239422.5</v>
      </c>
      <c r="EO22" s="32">
        <f t="shared" ca="1" si="100"/>
        <v>-136469.50999999998</v>
      </c>
      <c r="EP22" s="32">
        <f t="shared" ca="1" si="101"/>
        <v>-109923.28</v>
      </c>
      <c r="EQ22" s="32">
        <f t="shared" ca="1" si="102"/>
        <v>-182207.72</v>
      </c>
      <c r="ER22" s="32">
        <f t="shared" ca="1" si="103"/>
        <v>-93608.11</v>
      </c>
    </row>
    <row r="23" spans="1:148" x14ac:dyDescent="0.25">
      <c r="A23" t="s">
        <v>444</v>
      </c>
      <c r="B23" s="1" t="s">
        <v>124</v>
      </c>
      <c r="C23" t="str">
        <f t="shared" ca="1" si="165"/>
        <v>BPW</v>
      </c>
      <c r="D23" t="str">
        <f t="shared" ca="1" si="2"/>
        <v>Bearspaw Hydro Facility</v>
      </c>
      <c r="E23" s="51">
        <v>4803.8855020000001</v>
      </c>
      <c r="F23" s="51">
        <v>4311.1103380000004</v>
      </c>
      <c r="G23" s="51">
        <v>4901.2602989999996</v>
      </c>
      <c r="H23" s="51">
        <v>5126.5663720000002</v>
      </c>
      <c r="I23" s="51">
        <v>7561.5051517000002</v>
      </c>
      <c r="J23" s="51">
        <v>9741.1720280999998</v>
      </c>
      <c r="K23" s="51">
        <v>10551.372943</v>
      </c>
      <c r="L23" s="51">
        <v>9826.2415007</v>
      </c>
      <c r="M23" s="51">
        <v>7296.095824</v>
      </c>
      <c r="N23" s="51">
        <v>5930.1777220000004</v>
      </c>
      <c r="O23" s="51">
        <v>3617.1604831999998</v>
      </c>
      <c r="P23" s="51">
        <v>4647.3399261000004</v>
      </c>
      <c r="Q23" s="32">
        <v>380144.58</v>
      </c>
      <c r="R23" s="32">
        <v>525752.67000000004</v>
      </c>
      <c r="S23" s="32">
        <v>237506.89</v>
      </c>
      <c r="T23" s="32">
        <v>277173.31</v>
      </c>
      <c r="U23" s="32">
        <v>249837.98</v>
      </c>
      <c r="V23" s="32">
        <v>707334.82</v>
      </c>
      <c r="W23" s="32">
        <v>648594.21</v>
      </c>
      <c r="X23" s="32">
        <v>1201882.27</v>
      </c>
      <c r="Y23" s="32">
        <v>726851.34</v>
      </c>
      <c r="Z23" s="32">
        <v>444193.7</v>
      </c>
      <c r="AA23" s="32">
        <v>384682.07</v>
      </c>
      <c r="AB23" s="32">
        <v>241287.22</v>
      </c>
      <c r="AC23" s="2">
        <v>-1.1299999999999999</v>
      </c>
      <c r="AD23" s="2">
        <v>-1.1299999999999999</v>
      </c>
      <c r="AE23" s="2">
        <v>-1.1299999999999999</v>
      </c>
      <c r="AF23" s="2">
        <v>-1.1299999999999999</v>
      </c>
      <c r="AG23" s="2">
        <v>-1.1299999999999999</v>
      </c>
      <c r="AH23" s="2">
        <v>-1.1299999999999999</v>
      </c>
      <c r="AI23" s="2">
        <v>0.16</v>
      </c>
      <c r="AJ23" s="2">
        <v>0.16</v>
      </c>
      <c r="AK23" s="2">
        <v>0.16</v>
      </c>
      <c r="AL23" s="2">
        <v>0.16</v>
      </c>
      <c r="AM23" s="2">
        <v>0.16</v>
      </c>
      <c r="AN23" s="2">
        <v>0.16</v>
      </c>
      <c r="AO23" s="33">
        <v>-4295.63</v>
      </c>
      <c r="AP23" s="33">
        <v>-5941.01</v>
      </c>
      <c r="AQ23" s="33">
        <v>-2683.83</v>
      </c>
      <c r="AR23" s="33">
        <v>-3132.06</v>
      </c>
      <c r="AS23" s="33">
        <v>-2823.17</v>
      </c>
      <c r="AT23" s="33">
        <v>-7992.88</v>
      </c>
      <c r="AU23" s="33">
        <v>1037.75</v>
      </c>
      <c r="AV23" s="33">
        <v>1923.01</v>
      </c>
      <c r="AW23" s="33">
        <v>1162.96</v>
      </c>
      <c r="AX23" s="33">
        <v>710.71</v>
      </c>
      <c r="AY23" s="33">
        <v>615.49</v>
      </c>
      <c r="AZ23" s="33">
        <v>386.06</v>
      </c>
      <c r="BA23" s="31">
        <f t="shared" si="44"/>
        <v>-152.06</v>
      </c>
      <c r="BB23" s="31">
        <f t="shared" si="45"/>
        <v>-210.3</v>
      </c>
      <c r="BC23" s="31">
        <f t="shared" si="46"/>
        <v>-95</v>
      </c>
      <c r="BD23" s="31">
        <f t="shared" si="47"/>
        <v>1607.61</v>
      </c>
      <c r="BE23" s="31">
        <f t="shared" si="48"/>
        <v>1449.06</v>
      </c>
      <c r="BF23" s="31">
        <f t="shared" si="49"/>
        <v>4102.54</v>
      </c>
      <c r="BG23" s="31">
        <f t="shared" si="50"/>
        <v>454.02</v>
      </c>
      <c r="BH23" s="31">
        <f t="shared" si="51"/>
        <v>841.32</v>
      </c>
      <c r="BI23" s="31">
        <f t="shared" si="52"/>
        <v>508.8</v>
      </c>
      <c r="BJ23" s="31">
        <f t="shared" si="53"/>
        <v>-1332.58</v>
      </c>
      <c r="BK23" s="31">
        <f t="shared" si="54"/>
        <v>-1154.05</v>
      </c>
      <c r="BL23" s="31">
        <f t="shared" si="55"/>
        <v>-723.86</v>
      </c>
      <c r="BM23" s="6">
        <f t="shared" ca="1" si="152"/>
        <v>-1.7399999999999999E-2</v>
      </c>
      <c r="BN23" s="6">
        <f t="shared" ca="1" si="152"/>
        <v>-1.7399999999999999E-2</v>
      </c>
      <c r="BO23" s="6">
        <f t="shared" ca="1" si="152"/>
        <v>-1.7399999999999999E-2</v>
      </c>
      <c r="BP23" s="6">
        <f t="shared" ca="1" si="152"/>
        <v>-1.7399999999999999E-2</v>
      </c>
      <c r="BQ23" s="6">
        <f t="shared" ca="1" si="152"/>
        <v>-1.7399999999999999E-2</v>
      </c>
      <c r="BR23" s="6">
        <f t="shared" ca="1" si="152"/>
        <v>-1.7399999999999999E-2</v>
      </c>
      <c r="BS23" s="6">
        <f t="shared" ca="1" si="152"/>
        <v>-1.7399999999999999E-2</v>
      </c>
      <c r="BT23" s="6">
        <f t="shared" ca="1" si="152"/>
        <v>-1.7399999999999999E-2</v>
      </c>
      <c r="BU23" s="6">
        <f t="shared" ca="1" si="152"/>
        <v>-1.7399999999999999E-2</v>
      </c>
      <c r="BV23" s="6">
        <f t="shared" ca="1" si="152"/>
        <v>-1.7399999999999999E-2</v>
      </c>
      <c r="BW23" s="6">
        <f t="shared" ca="1" si="152"/>
        <v>-1.7399999999999999E-2</v>
      </c>
      <c r="BX23" s="6">
        <f t="shared" ca="1" si="152"/>
        <v>-1.7399999999999999E-2</v>
      </c>
      <c r="BY23" s="31">
        <f t="shared" ca="1" si="16"/>
        <v>-6614.52</v>
      </c>
      <c r="BZ23" s="31">
        <f t="shared" ca="1" si="17"/>
        <v>-9148.1</v>
      </c>
      <c r="CA23" s="31">
        <f t="shared" ca="1" si="18"/>
        <v>-4132.62</v>
      </c>
      <c r="CB23" s="31">
        <f t="shared" ca="1" si="19"/>
        <v>-4822.82</v>
      </c>
      <c r="CC23" s="31">
        <f t="shared" ca="1" si="20"/>
        <v>-4347.18</v>
      </c>
      <c r="CD23" s="31">
        <f t="shared" ca="1" si="21"/>
        <v>-12307.63</v>
      </c>
      <c r="CE23" s="31">
        <f t="shared" ca="1" si="22"/>
        <v>-11285.54</v>
      </c>
      <c r="CF23" s="31">
        <f t="shared" ca="1" si="23"/>
        <v>-20912.75</v>
      </c>
      <c r="CG23" s="31">
        <f t="shared" ca="1" si="24"/>
        <v>-12647.21</v>
      </c>
      <c r="CH23" s="31">
        <f t="shared" ca="1" si="25"/>
        <v>-7728.97</v>
      </c>
      <c r="CI23" s="31">
        <f t="shared" ca="1" si="26"/>
        <v>-6693.47</v>
      </c>
      <c r="CJ23" s="31">
        <f t="shared" ca="1" si="27"/>
        <v>-4198.3999999999996</v>
      </c>
      <c r="CK23" s="32">
        <f t="shared" ca="1" si="56"/>
        <v>570.22</v>
      </c>
      <c r="CL23" s="32">
        <f t="shared" ca="1" si="57"/>
        <v>788.63</v>
      </c>
      <c r="CM23" s="32">
        <f t="shared" ca="1" si="58"/>
        <v>356.26</v>
      </c>
      <c r="CN23" s="32">
        <f t="shared" ca="1" si="59"/>
        <v>415.76</v>
      </c>
      <c r="CO23" s="32">
        <f t="shared" ca="1" si="60"/>
        <v>374.76</v>
      </c>
      <c r="CP23" s="32">
        <f t="shared" ca="1" si="61"/>
        <v>1061</v>
      </c>
      <c r="CQ23" s="32">
        <f t="shared" ca="1" si="62"/>
        <v>972.89</v>
      </c>
      <c r="CR23" s="32">
        <f t="shared" ca="1" si="63"/>
        <v>1802.82</v>
      </c>
      <c r="CS23" s="32">
        <f t="shared" ca="1" si="64"/>
        <v>1090.28</v>
      </c>
      <c r="CT23" s="32">
        <f t="shared" ca="1" si="65"/>
        <v>666.29</v>
      </c>
      <c r="CU23" s="32">
        <f t="shared" ca="1" si="66"/>
        <v>577.02</v>
      </c>
      <c r="CV23" s="32">
        <f t="shared" ca="1" si="67"/>
        <v>361.93</v>
      </c>
      <c r="CW23" s="31">
        <f t="shared" ca="1" si="191"/>
        <v>-1596.6100000000001</v>
      </c>
      <c r="CX23" s="31">
        <f t="shared" ca="1" si="192"/>
        <v>-2208.1600000000008</v>
      </c>
      <c r="CY23" s="31">
        <f t="shared" ca="1" si="193"/>
        <v>-997.52999999999975</v>
      </c>
      <c r="CZ23" s="31">
        <f t="shared" ca="1" si="194"/>
        <v>-2882.6099999999997</v>
      </c>
      <c r="DA23" s="31">
        <f t="shared" ca="1" si="195"/>
        <v>-2598.31</v>
      </c>
      <c r="DB23" s="31">
        <f t="shared" ca="1" si="196"/>
        <v>-7356.2899999999991</v>
      </c>
      <c r="DC23" s="31">
        <f t="shared" ca="1" si="197"/>
        <v>-11804.420000000002</v>
      </c>
      <c r="DD23" s="31">
        <f t="shared" ca="1" si="198"/>
        <v>-21874.26</v>
      </c>
      <c r="DE23" s="31">
        <f t="shared" ca="1" si="199"/>
        <v>-13228.689999999999</v>
      </c>
      <c r="DF23" s="31">
        <f t="shared" ca="1" si="200"/>
        <v>-6440.81</v>
      </c>
      <c r="DG23" s="31">
        <f t="shared" ca="1" si="201"/>
        <v>-5577.89</v>
      </c>
      <c r="DH23" s="31">
        <f t="shared" ca="1" si="202"/>
        <v>-3498.6699999999996</v>
      </c>
      <c r="DI23" s="32">
        <f t="shared" ca="1" si="68"/>
        <v>-79.83</v>
      </c>
      <c r="DJ23" s="32">
        <f t="shared" ca="1" si="69"/>
        <v>-110.41</v>
      </c>
      <c r="DK23" s="32">
        <f t="shared" ca="1" si="70"/>
        <v>-49.88</v>
      </c>
      <c r="DL23" s="32">
        <f t="shared" ca="1" si="71"/>
        <v>-144.13</v>
      </c>
      <c r="DM23" s="32">
        <f t="shared" ca="1" si="72"/>
        <v>-129.91999999999999</v>
      </c>
      <c r="DN23" s="32">
        <f t="shared" ca="1" si="73"/>
        <v>-367.81</v>
      </c>
      <c r="DO23" s="32">
        <f t="shared" ca="1" si="74"/>
        <v>-590.22</v>
      </c>
      <c r="DP23" s="32">
        <f t="shared" ca="1" si="75"/>
        <v>-1093.71</v>
      </c>
      <c r="DQ23" s="32">
        <f t="shared" ca="1" si="76"/>
        <v>-661.43</v>
      </c>
      <c r="DR23" s="32">
        <f t="shared" ca="1" si="77"/>
        <v>-322.04000000000002</v>
      </c>
      <c r="DS23" s="32">
        <f t="shared" ca="1" si="78"/>
        <v>-278.89</v>
      </c>
      <c r="DT23" s="32">
        <f t="shared" ca="1" si="79"/>
        <v>-174.93</v>
      </c>
      <c r="DU23" s="31">
        <f t="shared" ca="1" si="80"/>
        <v>-434.77</v>
      </c>
      <c r="DV23" s="31">
        <f t="shared" ca="1" si="81"/>
        <v>-596.14</v>
      </c>
      <c r="DW23" s="31">
        <f t="shared" ca="1" si="82"/>
        <v>-267.2</v>
      </c>
      <c r="DX23" s="31">
        <f t="shared" ca="1" si="83"/>
        <v>-765.41</v>
      </c>
      <c r="DY23" s="31">
        <f t="shared" ca="1" si="84"/>
        <v>-684.05</v>
      </c>
      <c r="DZ23" s="31">
        <f t="shared" ca="1" si="85"/>
        <v>-1919.48</v>
      </c>
      <c r="EA23" s="31">
        <f t="shared" ca="1" si="86"/>
        <v>-3053.45</v>
      </c>
      <c r="EB23" s="31">
        <f t="shared" ca="1" si="87"/>
        <v>-5607.13</v>
      </c>
      <c r="EC23" s="31">
        <f t="shared" ca="1" si="88"/>
        <v>-3360.07</v>
      </c>
      <c r="ED23" s="31">
        <f t="shared" ca="1" si="89"/>
        <v>-1621.4</v>
      </c>
      <c r="EE23" s="31">
        <f t="shared" ca="1" si="90"/>
        <v>-1391.14</v>
      </c>
      <c r="EF23" s="31">
        <f t="shared" ca="1" si="91"/>
        <v>-864.67</v>
      </c>
      <c r="EG23" s="32">
        <f t="shared" ca="1" si="92"/>
        <v>-2111.21</v>
      </c>
      <c r="EH23" s="32">
        <f t="shared" ca="1" si="93"/>
        <v>-2914.7100000000005</v>
      </c>
      <c r="EI23" s="32">
        <f t="shared" ca="1" si="94"/>
        <v>-1314.61</v>
      </c>
      <c r="EJ23" s="32">
        <f t="shared" ca="1" si="95"/>
        <v>-3792.1499999999996</v>
      </c>
      <c r="EK23" s="32">
        <f t="shared" ca="1" si="96"/>
        <v>-3412.2799999999997</v>
      </c>
      <c r="EL23" s="32">
        <f t="shared" ca="1" si="97"/>
        <v>-9643.58</v>
      </c>
      <c r="EM23" s="32">
        <f t="shared" ca="1" si="98"/>
        <v>-15448.09</v>
      </c>
      <c r="EN23" s="32">
        <f t="shared" ca="1" si="99"/>
        <v>-28575.1</v>
      </c>
      <c r="EO23" s="32">
        <f t="shared" ca="1" si="100"/>
        <v>-17250.189999999999</v>
      </c>
      <c r="EP23" s="32">
        <f t="shared" ca="1" si="101"/>
        <v>-8384.25</v>
      </c>
      <c r="EQ23" s="32">
        <f t="shared" ca="1" si="102"/>
        <v>-7247.920000000001</v>
      </c>
      <c r="ER23" s="32">
        <f t="shared" ca="1" si="103"/>
        <v>-4538.2699999999995</v>
      </c>
    </row>
    <row r="24" spans="1:148" x14ac:dyDescent="0.25">
      <c r="A24" t="s">
        <v>446</v>
      </c>
      <c r="B24" s="1" t="s">
        <v>12</v>
      </c>
      <c r="C24" t="str">
        <f t="shared" ca="1" si="165"/>
        <v>BR3</v>
      </c>
      <c r="D24" t="str">
        <f t="shared" ca="1" si="2"/>
        <v>Battle River #3</v>
      </c>
      <c r="E24" s="51">
        <v>99246.681748999996</v>
      </c>
      <c r="F24" s="51">
        <v>90816.442832500004</v>
      </c>
      <c r="G24" s="51">
        <v>102827.60807430001</v>
      </c>
      <c r="H24" s="51">
        <v>93190.628226000001</v>
      </c>
      <c r="I24" s="51">
        <v>68681.726747099994</v>
      </c>
      <c r="J24" s="51">
        <v>25596.784863699999</v>
      </c>
      <c r="K24" s="51">
        <v>101841.9496187</v>
      </c>
      <c r="L24" s="51">
        <v>99619.643219799997</v>
      </c>
      <c r="M24" s="51">
        <v>101594.5806587</v>
      </c>
      <c r="N24" s="51">
        <v>88771.209635899999</v>
      </c>
      <c r="O24" s="51">
        <v>93361.059814399996</v>
      </c>
      <c r="P24" s="51">
        <v>94889.024836099998</v>
      </c>
      <c r="Q24" s="32">
        <v>8119481.7300000004</v>
      </c>
      <c r="R24" s="32">
        <v>11821134.109999999</v>
      </c>
      <c r="S24" s="32">
        <v>5168135.3099999996</v>
      </c>
      <c r="T24" s="32">
        <v>5022385.32</v>
      </c>
      <c r="U24" s="32">
        <v>2442919.52</v>
      </c>
      <c r="V24" s="32">
        <v>3783372.67</v>
      </c>
      <c r="W24" s="32">
        <v>6526345.9800000004</v>
      </c>
      <c r="X24" s="32">
        <v>13196030.029999999</v>
      </c>
      <c r="Y24" s="32">
        <v>10072577.140000001</v>
      </c>
      <c r="Z24" s="32">
        <v>6423920.5899999999</v>
      </c>
      <c r="AA24" s="32">
        <v>9835116.0399999991</v>
      </c>
      <c r="AB24" s="32">
        <v>5245603.42</v>
      </c>
      <c r="AC24" s="2">
        <v>4.92</v>
      </c>
      <c r="AD24" s="2">
        <v>4.92</v>
      </c>
      <c r="AE24" s="2">
        <v>4.92</v>
      </c>
      <c r="AF24" s="2">
        <v>4.92</v>
      </c>
      <c r="AG24" s="2">
        <v>4.92</v>
      </c>
      <c r="AH24" s="2">
        <v>4.92</v>
      </c>
      <c r="AI24" s="2">
        <v>6.39</v>
      </c>
      <c r="AJ24" s="2">
        <v>6.39</v>
      </c>
      <c r="AK24" s="2">
        <v>6.39</v>
      </c>
      <c r="AL24" s="2">
        <v>6.39</v>
      </c>
      <c r="AM24" s="2">
        <v>6.39</v>
      </c>
      <c r="AN24" s="2">
        <v>6.39</v>
      </c>
      <c r="AO24" s="33">
        <v>399478.5</v>
      </c>
      <c r="AP24" s="33">
        <v>581599.80000000005</v>
      </c>
      <c r="AQ24" s="33">
        <v>254272.26</v>
      </c>
      <c r="AR24" s="33">
        <v>247101.36</v>
      </c>
      <c r="AS24" s="33">
        <v>120191.64</v>
      </c>
      <c r="AT24" s="33">
        <v>186141.94</v>
      </c>
      <c r="AU24" s="33">
        <v>417033.51</v>
      </c>
      <c r="AV24" s="33">
        <v>843226.32</v>
      </c>
      <c r="AW24" s="33">
        <v>643637.68000000005</v>
      </c>
      <c r="AX24" s="33">
        <v>410488.53</v>
      </c>
      <c r="AY24" s="33">
        <v>628463.92000000004</v>
      </c>
      <c r="AZ24" s="33">
        <v>335194.06</v>
      </c>
      <c r="BA24" s="31">
        <f t="shared" si="44"/>
        <v>-3247.79</v>
      </c>
      <c r="BB24" s="31">
        <f t="shared" si="45"/>
        <v>-4728.45</v>
      </c>
      <c r="BC24" s="31">
        <f t="shared" si="46"/>
        <v>-2067.25</v>
      </c>
      <c r="BD24" s="31">
        <f t="shared" si="47"/>
        <v>29129.83</v>
      </c>
      <c r="BE24" s="31">
        <f t="shared" si="48"/>
        <v>14168.93</v>
      </c>
      <c r="BF24" s="31">
        <f t="shared" si="49"/>
        <v>21943.56</v>
      </c>
      <c r="BG24" s="31">
        <f t="shared" si="50"/>
        <v>4568.4399999999996</v>
      </c>
      <c r="BH24" s="31">
        <f t="shared" si="51"/>
        <v>9237.2199999999993</v>
      </c>
      <c r="BI24" s="31">
        <f t="shared" si="52"/>
        <v>7050.8</v>
      </c>
      <c r="BJ24" s="31">
        <f t="shared" si="53"/>
        <v>-19271.759999999998</v>
      </c>
      <c r="BK24" s="31">
        <f t="shared" si="54"/>
        <v>-29505.35</v>
      </c>
      <c r="BL24" s="31">
        <f t="shared" si="55"/>
        <v>-15736.81</v>
      </c>
      <c r="BM24" s="6">
        <f t="shared" ca="1" si="152"/>
        <v>8.7900000000000006E-2</v>
      </c>
      <c r="BN24" s="6">
        <f t="shared" ca="1" si="152"/>
        <v>8.7900000000000006E-2</v>
      </c>
      <c r="BO24" s="6">
        <f t="shared" ca="1" si="152"/>
        <v>8.7900000000000006E-2</v>
      </c>
      <c r="BP24" s="6">
        <f t="shared" ca="1" si="152"/>
        <v>8.7900000000000006E-2</v>
      </c>
      <c r="BQ24" s="6">
        <f t="shared" ca="1" si="152"/>
        <v>8.7900000000000006E-2</v>
      </c>
      <c r="BR24" s="6">
        <f t="shared" ca="1" si="152"/>
        <v>8.7900000000000006E-2</v>
      </c>
      <c r="BS24" s="6">
        <f t="shared" ca="1" si="152"/>
        <v>8.7900000000000006E-2</v>
      </c>
      <c r="BT24" s="6">
        <f t="shared" ca="1" si="152"/>
        <v>8.7900000000000006E-2</v>
      </c>
      <c r="BU24" s="6">
        <f t="shared" ca="1" si="152"/>
        <v>8.7900000000000006E-2</v>
      </c>
      <c r="BV24" s="6">
        <f t="shared" ca="1" si="152"/>
        <v>8.7900000000000006E-2</v>
      </c>
      <c r="BW24" s="6">
        <f t="shared" ca="1" si="152"/>
        <v>8.7900000000000006E-2</v>
      </c>
      <c r="BX24" s="6">
        <f t="shared" ca="1" si="152"/>
        <v>8.7900000000000006E-2</v>
      </c>
      <c r="BY24" s="31">
        <f t="shared" ca="1" si="16"/>
        <v>713702.44</v>
      </c>
      <c r="BZ24" s="31">
        <f t="shared" ca="1" si="17"/>
        <v>1039077.69</v>
      </c>
      <c r="CA24" s="31">
        <f t="shared" ca="1" si="18"/>
        <v>454279.09</v>
      </c>
      <c r="CB24" s="31">
        <f t="shared" ca="1" si="19"/>
        <v>441467.67</v>
      </c>
      <c r="CC24" s="31">
        <f t="shared" ca="1" si="20"/>
        <v>214732.63</v>
      </c>
      <c r="CD24" s="31">
        <f t="shared" ca="1" si="21"/>
        <v>332558.46000000002</v>
      </c>
      <c r="CE24" s="31">
        <f t="shared" ca="1" si="22"/>
        <v>573665.81000000006</v>
      </c>
      <c r="CF24" s="31">
        <f t="shared" ca="1" si="23"/>
        <v>1159931.04</v>
      </c>
      <c r="CG24" s="31">
        <f t="shared" ca="1" si="24"/>
        <v>885379.53</v>
      </c>
      <c r="CH24" s="31">
        <f t="shared" ca="1" si="25"/>
        <v>564662.62</v>
      </c>
      <c r="CI24" s="31">
        <f t="shared" ca="1" si="26"/>
        <v>864506.7</v>
      </c>
      <c r="CJ24" s="31">
        <f t="shared" ca="1" si="27"/>
        <v>461088.54</v>
      </c>
      <c r="CK24" s="32">
        <f t="shared" ca="1" si="56"/>
        <v>12179.22</v>
      </c>
      <c r="CL24" s="32">
        <f t="shared" ca="1" si="57"/>
        <v>17731.7</v>
      </c>
      <c r="CM24" s="32">
        <f t="shared" ca="1" si="58"/>
        <v>7752.2</v>
      </c>
      <c r="CN24" s="32">
        <f t="shared" ca="1" si="59"/>
        <v>7533.58</v>
      </c>
      <c r="CO24" s="32">
        <f t="shared" ca="1" si="60"/>
        <v>3664.38</v>
      </c>
      <c r="CP24" s="32">
        <f t="shared" ca="1" si="61"/>
        <v>5675.06</v>
      </c>
      <c r="CQ24" s="32">
        <f t="shared" ca="1" si="62"/>
        <v>9789.52</v>
      </c>
      <c r="CR24" s="32">
        <f t="shared" ca="1" si="63"/>
        <v>19794.05</v>
      </c>
      <c r="CS24" s="32">
        <f t="shared" ca="1" si="64"/>
        <v>15108.87</v>
      </c>
      <c r="CT24" s="32">
        <f t="shared" ca="1" si="65"/>
        <v>9635.8799999999992</v>
      </c>
      <c r="CU24" s="32">
        <f t="shared" ca="1" si="66"/>
        <v>14752.67</v>
      </c>
      <c r="CV24" s="32">
        <f t="shared" ca="1" si="67"/>
        <v>7868.41</v>
      </c>
      <c r="CW24" s="31">
        <f t="shared" ca="1" si="191"/>
        <v>329650.9499999999</v>
      </c>
      <c r="CX24" s="31">
        <f t="shared" ca="1" si="192"/>
        <v>479938.03999999986</v>
      </c>
      <c r="CY24" s="31">
        <f t="shared" ca="1" si="193"/>
        <v>209826.28000000003</v>
      </c>
      <c r="CZ24" s="31">
        <f t="shared" ca="1" si="194"/>
        <v>172770.06</v>
      </c>
      <c r="DA24" s="31">
        <f t="shared" ca="1" si="195"/>
        <v>84036.44</v>
      </c>
      <c r="DB24" s="31">
        <f t="shared" ca="1" si="196"/>
        <v>130148.02000000002</v>
      </c>
      <c r="DC24" s="31">
        <f t="shared" ca="1" si="197"/>
        <v>161853.38000000006</v>
      </c>
      <c r="DD24" s="31">
        <f t="shared" ca="1" si="198"/>
        <v>327261.55000000016</v>
      </c>
      <c r="DE24" s="31">
        <f t="shared" ca="1" si="199"/>
        <v>249799.91999999998</v>
      </c>
      <c r="DF24" s="31">
        <f t="shared" ca="1" si="200"/>
        <v>183081.72999999998</v>
      </c>
      <c r="DG24" s="31">
        <f t="shared" ca="1" si="201"/>
        <v>280300.79999999993</v>
      </c>
      <c r="DH24" s="31">
        <f t="shared" ca="1" si="202"/>
        <v>149499.69999999995</v>
      </c>
      <c r="DI24" s="32">
        <f t="shared" ca="1" si="68"/>
        <v>16482.55</v>
      </c>
      <c r="DJ24" s="32">
        <f t="shared" ca="1" si="69"/>
        <v>23996.9</v>
      </c>
      <c r="DK24" s="32">
        <f t="shared" ca="1" si="70"/>
        <v>10491.31</v>
      </c>
      <c r="DL24" s="32">
        <f t="shared" ca="1" si="71"/>
        <v>8638.5</v>
      </c>
      <c r="DM24" s="32">
        <f t="shared" ca="1" si="72"/>
        <v>4201.82</v>
      </c>
      <c r="DN24" s="32">
        <f t="shared" ca="1" si="73"/>
        <v>6507.4</v>
      </c>
      <c r="DO24" s="32">
        <f t="shared" ca="1" si="74"/>
        <v>8092.67</v>
      </c>
      <c r="DP24" s="32">
        <f t="shared" ca="1" si="75"/>
        <v>16363.08</v>
      </c>
      <c r="DQ24" s="32">
        <f t="shared" ca="1" si="76"/>
        <v>12490</v>
      </c>
      <c r="DR24" s="32">
        <f t="shared" ca="1" si="77"/>
        <v>9154.09</v>
      </c>
      <c r="DS24" s="32">
        <f t="shared" ca="1" si="78"/>
        <v>14015.04</v>
      </c>
      <c r="DT24" s="32">
        <f t="shared" ca="1" si="79"/>
        <v>7474.99</v>
      </c>
      <c r="DU24" s="31">
        <f t="shared" ca="1" si="80"/>
        <v>89766.32</v>
      </c>
      <c r="DV24" s="31">
        <f t="shared" ca="1" si="81"/>
        <v>129569.62</v>
      </c>
      <c r="DW24" s="31">
        <f t="shared" ca="1" si="82"/>
        <v>56204.480000000003</v>
      </c>
      <c r="DX24" s="31">
        <f t="shared" ca="1" si="83"/>
        <v>45875</v>
      </c>
      <c r="DY24" s="31">
        <f t="shared" ca="1" si="84"/>
        <v>22123.94</v>
      </c>
      <c r="DZ24" s="31">
        <f t="shared" ca="1" si="85"/>
        <v>33959.58</v>
      </c>
      <c r="EA24" s="31">
        <f t="shared" ca="1" si="86"/>
        <v>41866.639999999999</v>
      </c>
      <c r="EB24" s="31">
        <f t="shared" ca="1" si="87"/>
        <v>83888.45</v>
      </c>
      <c r="EC24" s="31">
        <f t="shared" ca="1" si="88"/>
        <v>63448.92</v>
      </c>
      <c r="ED24" s="31">
        <f t="shared" ca="1" si="89"/>
        <v>46088.75</v>
      </c>
      <c r="EE24" s="31">
        <f t="shared" ca="1" si="90"/>
        <v>69907.88</v>
      </c>
      <c r="EF24" s="31">
        <f t="shared" ca="1" si="91"/>
        <v>36947.769999999997</v>
      </c>
      <c r="EG24" s="32">
        <f t="shared" ca="1" si="92"/>
        <v>435899.81999999989</v>
      </c>
      <c r="EH24" s="32">
        <f t="shared" ca="1" si="93"/>
        <v>633504.55999999982</v>
      </c>
      <c r="EI24" s="32">
        <f t="shared" ca="1" si="94"/>
        <v>276522.07</v>
      </c>
      <c r="EJ24" s="32">
        <f t="shared" ca="1" si="95"/>
        <v>227283.56</v>
      </c>
      <c r="EK24" s="32">
        <f t="shared" ca="1" si="96"/>
        <v>110362.20000000001</v>
      </c>
      <c r="EL24" s="32">
        <f t="shared" ca="1" si="97"/>
        <v>170615</v>
      </c>
      <c r="EM24" s="32">
        <f t="shared" ca="1" si="98"/>
        <v>211812.69000000006</v>
      </c>
      <c r="EN24" s="32">
        <f t="shared" ca="1" si="99"/>
        <v>427513.08000000019</v>
      </c>
      <c r="EO24" s="32">
        <f t="shared" ca="1" si="100"/>
        <v>325738.83999999997</v>
      </c>
      <c r="EP24" s="32">
        <f t="shared" ca="1" si="101"/>
        <v>238324.56999999998</v>
      </c>
      <c r="EQ24" s="32">
        <f t="shared" ca="1" si="102"/>
        <v>364223.71999999991</v>
      </c>
      <c r="ER24" s="32">
        <f t="shared" ca="1" si="103"/>
        <v>193922.45999999993</v>
      </c>
    </row>
    <row r="25" spans="1:148" x14ac:dyDescent="0.25">
      <c r="A25" t="s">
        <v>446</v>
      </c>
      <c r="B25" s="1" t="s">
        <v>13</v>
      </c>
      <c r="C25" t="str">
        <f t="shared" ca="1" si="165"/>
        <v>BR4</v>
      </c>
      <c r="D25" t="str">
        <f t="shared" ca="1" si="2"/>
        <v>Battle River #4</v>
      </c>
      <c r="E25" s="51">
        <v>100036.8811042</v>
      </c>
      <c r="F25" s="51">
        <v>90861.1839645</v>
      </c>
      <c r="G25" s="51">
        <v>105543.7667543</v>
      </c>
      <c r="H25" s="51">
        <v>103912.43834560001</v>
      </c>
      <c r="I25" s="51">
        <v>91558.805511099999</v>
      </c>
      <c r="J25" s="51">
        <v>99944.159595699995</v>
      </c>
      <c r="K25" s="51">
        <v>89458.925825300001</v>
      </c>
      <c r="L25" s="51">
        <v>76468.736165599999</v>
      </c>
      <c r="M25" s="51">
        <v>7762.0594202000002</v>
      </c>
      <c r="N25" s="51">
        <v>100061.50220990001</v>
      </c>
      <c r="O25" s="51">
        <v>91886.390888900001</v>
      </c>
      <c r="P25" s="51">
        <v>100119.7566049</v>
      </c>
      <c r="Q25" s="32">
        <v>8002427.46</v>
      </c>
      <c r="R25" s="32">
        <v>12473247.359999999</v>
      </c>
      <c r="S25" s="32">
        <v>5312700.4000000004</v>
      </c>
      <c r="T25" s="32">
        <v>5665356.6799999997</v>
      </c>
      <c r="U25" s="32">
        <v>3208830.93</v>
      </c>
      <c r="V25" s="32">
        <v>7738898.2300000004</v>
      </c>
      <c r="W25" s="32">
        <v>6301244.71</v>
      </c>
      <c r="X25" s="32">
        <v>9460967.5600000005</v>
      </c>
      <c r="Y25" s="32">
        <v>433506.7</v>
      </c>
      <c r="Z25" s="32">
        <v>7097736.0800000001</v>
      </c>
      <c r="AA25" s="32">
        <v>10956983.75</v>
      </c>
      <c r="AB25" s="32">
        <v>5441446.9500000002</v>
      </c>
      <c r="AC25" s="2">
        <v>4.92</v>
      </c>
      <c r="AD25" s="2">
        <v>4.92</v>
      </c>
      <c r="AE25" s="2">
        <v>4.92</v>
      </c>
      <c r="AF25" s="2">
        <v>4.92</v>
      </c>
      <c r="AG25" s="2">
        <v>4.92</v>
      </c>
      <c r="AH25" s="2">
        <v>4.92</v>
      </c>
      <c r="AI25" s="2">
        <v>6.39</v>
      </c>
      <c r="AJ25" s="2">
        <v>6.39</v>
      </c>
      <c r="AK25" s="2">
        <v>6.39</v>
      </c>
      <c r="AL25" s="2">
        <v>6.39</v>
      </c>
      <c r="AM25" s="2">
        <v>6.39</v>
      </c>
      <c r="AN25" s="2">
        <v>6.39</v>
      </c>
      <c r="AO25" s="33">
        <v>393719.43</v>
      </c>
      <c r="AP25" s="33">
        <v>613683.77</v>
      </c>
      <c r="AQ25" s="33">
        <v>261384.86</v>
      </c>
      <c r="AR25" s="33">
        <v>278735.55</v>
      </c>
      <c r="AS25" s="33">
        <v>157874.48000000001</v>
      </c>
      <c r="AT25" s="33">
        <v>380753.79</v>
      </c>
      <c r="AU25" s="33">
        <v>402649.54</v>
      </c>
      <c r="AV25" s="33">
        <v>604555.82999999996</v>
      </c>
      <c r="AW25" s="33">
        <v>27701.08</v>
      </c>
      <c r="AX25" s="33">
        <v>453545.34</v>
      </c>
      <c r="AY25" s="33">
        <v>700151.26</v>
      </c>
      <c r="AZ25" s="33">
        <v>347708.46</v>
      </c>
      <c r="BA25" s="31">
        <f t="shared" si="44"/>
        <v>-3200.97</v>
      </c>
      <c r="BB25" s="31">
        <f t="shared" si="45"/>
        <v>-4989.3</v>
      </c>
      <c r="BC25" s="31">
        <f t="shared" si="46"/>
        <v>-2125.08</v>
      </c>
      <c r="BD25" s="31">
        <f t="shared" si="47"/>
        <v>32859.07</v>
      </c>
      <c r="BE25" s="31">
        <f t="shared" si="48"/>
        <v>18611.22</v>
      </c>
      <c r="BF25" s="31">
        <f t="shared" si="49"/>
        <v>44885.61</v>
      </c>
      <c r="BG25" s="31">
        <f t="shared" si="50"/>
        <v>4410.87</v>
      </c>
      <c r="BH25" s="31">
        <f t="shared" si="51"/>
        <v>6622.68</v>
      </c>
      <c r="BI25" s="31">
        <f t="shared" si="52"/>
        <v>303.45</v>
      </c>
      <c r="BJ25" s="31">
        <f t="shared" si="53"/>
        <v>-21293.21</v>
      </c>
      <c r="BK25" s="31">
        <f t="shared" si="54"/>
        <v>-32870.949999999997</v>
      </c>
      <c r="BL25" s="31">
        <f t="shared" si="55"/>
        <v>-16324.34</v>
      </c>
      <c r="BM25" s="6">
        <f t="shared" ca="1" si="152"/>
        <v>8.6400000000000005E-2</v>
      </c>
      <c r="BN25" s="6">
        <f t="shared" ca="1" si="152"/>
        <v>8.6400000000000005E-2</v>
      </c>
      <c r="BO25" s="6">
        <f t="shared" ca="1" si="152"/>
        <v>8.6400000000000005E-2</v>
      </c>
      <c r="BP25" s="6">
        <f t="shared" ca="1" si="152"/>
        <v>8.6400000000000005E-2</v>
      </c>
      <c r="BQ25" s="6">
        <f t="shared" ca="1" si="152"/>
        <v>8.6400000000000005E-2</v>
      </c>
      <c r="BR25" s="6">
        <f t="shared" ca="1" si="152"/>
        <v>8.6400000000000005E-2</v>
      </c>
      <c r="BS25" s="6">
        <f t="shared" ca="1" si="152"/>
        <v>8.6400000000000005E-2</v>
      </c>
      <c r="BT25" s="6">
        <f t="shared" ca="1" si="152"/>
        <v>8.6400000000000005E-2</v>
      </c>
      <c r="BU25" s="6">
        <f t="shared" ca="1" si="152"/>
        <v>8.6400000000000005E-2</v>
      </c>
      <c r="BV25" s="6">
        <f t="shared" ca="1" si="152"/>
        <v>8.6400000000000005E-2</v>
      </c>
      <c r="BW25" s="6">
        <f t="shared" ca="1" si="152"/>
        <v>8.6400000000000005E-2</v>
      </c>
      <c r="BX25" s="6">
        <f t="shared" ca="1" si="152"/>
        <v>8.6400000000000005E-2</v>
      </c>
      <c r="BY25" s="31">
        <f t="shared" ca="1" si="16"/>
        <v>691409.73</v>
      </c>
      <c r="BZ25" s="31">
        <f t="shared" ca="1" si="17"/>
        <v>1077688.57</v>
      </c>
      <c r="CA25" s="31">
        <f t="shared" ca="1" si="18"/>
        <v>459017.31</v>
      </c>
      <c r="CB25" s="31">
        <f t="shared" ca="1" si="19"/>
        <v>489486.82</v>
      </c>
      <c r="CC25" s="31">
        <f t="shared" ca="1" si="20"/>
        <v>277242.99</v>
      </c>
      <c r="CD25" s="31">
        <f t="shared" ca="1" si="21"/>
        <v>668640.81000000006</v>
      </c>
      <c r="CE25" s="31">
        <f t="shared" ca="1" si="22"/>
        <v>544427.54</v>
      </c>
      <c r="CF25" s="31">
        <f t="shared" ca="1" si="23"/>
        <v>817427.6</v>
      </c>
      <c r="CG25" s="31">
        <f t="shared" ca="1" si="24"/>
        <v>37454.980000000003</v>
      </c>
      <c r="CH25" s="31">
        <f t="shared" ca="1" si="25"/>
        <v>613244.4</v>
      </c>
      <c r="CI25" s="31">
        <f t="shared" ca="1" si="26"/>
        <v>946683.4</v>
      </c>
      <c r="CJ25" s="31">
        <f t="shared" ca="1" si="27"/>
        <v>470141.02</v>
      </c>
      <c r="CK25" s="32">
        <f t="shared" ca="1" si="56"/>
        <v>12003.64</v>
      </c>
      <c r="CL25" s="32">
        <f t="shared" ca="1" si="57"/>
        <v>18709.87</v>
      </c>
      <c r="CM25" s="32">
        <f t="shared" ca="1" si="58"/>
        <v>7969.05</v>
      </c>
      <c r="CN25" s="32">
        <f t="shared" ca="1" si="59"/>
        <v>8498.0400000000009</v>
      </c>
      <c r="CO25" s="32">
        <f t="shared" ca="1" si="60"/>
        <v>4813.25</v>
      </c>
      <c r="CP25" s="32">
        <f t="shared" ca="1" si="61"/>
        <v>11608.35</v>
      </c>
      <c r="CQ25" s="32">
        <f t="shared" ca="1" si="62"/>
        <v>9451.8700000000008</v>
      </c>
      <c r="CR25" s="32">
        <f t="shared" ca="1" si="63"/>
        <v>14191.45</v>
      </c>
      <c r="CS25" s="32">
        <f t="shared" ca="1" si="64"/>
        <v>650.26</v>
      </c>
      <c r="CT25" s="32">
        <f t="shared" ca="1" si="65"/>
        <v>10646.6</v>
      </c>
      <c r="CU25" s="32">
        <f t="shared" ca="1" si="66"/>
        <v>16435.48</v>
      </c>
      <c r="CV25" s="32">
        <f t="shared" ca="1" si="67"/>
        <v>8162.17</v>
      </c>
      <c r="CW25" s="31">
        <f t="shared" ca="1" si="191"/>
        <v>312894.90999999997</v>
      </c>
      <c r="CX25" s="31">
        <f t="shared" ca="1" si="192"/>
        <v>487703.97000000015</v>
      </c>
      <c r="CY25" s="31">
        <f t="shared" ca="1" si="193"/>
        <v>207726.58</v>
      </c>
      <c r="CZ25" s="31">
        <f t="shared" ca="1" si="194"/>
        <v>186390.24</v>
      </c>
      <c r="DA25" s="31">
        <f t="shared" ca="1" si="195"/>
        <v>105570.53999999998</v>
      </c>
      <c r="DB25" s="31">
        <f t="shared" ca="1" si="196"/>
        <v>254609.76000000007</v>
      </c>
      <c r="DC25" s="31">
        <f t="shared" ca="1" si="197"/>
        <v>146819.00000000006</v>
      </c>
      <c r="DD25" s="31">
        <f t="shared" ca="1" si="198"/>
        <v>220440.53999999998</v>
      </c>
      <c r="DE25" s="31">
        <f t="shared" ca="1" si="199"/>
        <v>10100.710000000003</v>
      </c>
      <c r="DF25" s="31">
        <f t="shared" ca="1" si="200"/>
        <v>191638.86999999997</v>
      </c>
      <c r="DG25" s="31">
        <f t="shared" ca="1" si="201"/>
        <v>295838.57</v>
      </c>
      <c r="DH25" s="31">
        <f t="shared" ca="1" si="202"/>
        <v>146919.06999999998</v>
      </c>
      <c r="DI25" s="32">
        <f t="shared" ca="1" si="68"/>
        <v>15644.75</v>
      </c>
      <c r="DJ25" s="32">
        <f t="shared" ca="1" si="69"/>
        <v>24385.200000000001</v>
      </c>
      <c r="DK25" s="32">
        <f t="shared" ca="1" si="70"/>
        <v>10386.33</v>
      </c>
      <c r="DL25" s="32">
        <f t="shared" ca="1" si="71"/>
        <v>9319.51</v>
      </c>
      <c r="DM25" s="32">
        <f t="shared" ca="1" si="72"/>
        <v>5278.53</v>
      </c>
      <c r="DN25" s="32">
        <f t="shared" ca="1" si="73"/>
        <v>12730.49</v>
      </c>
      <c r="DO25" s="32">
        <f t="shared" ca="1" si="74"/>
        <v>7340.95</v>
      </c>
      <c r="DP25" s="32">
        <f t="shared" ca="1" si="75"/>
        <v>11022.03</v>
      </c>
      <c r="DQ25" s="32">
        <f t="shared" ca="1" si="76"/>
        <v>505.04</v>
      </c>
      <c r="DR25" s="32">
        <f t="shared" ca="1" si="77"/>
        <v>9581.94</v>
      </c>
      <c r="DS25" s="32">
        <f t="shared" ca="1" si="78"/>
        <v>14791.93</v>
      </c>
      <c r="DT25" s="32">
        <f t="shared" ca="1" si="79"/>
        <v>7345.95</v>
      </c>
      <c r="DU25" s="31">
        <f t="shared" ca="1" si="80"/>
        <v>85203.53</v>
      </c>
      <c r="DV25" s="31">
        <f t="shared" ca="1" si="81"/>
        <v>131666.20000000001</v>
      </c>
      <c r="DW25" s="31">
        <f t="shared" ca="1" si="82"/>
        <v>55642.05</v>
      </c>
      <c r="DX25" s="31">
        <f t="shared" ca="1" si="83"/>
        <v>49491.519999999997</v>
      </c>
      <c r="DY25" s="31">
        <f t="shared" ca="1" si="84"/>
        <v>27793.14</v>
      </c>
      <c r="DZ25" s="31">
        <f t="shared" ca="1" si="85"/>
        <v>66435.44</v>
      </c>
      <c r="EA25" s="31">
        <f t="shared" ca="1" si="86"/>
        <v>37977.699999999997</v>
      </c>
      <c r="EB25" s="31">
        <f t="shared" ca="1" si="87"/>
        <v>56506.53</v>
      </c>
      <c r="EC25" s="31">
        <f t="shared" ca="1" si="88"/>
        <v>2565.5700000000002</v>
      </c>
      <c r="ED25" s="31">
        <f t="shared" ca="1" si="89"/>
        <v>48242.92</v>
      </c>
      <c r="EE25" s="31">
        <f t="shared" ca="1" si="90"/>
        <v>73783.05</v>
      </c>
      <c r="EF25" s="31">
        <f t="shared" ca="1" si="91"/>
        <v>36309.99</v>
      </c>
      <c r="EG25" s="32">
        <f t="shared" ca="1" si="92"/>
        <v>413743.18999999994</v>
      </c>
      <c r="EH25" s="32">
        <f t="shared" ca="1" si="93"/>
        <v>643755.37000000011</v>
      </c>
      <c r="EI25" s="32">
        <f t="shared" ca="1" si="94"/>
        <v>273754.95999999996</v>
      </c>
      <c r="EJ25" s="32">
        <f t="shared" ca="1" si="95"/>
        <v>245201.27</v>
      </c>
      <c r="EK25" s="32">
        <f t="shared" ca="1" si="96"/>
        <v>138642.20999999996</v>
      </c>
      <c r="EL25" s="32">
        <f t="shared" ca="1" si="97"/>
        <v>333775.69000000006</v>
      </c>
      <c r="EM25" s="32">
        <f t="shared" ca="1" si="98"/>
        <v>192137.65000000008</v>
      </c>
      <c r="EN25" s="32">
        <f t="shared" ca="1" si="99"/>
        <v>287969.09999999998</v>
      </c>
      <c r="EO25" s="32">
        <f t="shared" ca="1" si="100"/>
        <v>13171.320000000003</v>
      </c>
      <c r="EP25" s="32">
        <f t="shared" ca="1" si="101"/>
        <v>249463.72999999998</v>
      </c>
      <c r="EQ25" s="32">
        <f t="shared" ca="1" si="102"/>
        <v>384413.55</v>
      </c>
      <c r="ER25" s="32">
        <f t="shared" ca="1" si="103"/>
        <v>190575.00999999998</v>
      </c>
    </row>
    <row r="26" spans="1:148" x14ac:dyDescent="0.25">
      <c r="A26" t="s">
        <v>446</v>
      </c>
      <c r="B26" s="1" t="s">
        <v>25</v>
      </c>
      <c r="C26" t="str">
        <f t="shared" ca="1" si="165"/>
        <v>BR5</v>
      </c>
      <c r="D26" t="str">
        <f t="shared" ca="1" si="2"/>
        <v>Battle River #5</v>
      </c>
      <c r="E26" s="51">
        <v>258904.0820612</v>
      </c>
      <c r="F26" s="51">
        <v>239944.66698770001</v>
      </c>
      <c r="G26" s="51">
        <v>264182.40041499998</v>
      </c>
      <c r="H26" s="51">
        <v>239108.7595594</v>
      </c>
      <c r="I26" s="51">
        <v>253378.73429699999</v>
      </c>
      <c r="J26" s="51">
        <v>237103.3147935</v>
      </c>
      <c r="K26" s="51">
        <v>197048.3302544</v>
      </c>
      <c r="L26" s="51">
        <v>251478.05888960001</v>
      </c>
      <c r="M26" s="51">
        <v>262230.67702599999</v>
      </c>
      <c r="N26" s="51">
        <v>259672.16991570001</v>
      </c>
      <c r="O26" s="51">
        <v>245020.90645360001</v>
      </c>
      <c r="P26" s="51">
        <v>254256.1486818</v>
      </c>
      <c r="Q26" s="32">
        <v>21447133.120000001</v>
      </c>
      <c r="R26" s="32">
        <v>30857700.760000002</v>
      </c>
      <c r="S26" s="32">
        <v>13129419.279999999</v>
      </c>
      <c r="T26" s="32">
        <v>13210045.85</v>
      </c>
      <c r="U26" s="32">
        <v>8607966.1400000006</v>
      </c>
      <c r="V26" s="32">
        <v>17840241.149999999</v>
      </c>
      <c r="W26" s="32">
        <v>9618514.9100000001</v>
      </c>
      <c r="X26" s="32">
        <v>33571352.049999997</v>
      </c>
      <c r="Y26" s="32">
        <v>26185258.239999998</v>
      </c>
      <c r="Z26" s="32">
        <v>18888797.050000001</v>
      </c>
      <c r="AA26" s="32">
        <v>27806178.260000002</v>
      </c>
      <c r="AB26" s="32">
        <v>13281913.41</v>
      </c>
      <c r="AC26" s="2">
        <v>4.1500000000000004</v>
      </c>
      <c r="AD26" s="2">
        <v>4.1500000000000004</v>
      </c>
      <c r="AE26" s="2">
        <v>4.1500000000000004</v>
      </c>
      <c r="AF26" s="2">
        <v>4.1500000000000004</v>
      </c>
      <c r="AG26" s="2">
        <v>4.1500000000000004</v>
      </c>
      <c r="AH26" s="2">
        <v>4.1500000000000004</v>
      </c>
      <c r="AI26" s="2">
        <v>5.61</v>
      </c>
      <c r="AJ26" s="2">
        <v>5.61</v>
      </c>
      <c r="AK26" s="2">
        <v>5.61</v>
      </c>
      <c r="AL26" s="2">
        <v>5.61</v>
      </c>
      <c r="AM26" s="2">
        <v>5.61</v>
      </c>
      <c r="AN26" s="2">
        <v>5.61</v>
      </c>
      <c r="AO26" s="33">
        <v>890056.02</v>
      </c>
      <c r="AP26" s="33">
        <v>1280594.58</v>
      </c>
      <c r="AQ26" s="33">
        <v>544870.9</v>
      </c>
      <c r="AR26" s="33">
        <v>548216.9</v>
      </c>
      <c r="AS26" s="33">
        <v>357230.59</v>
      </c>
      <c r="AT26" s="33">
        <v>740370.01</v>
      </c>
      <c r="AU26" s="33">
        <v>539598.68999999994</v>
      </c>
      <c r="AV26" s="33">
        <v>1883352.85</v>
      </c>
      <c r="AW26" s="33">
        <v>1468992.99</v>
      </c>
      <c r="AX26" s="33">
        <v>1059661.51</v>
      </c>
      <c r="AY26" s="33">
        <v>1559926.6</v>
      </c>
      <c r="AZ26" s="33">
        <v>745115.34</v>
      </c>
      <c r="BA26" s="31">
        <f t="shared" si="44"/>
        <v>-8578.85</v>
      </c>
      <c r="BB26" s="31">
        <f t="shared" si="45"/>
        <v>-12343.08</v>
      </c>
      <c r="BC26" s="31">
        <f t="shared" si="46"/>
        <v>-5251.77</v>
      </c>
      <c r="BD26" s="31">
        <f t="shared" si="47"/>
        <v>76618.27</v>
      </c>
      <c r="BE26" s="31">
        <f t="shared" si="48"/>
        <v>49926.2</v>
      </c>
      <c r="BF26" s="31">
        <f t="shared" si="49"/>
        <v>103473.4</v>
      </c>
      <c r="BG26" s="31">
        <f t="shared" si="50"/>
        <v>6732.96</v>
      </c>
      <c r="BH26" s="31">
        <f t="shared" si="51"/>
        <v>23499.95</v>
      </c>
      <c r="BI26" s="31">
        <f t="shared" si="52"/>
        <v>18329.68</v>
      </c>
      <c r="BJ26" s="31">
        <f t="shared" si="53"/>
        <v>-56666.39</v>
      </c>
      <c r="BK26" s="31">
        <f t="shared" si="54"/>
        <v>-83418.53</v>
      </c>
      <c r="BL26" s="31">
        <f t="shared" si="55"/>
        <v>-39845.74</v>
      </c>
      <c r="BM26" s="6">
        <f t="shared" ca="1" si="152"/>
        <v>6.0900000000000003E-2</v>
      </c>
      <c r="BN26" s="6">
        <f t="shared" ca="1" si="152"/>
        <v>6.0900000000000003E-2</v>
      </c>
      <c r="BO26" s="6">
        <f t="shared" ca="1" si="152"/>
        <v>6.0900000000000003E-2</v>
      </c>
      <c r="BP26" s="6">
        <f t="shared" ca="1" si="152"/>
        <v>6.0900000000000003E-2</v>
      </c>
      <c r="BQ26" s="6">
        <f t="shared" ca="1" si="152"/>
        <v>6.0900000000000003E-2</v>
      </c>
      <c r="BR26" s="6">
        <f t="shared" ca="1" si="152"/>
        <v>6.0900000000000003E-2</v>
      </c>
      <c r="BS26" s="6">
        <f t="shared" ca="1" si="152"/>
        <v>6.0900000000000003E-2</v>
      </c>
      <c r="BT26" s="6">
        <f t="shared" ca="1" si="152"/>
        <v>6.0900000000000003E-2</v>
      </c>
      <c r="BU26" s="6">
        <f t="shared" ca="1" si="152"/>
        <v>6.0900000000000003E-2</v>
      </c>
      <c r="BV26" s="6">
        <f t="shared" ca="1" si="152"/>
        <v>6.0900000000000003E-2</v>
      </c>
      <c r="BW26" s="6">
        <f t="shared" ca="1" si="152"/>
        <v>6.0900000000000003E-2</v>
      </c>
      <c r="BX26" s="6">
        <f t="shared" ca="1" si="152"/>
        <v>6.0900000000000003E-2</v>
      </c>
      <c r="BY26" s="31">
        <f t="shared" ca="1" si="16"/>
        <v>1306130.4099999999</v>
      </c>
      <c r="BZ26" s="31">
        <f t="shared" ca="1" si="17"/>
        <v>1879233.98</v>
      </c>
      <c r="CA26" s="31">
        <f t="shared" ca="1" si="18"/>
        <v>799581.63</v>
      </c>
      <c r="CB26" s="31">
        <f t="shared" ca="1" si="19"/>
        <v>804491.79</v>
      </c>
      <c r="CC26" s="31">
        <f t="shared" ca="1" si="20"/>
        <v>524225.14</v>
      </c>
      <c r="CD26" s="31">
        <f t="shared" ca="1" si="21"/>
        <v>1086470.69</v>
      </c>
      <c r="CE26" s="31">
        <f t="shared" ca="1" si="22"/>
        <v>585767.56000000006</v>
      </c>
      <c r="CF26" s="31">
        <f t="shared" ca="1" si="23"/>
        <v>2044495.34</v>
      </c>
      <c r="CG26" s="31">
        <f t="shared" ca="1" si="24"/>
        <v>1594682.23</v>
      </c>
      <c r="CH26" s="31">
        <f t="shared" ca="1" si="25"/>
        <v>1150327.74</v>
      </c>
      <c r="CI26" s="31">
        <f t="shared" ca="1" si="26"/>
        <v>1693396.26</v>
      </c>
      <c r="CJ26" s="31">
        <f t="shared" ca="1" si="27"/>
        <v>808868.53</v>
      </c>
      <c r="CK26" s="32">
        <f t="shared" ca="1" si="56"/>
        <v>32170.7</v>
      </c>
      <c r="CL26" s="32">
        <f t="shared" ca="1" si="57"/>
        <v>46286.55</v>
      </c>
      <c r="CM26" s="32">
        <f t="shared" ca="1" si="58"/>
        <v>19694.13</v>
      </c>
      <c r="CN26" s="32">
        <f t="shared" ca="1" si="59"/>
        <v>19815.07</v>
      </c>
      <c r="CO26" s="32">
        <f t="shared" ca="1" si="60"/>
        <v>12911.95</v>
      </c>
      <c r="CP26" s="32">
        <f t="shared" ca="1" si="61"/>
        <v>26760.36</v>
      </c>
      <c r="CQ26" s="32">
        <f t="shared" ca="1" si="62"/>
        <v>14427.77</v>
      </c>
      <c r="CR26" s="32">
        <f t="shared" ca="1" si="63"/>
        <v>50357.03</v>
      </c>
      <c r="CS26" s="32">
        <f t="shared" ca="1" si="64"/>
        <v>39277.89</v>
      </c>
      <c r="CT26" s="32">
        <f t="shared" ca="1" si="65"/>
        <v>28333.200000000001</v>
      </c>
      <c r="CU26" s="32">
        <f t="shared" ca="1" si="66"/>
        <v>41709.269999999997</v>
      </c>
      <c r="CV26" s="32">
        <f t="shared" ca="1" si="67"/>
        <v>19922.87</v>
      </c>
      <c r="CW26" s="31">
        <f t="shared" ca="1" si="191"/>
        <v>456823.93999999983</v>
      </c>
      <c r="CX26" s="31">
        <f t="shared" ca="1" si="192"/>
        <v>657269.02999999991</v>
      </c>
      <c r="CY26" s="31">
        <f t="shared" ca="1" si="193"/>
        <v>279656.63</v>
      </c>
      <c r="CZ26" s="31">
        <f t="shared" ca="1" si="194"/>
        <v>199471.68999999994</v>
      </c>
      <c r="DA26" s="31">
        <f t="shared" ca="1" si="195"/>
        <v>129980.29999999994</v>
      </c>
      <c r="DB26" s="31">
        <f t="shared" ca="1" si="196"/>
        <v>269387.64</v>
      </c>
      <c r="DC26" s="31">
        <f t="shared" ca="1" si="197"/>
        <v>53863.680000000131</v>
      </c>
      <c r="DD26" s="31">
        <f t="shared" ca="1" si="198"/>
        <v>187999.57</v>
      </c>
      <c r="DE26" s="31">
        <f t="shared" ca="1" si="199"/>
        <v>146637.4499999999</v>
      </c>
      <c r="DF26" s="31">
        <f t="shared" ca="1" si="200"/>
        <v>175665.81999999995</v>
      </c>
      <c r="DG26" s="31">
        <f t="shared" ca="1" si="201"/>
        <v>258597.45999999993</v>
      </c>
      <c r="DH26" s="31">
        <f t="shared" ca="1" si="202"/>
        <v>123521.80000000005</v>
      </c>
      <c r="DI26" s="32">
        <f t="shared" ca="1" si="68"/>
        <v>22841.200000000001</v>
      </c>
      <c r="DJ26" s="32">
        <f t="shared" ca="1" si="69"/>
        <v>32863.449999999997</v>
      </c>
      <c r="DK26" s="32">
        <f t="shared" ca="1" si="70"/>
        <v>13982.83</v>
      </c>
      <c r="DL26" s="32">
        <f t="shared" ca="1" si="71"/>
        <v>9973.58</v>
      </c>
      <c r="DM26" s="32">
        <f t="shared" ca="1" si="72"/>
        <v>6499.02</v>
      </c>
      <c r="DN26" s="32">
        <f t="shared" ca="1" si="73"/>
        <v>13469.38</v>
      </c>
      <c r="DO26" s="32">
        <f t="shared" ca="1" si="74"/>
        <v>2693.18</v>
      </c>
      <c r="DP26" s="32">
        <f t="shared" ca="1" si="75"/>
        <v>9399.98</v>
      </c>
      <c r="DQ26" s="32">
        <f t="shared" ca="1" si="76"/>
        <v>7331.87</v>
      </c>
      <c r="DR26" s="32">
        <f t="shared" ca="1" si="77"/>
        <v>8783.2900000000009</v>
      </c>
      <c r="DS26" s="32">
        <f t="shared" ca="1" si="78"/>
        <v>12929.87</v>
      </c>
      <c r="DT26" s="32">
        <f t="shared" ca="1" si="79"/>
        <v>6176.09</v>
      </c>
      <c r="DU26" s="31">
        <f t="shared" ca="1" si="80"/>
        <v>124396.43</v>
      </c>
      <c r="DV26" s="31">
        <f t="shared" ca="1" si="81"/>
        <v>177443.94</v>
      </c>
      <c r="DW26" s="31">
        <f t="shared" ca="1" si="82"/>
        <v>74909.37</v>
      </c>
      <c r="DX26" s="31">
        <f t="shared" ca="1" si="83"/>
        <v>52964.99</v>
      </c>
      <c r="DY26" s="31">
        <f t="shared" ca="1" si="84"/>
        <v>34219.4</v>
      </c>
      <c r="DZ26" s="31">
        <f t="shared" ca="1" si="85"/>
        <v>70291.44</v>
      </c>
      <c r="EA26" s="31">
        <f t="shared" ca="1" si="86"/>
        <v>13932.93</v>
      </c>
      <c r="EB26" s="31">
        <f t="shared" ca="1" si="87"/>
        <v>48190.79</v>
      </c>
      <c r="EC26" s="31">
        <f t="shared" ca="1" si="88"/>
        <v>37245.760000000002</v>
      </c>
      <c r="ED26" s="31">
        <f t="shared" ca="1" si="89"/>
        <v>44221.88</v>
      </c>
      <c r="EE26" s="31">
        <f t="shared" ca="1" si="90"/>
        <v>64495</v>
      </c>
      <c r="EF26" s="31">
        <f t="shared" ca="1" si="91"/>
        <v>30527.52</v>
      </c>
      <c r="EG26" s="32">
        <f t="shared" ca="1" si="92"/>
        <v>604061.56999999983</v>
      </c>
      <c r="EH26" s="32">
        <f t="shared" ca="1" si="93"/>
        <v>867576.41999999993</v>
      </c>
      <c r="EI26" s="32">
        <f t="shared" ca="1" si="94"/>
        <v>368548.83</v>
      </c>
      <c r="EJ26" s="32">
        <f t="shared" ca="1" si="95"/>
        <v>262410.25999999995</v>
      </c>
      <c r="EK26" s="32">
        <f t="shared" ca="1" si="96"/>
        <v>170698.71999999994</v>
      </c>
      <c r="EL26" s="32">
        <f t="shared" ca="1" si="97"/>
        <v>353148.46</v>
      </c>
      <c r="EM26" s="32">
        <f t="shared" ca="1" si="98"/>
        <v>70489.790000000125</v>
      </c>
      <c r="EN26" s="32">
        <f t="shared" ca="1" si="99"/>
        <v>245590.34000000003</v>
      </c>
      <c r="EO26" s="32">
        <f t="shared" ca="1" si="100"/>
        <v>191215.0799999999</v>
      </c>
      <c r="EP26" s="32">
        <f t="shared" ca="1" si="101"/>
        <v>228670.98999999996</v>
      </c>
      <c r="EQ26" s="32">
        <f t="shared" ca="1" si="102"/>
        <v>336022.32999999996</v>
      </c>
      <c r="ER26" s="32">
        <f t="shared" ca="1" si="103"/>
        <v>160225.41000000003</v>
      </c>
    </row>
    <row r="27" spans="1:148" x14ac:dyDescent="0.25">
      <c r="A27" t="s">
        <v>444</v>
      </c>
      <c r="B27" s="1" t="s">
        <v>125</v>
      </c>
      <c r="C27" t="str">
        <f t="shared" ca="1" si="165"/>
        <v>BRA</v>
      </c>
      <c r="D27" t="str">
        <f t="shared" ca="1" si="2"/>
        <v>Brazeau Hydro Facility</v>
      </c>
      <c r="E27" s="51">
        <v>31615.2778125</v>
      </c>
      <c r="F27" s="51">
        <v>25804.057199399998</v>
      </c>
      <c r="G27" s="51">
        <v>25137.282163899999</v>
      </c>
      <c r="H27" s="51">
        <v>20237.217157899999</v>
      </c>
      <c r="I27" s="51">
        <v>37187.079149099998</v>
      </c>
      <c r="J27" s="51">
        <v>137768.039491</v>
      </c>
      <c r="K27" s="51">
        <v>95162.683003300001</v>
      </c>
      <c r="L27" s="51">
        <v>32820.993831</v>
      </c>
      <c r="M27" s="51">
        <v>16614.8015366</v>
      </c>
      <c r="N27" s="51">
        <v>15769.970517100001</v>
      </c>
      <c r="O27" s="51">
        <v>20508.2003033</v>
      </c>
      <c r="P27" s="51">
        <v>17615.934220399999</v>
      </c>
      <c r="Q27" s="32">
        <v>4440672.8600000003</v>
      </c>
      <c r="R27" s="32">
        <v>6439423.2800000003</v>
      </c>
      <c r="S27" s="32">
        <v>2090104.68</v>
      </c>
      <c r="T27" s="32">
        <v>1463816.34</v>
      </c>
      <c r="U27" s="32">
        <v>1685095.37</v>
      </c>
      <c r="V27" s="32">
        <v>13433488.93</v>
      </c>
      <c r="W27" s="32">
        <v>8754079.1500000004</v>
      </c>
      <c r="X27" s="32">
        <v>6553843.0599999996</v>
      </c>
      <c r="Y27" s="32">
        <v>3180422.13</v>
      </c>
      <c r="Z27" s="32">
        <v>1601772.61</v>
      </c>
      <c r="AA27" s="32">
        <v>4507675.42</v>
      </c>
      <c r="AB27" s="32">
        <v>1966227.81</v>
      </c>
      <c r="AC27" s="2">
        <v>1.57</v>
      </c>
      <c r="AD27" s="2">
        <v>1.57</v>
      </c>
      <c r="AE27" s="2">
        <v>1.57</v>
      </c>
      <c r="AF27" s="2">
        <v>1.57</v>
      </c>
      <c r="AG27" s="2">
        <v>1.57</v>
      </c>
      <c r="AH27" s="2">
        <v>1.57</v>
      </c>
      <c r="AI27" s="2">
        <v>2.2000000000000002</v>
      </c>
      <c r="AJ27" s="2">
        <v>2.2000000000000002</v>
      </c>
      <c r="AK27" s="2">
        <v>2.2000000000000002</v>
      </c>
      <c r="AL27" s="2">
        <v>2.2000000000000002</v>
      </c>
      <c r="AM27" s="2">
        <v>2.2000000000000002</v>
      </c>
      <c r="AN27" s="2">
        <v>2.2000000000000002</v>
      </c>
      <c r="AO27" s="33">
        <v>69718.559999999998</v>
      </c>
      <c r="AP27" s="33">
        <v>101098.95</v>
      </c>
      <c r="AQ27" s="33">
        <v>32814.639999999999</v>
      </c>
      <c r="AR27" s="33">
        <v>22981.919999999998</v>
      </c>
      <c r="AS27" s="33">
        <v>26456</v>
      </c>
      <c r="AT27" s="33">
        <v>210905.78</v>
      </c>
      <c r="AU27" s="33">
        <v>192589.74</v>
      </c>
      <c r="AV27" s="33">
        <v>144184.54999999999</v>
      </c>
      <c r="AW27" s="33">
        <v>69969.289999999994</v>
      </c>
      <c r="AX27" s="33">
        <v>35239</v>
      </c>
      <c r="AY27" s="33">
        <v>99168.86</v>
      </c>
      <c r="AZ27" s="33">
        <v>43257.01</v>
      </c>
      <c r="BA27" s="31">
        <f t="shared" si="44"/>
        <v>-1776.27</v>
      </c>
      <c r="BB27" s="31">
        <f t="shared" si="45"/>
        <v>-2575.77</v>
      </c>
      <c r="BC27" s="31">
        <f t="shared" si="46"/>
        <v>-836.04</v>
      </c>
      <c r="BD27" s="31">
        <f t="shared" si="47"/>
        <v>8490.1299999999992</v>
      </c>
      <c r="BE27" s="31">
        <f t="shared" si="48"/>
        <v>9773.5499999999993</v>
      </c>
      <c r="BF27" s="31">
        <f t="shared" si="49"/>
        <v>77914.240000000005</v>
      </c>
      <c r="BG27" s="31">
        <f t="shared" si="50"/>
        <v>6127.86</v>
      </c>
      <c r="BH27" s="31">
        <f t="shared" si="51"/>
        <v>4587.6899999999996</v>
      </c>
      <c r="BI27" s="31">
        <f t="shared" si="52"/>
        <v>2226.3000000000002</v>
      </c>
      <c r="BJ27" s="31">
        <f t="shared" si="53"/>
        <v>-4805.32</v>
      </c>
      <c r="BK27" s="31">
        <f t="shared" si="54"/>
        <v>-13523.03</v>
      </c>
      <c r="BL27" s="31">
        <f t="shared" si="55"/>
        <v>-5898.68</v>
      </c>
      <c r="BM27" s="6">
        <f t="shared" ca="1" si="152"/>
        <v>3.09E-2</v>
      </c>
      <c r="BN27" s="6">
        <f t="shared" ca="1" si="152"/>
        <v>3.09E-2</v>
      </c>
      <c r="BO27" s="6">
        <f t="shared" ca="1" si="152"/>
        <v>3.09E-2</v>
      </c>
      <c r="BP27" s="6">
        <f t="shared" ca="1" si="152"/>
        <v>3.09E-2</v>
      </c>
      <c r="BQ27" s="6">
        <f t="shared" ca="1" si="152"/>
        <v>3.09E-2</v>
      </c>
      <c r="BR27" s="6">
        <f t="shared" ca="1" si="152"/>
        <v>3.09E-2</v>
      </c>
      <c r="BS27" s="6">
        <f t="shared" ca="1" si="152"/>
        <v>3.09E-2</v>
      </c>
      <c r="BT27" s="6">
        <f t="shared" ca="1" si="152"/>
        <v>3.09E-2</v>
      </c>
      <c r="BU27" s="6">
        <f t="shared" ca="1" si="152"/>
        <v>3.09E-2</v>
      </c>
      <c r="BV27" s="6">
        <f t="shared" ca="1" si="152"/>
        <v>3.09E-2</v>
      </c>
      <c r="BW27" s="6">
        <f t="shared" ca="1" si="152"/>
        <v>3.09E-2</v>
      </c>
      <c r="BX27" s="6">
        <f t="shared" ca="1" si="152"/>
        <v>3.09E-2</v>
      </c>
      <c r="BY27" s="31">
        <f t="shared" ca="1" si="16"/>
        <v>137216.79</v>
      </c>
      <c r="BZ27" s="31">
        <f t="shared" ca="1" si="17"/>
        <v>198978.18</v>
      </c>
      <c r="CA27" s="31">
        <f t="shared" ca="1" si="18"/>
        <v>64584.23</v>
      </c>
      <c r="CB27" s="31">
        <f t="shared" ca="1" si="19"/>
        <v>45231.92</v>
      </c>
      <c r="CC27" s="31">
        <f t="shared" ca="1" si="20"/>
        <v>52069.45</v>
      </c>
      <c r="CD27" s="31">
        <f t="shared" ca="1" si="21"/>
        <v>415094.81</v>
      </c>
      <c r="CE27" s="31">
        <f t="shared" ca="1" si="22"/>
        <v>270501.05</v>
      </c>
      <c r="CF27" s="31">
        <f t="shared" ca="1" si="23"/>
        <v>202513.75</v>
      </c>
      <c r="CG27" s="31">
        <f t="shared" ca="1" si="24"/>
        <v>98275.04</v>
      </c>
      <c r="CH27" s="31">
        <f t="shared" ca="1" si="25"/>
        <v>49494.77</v>
      </c>
      <c r="CI27" s="31">
        <f t="shared" ca="1" si="26"/>
        <v>139287.17000000001</v>
      </c>
      <c r="CJ27" s="31">
        <f t="shared" ca="1" si="27"/>
        <v>60756.44</v>
      </c>
      <c r="CK27" s="32">
        <f t="shared" ca="1" si="56"/>
        <v>6661.01</v>
      </c>
      <c r="CL27" s="32">
        <f t="shared" ca="1" si="57"/>
        <v>9659.1299999999992</v>
      </c>
      <c r="CM27" s="32">
        <f t="shared" ca="1" si="58"/>
        <v>3135.16</v>
      </c>
      <c r="CN27" s="32">
        <f t="shared" ca="1" si="59"/>
        <v>2195.7199999999998</v>
      </c>
      <c r="CO27" s="32">
        <f t="shared" ca="1" si="60"/>
        <v>2527.64</v>
      </c>
      <c r="CP27" s="32">
        <f t="shared" ca="1" si="61"/>
        <v>20150.23</v>
      </c>
      <c r="CQ27" s="32">
        <f t="shared" ca="1" si="62"/>
        <v>13131.12</v>
      </c>
      <c r="CR27" s="32">
        <f t="shared" ca="1" si="63"/>
        <v>9830.76</v>
      </c>
      <c r="CS27" s="32">
        <f t="shared" ca="1" si="64"/>
        <v>4770.63</v>
      </c>
      <c r="CT27" s="32">
        <f t="shared" ca="1" si="65"/>
        <v>2402.66</v>
      </c>
      <c r="CU27" s="32">
        <f t="shared" ca="1" si="66"/>
        <v>6761.51</v>
      </c>
      <c r="CV27" s="32">
        <f t="shared" ca="1" si="67"/>
        <v>2949.34</v>
      </c>
      <c r="CW27" s="31">
        <f t="shared" ca="1" si="191"/>
        <v>75935.510000000024</v>
      </c>
      <c r="CX27" s="31">
        <f t="shared" ca="1" si="192"/>
        <v>110114.13</v>
      </c>
      <c r="CY27" s="31">
        <f t="shared" ca="1" si="193"/>
        <v>35740.79</v>
      </c>
      <c r="CZ27" s="31">
        <f t="shared" ca="1" si="194"/>
        <v>15955.590000000002</v>
      </c>
      <c r="DA27" s="31">
        <f t="shared" ca="1" si="195"/>
        <v>18367.539999999997</v>
      </c>
      <c r="DB27" s="31">
        <f t="shared" ca="1" si="196"/>
        <v>146425.01999999996</v>
      </c>
      <c r="DC27" s="31">
        <f t="shared" ca="1" si="197"/>
        <v>84914.569999999992</v>
      </c>
      <c r="DD27" s="31">
        <f t="shared" ca="1" si="198"/>
        <v>63572.270000000019</v>
      </c>
      <c r="DE27" s="31">
        <f t="shared" ca="1" si="199"/>
        <v>30850.080000000005</v>
      </c>
      <c r="DF27" s="31">
        <f t="shared" ca="1" si="200"/>
        <v>21463.749999999993</v>
      </c>
      <c r="DG27" s="31">
        <f t="shared" ca="1" si="201"/>
        <v>60402.85000000002</v>
      </c>
      <c r="DH27" s="31">
        <f t="shared" ca="1" si="202"/>
        <v>26347.449999999997</v>
      </c>
      <c r="DI27" s="32">
        <f t="shared" ca="1" si="68"/>
        <v>3796.78</v>
      </c>
      <c r="DJ27" s="32">
        <f t="shared" ca="1" si="69"/>
        <v>5505.71</v>
      </c>
      <c r="DK27" s="32">
        <f t="shared" ca="1" si="70"/>
        <v>1787.04</v>
      </c>
      <c r="DL27" s="32">
        <f t="shared" ca="1" si="71"/>
        <v>797.78</v>
      </c>
      <c r="DM27" s="32">
        <f t="shared" ca="1" si="72"/>
        <v>918.38</v>
      </c>
      <c r="DN27" s="32">
        <f t="shared" ca="1" si="73"/>
        <v>7321.25</v>
      </c>
      <c r="DO27" s="32">
        <f t="shared" ca="1" si="74"/>
        <v>4245.7299999999996</v>
      </c>
      <c r="DP27" s="32">
        <f t="shared" ca="1" si="75"/>
        <v>3178.61</v>
      </c>
      <c r="DQ27" s="32">
        <f t="shared" ca="1" si="76"/>
        <v>1542.5</v>
      </c>
      <c r="DR27" s="32">
        <f t="shared" ca="1" si="77"/>
        <v>1073.19</v>
      </c>
      <c r="DS27" s="32">
        <f t="shared" ca="1" si="78"/>
        <v>3020.14</v>
      </c>
      <c r="DT27" s="32">
        <f t="shared" ca="1" si="79"/>
        <v>1317.37</v>
      </c>
      <c r="DU27" s="31">
        <f t="shared" ca="1" si="80"/>
        <v>20677.78</v>
      </c>
      <c r="DV27" s="31">
        <f t="shared" ca="1" si="81"/>
        <v>29727.68</v>
      </c>
      <c r="DW27" s="31">
        <f t="shared" ca="1" si="82"/>
        <v>9573.6</v>
      </c>
      <c r="DX27" s="31">
        <f t="shared" ca="1" si="83"/>
        <v>4236.63</v>
      </c>
      <c r="DY27" s="31">
        <f t="shared" ca="1" si="84"/>
        <v>4835.55</v>
      </c>
      <c r="DZ27" s="31">
        <f t="shared" ca="1" si="85"/>
        <v>38206.75</v>
      </c>
      <c r="EA27" s="31">
        <f t="shared" ca="1" si="86"/>
        <v>21964.87</v>
      </c>
      <c r="EB27" s="31">
        <f t="shared" ca="1" si="87"/>
        <v>16295.77</v>
      </c>
      <c r="EC27" s="31">
        <f t="shared" ca="1" si="88"/>
        <v>7835.89</v>
      </c>
      <c r="ED27" s="31">
        <f t="shared" ca="1" si="89"/>
        <v>5403.26</v>
      </c>
      <c r="EE27" s="31">
        <f t="shared" ca="1" si="90"/>
        <v>15064.66</v>
      </c>
      <c r="EF27" s="31">
        <f t="shared" ca="1" si="91"/>
        <v>6511.58</v>
      </c>
      <c r="EG27" s="32">
        <f t="shared" ca="1" si="92"/>
        <v>100410.07000000002</v>
      </c>
      <c r="EH27" s="32">
        <f t="shared" ca="1" si="93"/>
        <v>145347.52000000002</v>
      </c>
      <c r="EI27" s="32">
        <f t="shared" ca="1" si="94"/>
        <v>47101.43</v>
      </c>
      <c r="EJ27" s="32">
        <f t="shared" ca="1" si="95"/>
        <v>20990.000000000004</v>
      </c>
      <c r="EK27" s="32">
        <f t="shared" ca="1" si="96"/>
        <v>24121.469999999998</v>
      </c>
      <c r="EL27" s="32">
        <f t="shared" ca="1" si="97"/>
        <v>191953.01999999996</v>
      </c>
      <c r="EM27" s="32">
        <f t="shared" ca="1" si="98"/>
        <v>111125.16999999998</v>
      </c>
      <c r="EN27" s="32">
        <f t="shared" ca="1" si="99"/>
        <v>83046.650000000023</v>
      </c>
      <c r="EO27" s="32">
        <f t="shared" ca="1" si="100"/>
        <v>40228.470000000008</v>
      </c>
      <c r="EP27" s="32">
        <f t="shared" ca="1" si="101"/>
        <v>27940.19999999999</v>
      </c>
      <c r="EQ27" s="32">
        <f t="shared" ca="1" si="102"/>
        <v>78487.650000000023</v>
      </c>
      <c r="ER27" s="32">
        <f t="shared" ca="1" si="103"/>
        <v>34176.399999999994</v>
      </c>
    </row>
    <row r="28" spans="1:148" x14ac:dyDescent="0.25">
      <c r="A28" t="s">
        <v>443</v>
      </c>
      <c r="B28" s="1" t="s">
        <v>158</v>
      </c>
      <c r="C28" t="str">
        <f t="shared" ca="1" si="165"/>
        <v>BTR1</v>
      </c>
      <c r="D28" t="str">
        <f t="shared" ca="1" si="2"/>
        <v>Blue Trail Wind Facility</v>
      </c>
      <c r="E28" s="51">
        <v>18876.428800000002</v>
      </c>
      <c r="F28" s="51">
        <v>14864.0038</v>
      </c>
      <c r="G28" s="51">
        <v>10730.753500000001</v>
      </c>
      <c r="H28" s="51">
        <v>17433.3596</v>
      </c>
      <c r="I28" s="51">
        <v>13144.818300000001</v>
      </c>
      <c r="J28" s="51">
        <v>14938.3159</v>
      </c>
      <c r="K28" s="51">
        <v>14794.340099999999</v>
      </c>
      <c r="L28" s="51">
        <v>9816.7857999999997</v>
      </c>
      <c r="M28" s="51">
        <v>15069.3856</v>
      </c>
      <c r="N28" s="51">
        <v>19613.162499999999</v>
      </c>
      <c r="O28" s="51">
        <v>22726.3593</v>
      </c>
      <c r="P28" s="51">
        <v>23688.1957</v>
      </c>
      <c r="Q28" s="32">
        <v>669825.97</v>
      </c>
      <c r="R28" s="32">
        <v>705148.75</v>
      </c>
      <c r="S28" s="32">
        <v>301611.13</v>
      </c>
      <c r="T28" s="32">
        <v>664414.82999999996</v>
      </c>
      <c r="U28" s="32">
        <v>301827.40000000002</v>
      </c>
      <c r="V28" s="32">
        <v>825485.08</v>
      </c>
      <c r="W28" s="32">
        <v>457733.42</v>
      </c>
      <c r="X28" s="32">
        <v>1044203.14</v>
      </c>
      <c r="Y28" s="32">
        <v>747185.73</v>
      </c>
      <c r="Z28" s="32">
        <v>916617.33</v>
      </c>
      <c r="AA28" s="32">
        <v>2075325.7</v>
      </c>
      <c r="AB28" s="32">
        <v>856860.27</v>
      </c>
      <c r="AC28" s="2">
        <v>1.06</v>
      </c>
      <c r="AD28" s="2">
        <v>1.06</v>
      </c>
      <c r="AE28" s="2">
        <v>1.06</v>
      </c>
      <c r="AF28" s="2">
        <v>1.06</v>
      </c>
      <c r="AG28" s="2">
        <v>1.06</v>
      </c>
      <c r="AH28" s="2">
        <v>1.06</v>
      </c>
      <c r="AI28" s="2">
        <v>2.54</v>
      </c>
      <c r="AJ28" s="2">
        <v>2.54</v>
      </c>
      <c r="AK28" s="2">
        <v>2.54</v>
      </c>
      <c r="AL28" s="2">
        <v>2.54</v>
      </c>
      <c r="AM28" s="2">
        <v>2.54</v>
      </c>
      <c r="AN28" s="2">
        <v>2.54</v>
      </c>
      <c r="AO28" s="33">
        <v>7100.16</v>
      </c>
      <c r="AP28" s="33">
        <v>7474.58</v>
      </c>
      <c r="AQ28" s="33">
        <v>3197.08</v>
      </c>
      <c r="AR28" s="33">
        <v>7042.8</v>
      </c>
      <c r="AS28" s="33">
        <v>3199.37</v>
      </c>
      <c r="AT28" s="33">
        <v>8750.14</v>
      </c>
      <c r="AU28" s="33">
        <v>11626.43</v>
      </c>
      <c r="AV28" s="33">
        <v>26522.76</v>
      </c>
      <c r="AW28" s="33">
        <v>18978.52</v>
      </c>
      <c r="AX28" s="33">
        <v>23282.080000000002</v>
      </c>
      <c r="AY28" s="33">
        <v>52713.27</v>
      </c>
      <c r="AZ28" s="33">
        <v>21764.25</v>
      </c>
      <c r="BA28" s="31">
        <f t="shared" si="44"/>
        <v>-267.93</v>
      </c>
      <c r="BB28" s="31">
        <f t="shared" si="45"/>
        <v>-282.06</v>
      </c>
      <c r="BC28" s="31">
        <f t="shared" si="46"/>
        <v>-120.64</v>
      </c>
      <c r="BD28" s="31">
        <f t="shared" si="47"/>
        <v>3853.61</v>
      </c>
      <c r="BE28" s="31">
        <f t="shared" si="48"/>
        <v>1750.6</v>
      </c>
      <c r="BF28" s="31">
        <f t="shared" si="49"/>
        <v>4787.8100000000004</v>
      </c>
      <c r="BG28" s="31">
        <f t="shared" si="50"/>
        <v>320.41000000000003</v>
      </c>
      <c r="BH28" s="31">
        <f t="shared" si="51"/>
        <v>730.94</v>
      </c>
      <c r="BI28" s="31">
        <f t="shared" si="52"/>
        <v>523.03</v>
      </c>
      <c r="BJ28" s="31">
        <f t="shared" si="53"/>
        <v>-2749.85</v>
      </c>
      <c r="BK28" s="31">
        <f t="shared" si="54"/>
        <v>-6225.98</v>
      </c>
      <c r="BL28" s="31">
        <f t="shared" si="55"/>
        <v>-2570.58</v>
      </c>
      <c r="BM28" s="6">
        <f t="shared" ca="1" si="152"/>
        <v>5.6800000000000003E-2</v>
      </c>
      <c r="BN28" s="6">
        <f t="shared" ca="1" si="152"/>
        <v>5.6800000000000003E-2</v>
      </c>
      <c r="BO28" s="6">
        <f t="shared" ca="1" si="152"/>
        <v>5.6800000000000003E-2</v>
      </c>
      <c r="BP28" s="6">
        <f t="shared" ca="1" si="152"/>
        <v>5.6800000000000003E-2</v>
      </c>
      <c r="BQ28" s="6">
        <f t="shared" ca="1" si="152"/>
        <v>5.6800000000000003E-2</v>
      </c>
      <c r="BR28" s="6">
        <f t="shared" ca="1" si="152"/>
        <v>5.6800000000000003E-2</v>
      </c>
      <c r="BS28" s="6">
        <f t="shared" ca="1" si="152"/>
        <v>5.6800000000000003E-2</v>
      </c>
      <c r="BT28" s="6">
        <f t="shared" ca="1" si="152"/>
        <v>5.6800000000000003E-2</v>
      </c>
      <c r="BU28" s="6">
        <f t="shared" ca="1" si="152"/>
        <v>5.6800000000000003E-2</v>
      </c>
      <c r="BV28" s="6">
        <f t="shared" ca="1" si="152"/>
        <v>5.6800000000000003E-2</v>
      </c>
      <c r="BW28" s="6">
        <f t="shared" ca="1" si="152"/>
        <v>5.6800000000000003E-2</v>
      </c>
      <c r="BX28" s="6">
        <f t="shared" ca="1" si="152"/>
        <v>5.6800000000000003E-2</v>
      </c>
      <c r="BY28" s="31">
        <f t="shared" ca="1" si="16"/>
        <v>38046.120000000003</v>
      </c>
      <c r="BZ28" s="31">
        <f t="shared" ca="1" si="17"/>
        <v>40052.449999999997</v>
      </c>
      <c r="CA28" s="31">
        <f t="shared" ca="1" si="18"/>
        <v>17131.509999999998</v>
      </c>
      <c r="CB28" s="31">
        <f t="shared" ca="1" si="19"/>
        <v>37738.76</v>
      </c>
      <c r="CC28" s="31">
        <f t="shared" ca="1" si="20"/>
        <v>17143.8</v>
      </c>
      <c r="CD28" s="31">
        <f t="shared" ca="1" si="21"/>
        <v>46887.55</v>
      </c>
      <c r="CE28" s="31">
        <f t="shared" ca="1" si="22"/>
        <v>25999.26</v>
      </c>
      <c r="CF28" s="31">
        <f t="shared" ca="1" si="23"/>
        <v>59310.74</v>
      </c>
      <c r="CG28" s="31">
        <f t="shared" ca="1" si="24"/>
        <v>42440.15</v>
      </c>
      <c r="CH28" s="31">
        <f t="shared" ca="1" si="25"/>
        <v>52063.86</v>
      </c>
      <c r="CI28" s="31">
        <f t="shared" ca="1" si="26"/>
        <v>117878.5</v>
      </c>
      <c r="CJ28" s="31">
        <f t="shared" ca="1" si="27"/>
        <v>48669.66</v>
      </c>
      <c r="CK28" s="32">
        <f t="shared" ca="1" si="56"/>
        <v>1004.74</v>
      </c>
      <c r="CL28" s="32">
        <f t="shared" ca="1" si="57"/>
        <v>1057.72</v>
      </c>
      <c r="CM28" s="32">
        <f t="shared" ca="1" si="58"/>
        <v>452.42</v>
      </c>
      <c r="CN28" s="32">
        <f t="shared" ca="1" si="59"/>
        <v>996.62</v>
      </c>
      <c r="CO28" s="32">
        <f t="shared" ca="1" si="60"/>
        <v>452.74</v>
      </c>
      <c r="CP28" s="32">
        <f t="shared" ca="1" si="61"/>
        <v>1238.23</v>
      </c>
      <c r="CQ28" s="32">
        <f t="shared" ca="1" si="62"/>
        <v>686.6</v>
      </c>
      <c r="CR28" s="32">
        <f t="shared" ca="1" si="63"/>
        <v>1566.3</v>
      </c>
      <c r="CS28" s="32">
        <f t="shared" ca="1" si="64"/>
        <v>1120.78</v>
      </c>
      <c r="CT28" s="32">
        <f t="shared" ca="1" si="65"/>
        <v>1374.93</v>
      </c>
      <c r="CU28" s="32">
        <f t="shared" ca="1" si="66"/>
        <v>3112.99</v>
      </c>
      <c r="CV28" s="32">
        <f t="shared" ca="1" si="67"/>
        <v>1285.29</v>
      </c>
      <c r="CW28" s="31">
        <f t="shared" ca="1" si="191"/>
        <v>32218.63</v>
      </c>
      <c r="CX28" s="31">
        <f t="shared" ca="1" si="192"/>
        <v>33917.649999999994</v>
      </c>
      <c r="CY28" s="31">
        <f t="shared" ca="1" si="193"/>
        <v>14507.489999999996</v>
      </c>
      <c r="CZ28" s="31">
        <f t="shared" ca="1" si="194"/>
        <v>27838.970000000005</v>
      </c>
      <c r="DA28" s="31">
        <f t="shared" ca="1" si="195"/>
        <v>12646.570000000002</v>
      </c>
      <c r="DB28" s="31">
        <f t="shared" ca="1" si="196"/>
        <v>34587.830000000009</v>
      </c>
      <c r="DC28" s="31">
        <f t="shared" ca="1" si="197"/>
        <v>14739.019999999997</v>
      </c>
      <c r="DD28" s="31">
        <f t="shared" ca="1" si="198"/>
        <v>33623.339999999997</v>
      </c>
      <c r="DE28" s="31">
        <f t="shared" ca="1" si="199"/>
        <v>24059.38</v>
      </c>
      <c r="DF28" s="31">
        <f t="shared" ca="1" si="200"/>
        <v>32906.559999999998</v>
      </c>
      <c r="DG28" s="31">
        <f t="shared" ca="1" si="201"/>
        <v>74504.2</v>
      </c>
      <c r="DH28" s="31">
        <f t="shared" ca="1" si="202"/>
        <v>30761.280000000006</v>
      </c>
      <c r="DI28" s="32">
        <f t="shared" ca="1" si="68"/>
        <v>1610.93</v>
      </c>
      <c r="DJ28" s="32">
        <f t="shared" ca="1" si="69"/>
        <v>1695.88</v>
      </c>
      <c r="DK28" s="32">
        <f t="shared" ca="1" si="70"/>
        <v>725.37</v>
      </c>
      <c r="DL28" s="32">
        <f t="shared" ca="1" si="71"/>
        <v>1391.95</v>
      </c>
      <c r="DM28" s="32">
        <f t="shared" ca="1" si="72"/>
        <v>632.33000000000004</v>
      </c>
      <c r="DN28" s="32">
        <f t="shared" ca="1" si="73"/>
        <v>1729.39</v>
      </c>
      <c r="DO28" s="32">
        <f t="shared" ca="1" si="74"/>
        <v>736.95</v>
      </c>
      <c r="DP28" s="32">
        <f t="shared" ca="1" si="75"/>
        <v>1681.17</v>
      </c>
      <c r="DQ28" s="32">
        <f t="shared" ca="1" si="76"/>
        <v>1202.97</v>
      </c>
      <c r="DR28" s="32">
        <f t="shared" ca="1" si="77"/>
        <v>1645.33</v>
      </c>
      <c r="DS28" s="32">
        <f t="shared" ca="1" si="78"/>
        <v>3725.21</v>
      </c>
      <c r="DT28" s="32">
        <f t="shared" ca="1" si="79"/>
        <v>1538.06</v>
      </c>
      <c r="DU28" s="31">
        <f t="shared" ca="1" si="80"/>
        <v>8773.36</v>
      </c>
      <c r="DV28" s="31">
        <f t="shared" ca="1" si="81"/>
        <v>9156.7999999999993</v>
      </c>
      <c r="DW28" s="31">
        <f t="shared" ca="1" si="82"/>
        <v>3886</v>
      </c>
      <c r="DX28" s="31">
        <f t="shared" ca="1" si="83"/>
        <v>7391.98</v>
      </c>
      <c r="DY28" s="31">
        <f t="shared" ca="1" si="84"/>
        <v>3329.41</v>
      </c>
      <c r="DZ28" s="31">
        <f t="shared" ca="1" si="85"/>
        <v>9025.02</v>
      </c>
      <c r="EA28" s="31">
        <f t="shared" ca="1" si="86"/>
        <v>3812.55</v>
      </c>
      <c r="EB28" s="31">
        <f t="shared" ca="1" si="87"/>
        <v>8618.82</v>
      </c>
      <c r="EC28" s="31">
        <f t="shared" ca="1" si="88"/>
        <v>6111.06</v>
      </c>
      <c r="ED28" s="31">
        <f t="shared" ca="1" si="89"/>
        <v>8283.85</v>
      </c>
      <c r="EE28" s="31">
        <f t="shared" ca="1" si="90"/>
        <v>18581.580000000002</v>
      </c>
      <c r="EF28" s="31">
        <f t="shared" ca="1" si="91"/>
        <v>7602.43</v>
      </c>
      <c r="EG28" s="32">
        <f t="shared" ca="1" si="92"/>
        <v>42602.92</v>
      </c>
      <c r="EH28" s="32">
        <f t="shared" ca="1" si="93"/>
        <v>44770.329999999987</v>
      </c>
      <c r="EI28" s="32">
        <f t="shared" ca="1" si="94"/>
        <v>19118.859999999997</v>
      </c>
      <c r="EJ28" s="32">
        <f t="shared" ca="1" si="95"/>
        <v>36622.900000000009</v>
      </c>
      <c r="EK28" s="32">
        <f t="shared" ca="1" si="96"/>
        <v>16608.310000000001</v>
      </c>
      <c r="EL28" s="32">
        <f t="shared" ca="1" si="97"/>
        <v>45342.240000000005</v>
      </c>
      <c r="EM28" s="32">
        <f t="shared" ca="1" si="98"/>
        <v>19288.519999999997</v>
      </c>
      <c r="EN28" s="32">
        <f t="shared" ca="1" si="99"/>
        <v>43923.329999999994</v>
      </c>
      <c r="EO28" s="32">
        <f t="shared" ca="1" si="100"/>
        <v>31373.410000000003</v>
      </c>
      <c r="EP28" s="32">
        <f t="shared" ca="1" si="101"/>
        <v>42835.74</v>
      </c>
      <c r="EQ28" s="32">
        <f t="shared" ca="1" si="102"/>
        <v>96810.99</v>
      </c>
      <c r="ER28" s="32">
        <f t="shared" ca="1" si="103"/>
        <v>39901.770000000004</v>
      </c>
    </row>
    <row r="29" spans="1:148" x14ac:dyDescent="0.25">
      <c r="A29" t="s">
        <v>547</v>
      </c>
      <c r="B29" s="1" t="s">
        <v>368</v>
      </c>
      <c r="C29" t="str">
        <f t="shared" ca="1" si="165"/>
        <v>BCHIMP</v>
      </c>
      <c r="D29" t="str">
        <f t="shared" ca="1" si="2"/>
        <v>Alberta-BC Intertie - Import</v>
      </c>
      <c r="E29" s="51">
        <v>104</v>
      </c>
      <c r="Q29" s="32">
        <v>4327.55</v>
      </c>
      <c r="R29" s="32"/>
      <c r="S29" s="32"/>
      <c r="T29" s="32"/>
      <c r="U29" s="32"/>
      <c r="V29" s="32"/>
      <c r="W29" s="32"/>
      <c r="X29" s="32"/>
      <c r="Y29" s="32"/>
      <c r="Z29" s="32"/>
      <c r="AA29" s="32"/>
      <c r="AB29" s="32"/>
      <c r="AC29" s="2">
        <v>0.53</v>
      </c>
      <c r="AO29" s="33">
        <v>22.94</v>
      </c>
      <c r="AP29" s="33"/>
      <c r="AQ29" s="33"/>
      <c r="AR29" s="33"/>
      <c r="AS29" s="33"/>
      <c r="AT29" s="33"/>
      <c r="AU29" s="33"/>
      <c r="AV29" s="33"/>
      <c r="AW29" s="33"/>
      <c r="AX29" s="33"/>
      <c r="AY29" s="33"/>
      <c r="AZ29" s="33"/>
      <c r="BA29" s="31">
        <f t="shared" si="44"/>
        <v>-1.73</v>
      </c>
      <c r="BB29" s="31">
        <f t="shared" si="45"/>
        <v>0</v>
      </c>
      <c r="BC29" s="31">
        <f t="shared" si="46"/>
        <v>0</v>
      </c>
      <c r="BD29" s="31">
        <f t="shared" si="47"/>
        <v>0</v>
      </c>
      <c r="BE29" s="31">
        <f t="shared" si="48"/>
        <v>0</v>
      </c>
      <c r="BF29" s="31">
        <f t="shared" si="49"/>
        <v>0</v>
      </c>
      <c r="BG29" s="31">
        <f t="shared" si="50"/>
        <v>0</v>
      </c>
      <c r="BH29" s="31">
        <f t="shared" si="51"/>
        <v>0</v>
      </c>
      <c r="BI29" s="31">
        <f t="shared" si="52"/>
        <v>0</v>
      </c>
      <c r="BJ29" s="31">
        <f t="shared" si="53"/>
        <v>0</v>
      </c>
      <c r="BK29" s="31">
        <f t="shared" si="54"/>
        <v>0</v>
      </c>
      <c r="BL29" s="31">
        <f t="shared" si="55"/>
        <v>0</v>
      </c>
      <c r="BM29" s="6">
        <f t="shared" ca="1" si="152"/>
        <v>1.09E-2</v>
      </c>
      <c r="BN29" s="6">
        <f t="shared" ca="1" si="152"/>
        <v>1.09E-2</v>
      </c>
      <c r="BO29" s="6">
        <f t="shared" ca="1" si="152"/>
        <v>1.09E-2</v>
      </c>
      <c r="BP29" s="6">
        <f t="shared" ca="1" si="152"/>
        <v>1.09E-2</v>
      </c>
      <c r="BQ29" s="6">
        <f t="shared" ca="1" si="152"/>
        <v>1.09E-2</v>
      </c>
      <c r="BR29" s="6">
        <f t="shared" ca="1" si="152"/>
        <v>1.09E-2</v>
      </c>
      <c r="BS29" s="6">
        <f t="shared" ca="1" si="152"/>
        <v>1.09E-2</v>
      </c>
      <c r="BT29" s="6">
        <f t="shared" ca="1" si="152"/>
        <v>1.09E-2</v>
      </c>
      <c r="BU29" s="6">
        <f t="shared" ca="1" si="152"/>
        <v>1.09E-2</v>
      </c>
      <c r="BV29" s="6">
        <f t="shared" ca="1" si="152"/>
        <v>1.09E-2</v>
      </c>
      <c r="BW29" s="6">
        <f t="shared" ca="1" si="152"/>
        <v>1.09E-2</v>
      </c>
      <c r="BX29" s="6">
        <f t="shared" ca="1" si="152"/>
        <v>1.09E-2</v>
      </c>
      <c r="BY29" s="31">
        <f t="shared" ca="1" si="16"/>
        <v>47.17</v>
      </c>
      <c r="BZ29" s="31">
        <f t="shared" ca="1" si="17"/>
        <v>0</v>
      </c>
      <c r="CA29" s="31">
        <f t="shared" ca="1" si="18"/>
        <v>0</v>
      </c>
      <c r="CB29" s="31">
        <f t="shared" ca="1" si="19"/>
        <v>0</v>
      </c>
      <c r="CC29" s="31">
        <f t="shared" ca="1" si="20"/>
        <v>0</v>
      </c>
      <c r="CD29" s="31">
        <f t="shared" ca="1" si="21"/>
        <v>0</v>
      </c>
      <c r="CE29" s="31">
        <f t="shared" ca="1" si="22"/>
        <v>0</v>
      </c>
      <c r="CF29" s="31">
        <f t="shared" ca="1" si="23"/>
        <v>0</v>
      </c>
      <c r="CG29" s="31">
        <f t="shared" ca="1" si="24"/>
        <v>0</v>
      </c>
      <c r="CH29" s="31">
        <f t="shared" ca="1" si="25"/>
        <v>0</v>
      </c>
      <c r="CI29" s="31">
        <f t="shared" ca="1" si="26"/>
        <v>0</v>
      </c>
      <c r="CJ29" s="31">
        <f t="shared" ca="1" si="27"/>
        <v>0</v>
      </c>
      <c r="CK29" s="32">
        <f t="shared" ca="1" si="56"/>
        <v>6.49</v>
      </c>
      <c r="CL29" s="32">
        <f t="shared" ca="1" si="57"/>
        <v>0</v>
      </c>
      <c r="CM29" s="32">
        <f t="shared" ca="1" si="58"/>
        <v>0</v>
      </c>
      <c r="CN29" s="32">
        <f t="shared" ca="1" si="59"/>
        <v>0</v>
      </c>
      <c r="CO29" s="32">
        <f t="shared" ca="1" si="60"/>
        <v>0</v>
      </c>
      <c r="CP29" s="32">
        <f t="shared" ca="1" si="61"/>
        <v>0</v>
      </c>
      <c r="CQ29" s="32">
        <f t="shared" ca="1" si="62"/>
        <v>0</v>
      </c>
      <c r="CR29" s="32">
        <f t="shared" ca="1" si="63"/>
        <v>0</v>
      </c>
      <c r="CS29" s="32">
        <f t="shared" ca="1" si="64"/>
        <v>0</v>
      </c>
      <c r="CT29" s="32">
        <f t="shared" ca="1" si="65"/>
        <v>0</v>
      </c>
      <c r="CU29" s="32">
        <f t="shared" ca="1" si="66"/>
        <v>0</v>
      </c>
      <c r="CV29" s="32">
        <f t="shared" ca="1" si="67"/>
        <v>0</v>
      </c>
      <c r="CW29" s="31">
        <f t="shared" ca="1" si="191"/>
        <v>32.450000000000003</v>
      </c>
      <c r="CX29" s="31">
        <f t="shared" ca="1" si="192"/>
        <v>0</v>
      </c>
      <c r="CY29" s="31">
        <f t="shared" ca="1" si="193"/>
        <v>0</v>
      </c>
      <c r="CZ29" s="31">
        <f t="shared" ca="1" si="194"/>
        <v>0</v>
      </c>
      <c r="DA29" s="31">
        <f t="shared" ca="1" si="195"/>
        <v>0</v>
      </c>
      <c r="DB29" s="31">
        <f t="shared" ca="1" si="196"/>
        <v>0</v>
      </c>
      <c r="DC29" s="31">
        <f t="shared" ca="1" si="197"/>
        <v>0</v>
      </c>
      <c r="DD29" s="31">
        <f t="shared" ca="1" si="198"/>
        <v>0</v>
      </c>
      <c r="DE29" s="31">
        <f t="shared" ca="1" si="199"/>
        <v>0</v>
      </c>
      <c r="DF29" s="31">
        <f t="shared" ca="1" si="200"/>
        <v>0</v>
      </c>
      <c r="DG29" s="31">
        <f t="shared" ca="1" si="201"/>
        <v>0</v>
      </c>
      <c r="DH29" s="31">
        <f t="shared" ca="1" si="202"/>
        <v>0</v>
      </c>
      <c r="DI29" s="32">
        <f t="shared" ca="1" si="68"/>
        <v>1.62</v>
      </c>
      <c r="DJ29" s="32">
        <f t="shared" ca="1" si="69"/>
        <v>0</v>
      </c>
      <c r="DK29" s="32">
        <f t="shared" ca="1" si="70"/>
        <v>0</v>
      </c>
      <c r="DL29" s="32">
        <f t="shared" ca="1" si="71"/>
        <v>0</v>
      </c>
      <c r="DM29" s="32">
        <f t="shared" ca="1" si="72"/>
        <v>0</v>
      </c>
      <c r="DN29" s="32">
        <f t="shared" ca="1" si="73"/>
        <v>0</v>
      </c>
      <c r="DO29" s="32">
        <f t="shared" ca="1" si="74"/>
        <v>0</v>
      </c>
      <c r="DP29" s="32">
        <f t="shared" ca="1" si="75"/>
        <v>0</v>
      </c>
      <c r="DQ29" s="32">
        <f t="shared" ca="1" si="76"/>
        <v>0</v>
      </c>
      <c r="DR29" s="32">
        <f t="shared" ca="1" si="77"/>
        <v>0</v>
      </c>
      <c r="DS29" s="32">
        <f t="shared" ca="1" si="78"/>
        <v>0</v>
      </c>
      <c r="DT29" s="32">
        <f t="shared" ca="1" si="79"/>
        <v>0</v>
      </c>
      <c r="DU29" s="31">
        <f t="shared" ca="1" si="80"/>
        <v>8.84</v>
      </c>
      <c r="DV29" s="31">
        <f t="shared" ca="1" si="81"/>
        <v>0</v>
      </c>
      <c r="DW29" s="31">
        <f t="shared" ca="1" si="82"/>
        <v>0</v>
      </c>
      <c r="DX29" s="31">
        <f t="shared" ca="1" si="83"/>
        <v>0</v>
      </c>
      <c r="DY29" s="31">
        <f t="shared" ca="1" si="84"/>
        <v>0</v>
      </c>
      <c r="DZ29" s="31">
        <f t="shared" ca="1" si="85"/>
        <v>0</v>
      </c>
      <c r="EA29" s="31">
        <f t="shared" ca="1" si="86"/>
        <v>0</v>
      </c>
      <c r="EB29" s="31">
        <f t="shared" ca="1" si="87"/>
        <v>0</v>
      </c>
      <c r="EC29" s="31">
        <f t="shared" ca="1" si="88"/>
        <v>0</v>
      </c>
      <c r="ED29" s="31">
        <f t="shared" ca="1" si="89"/>
        <v>0</v>
      </c>
      <c r="EE29" s="31">
        <f t="shared" ca="1" si="90"/>
        <v>0</v>
      </c>
      <c r="EF29" s="31">
        <f t="shared" ca="1" si="91"/>
        <v>0</v>
      </c>
      <c r="EG29" s="32">
        <f t="shared" ca="1" si="92"/>
        <v>42.91</v>
      </c>
      <c r="EH29" s="32">
        <f t="shared" ca="1" si="93"/>
        <v>0</v>
      </c>
      <c r="EI29" s="32">
        <f t="shared" ca="1" si="94"/>
        <v>0</v>
      </c>
      <c r="EJ29" s="32">
        <f t="shared" ca="1" si="95"/>
        <v>0</v>
      </c>
      <c r="EK29" s="32">
        <f t="shared" ca="1" si="96"/>
        <v>0</v>
      </c>
      <c r="EL29" s="32">
        <f t="shared" ca="1" si="97"/>
        <v>0</v>
      </c>
      <c r="EM29" s="32">
        <f t="shared" ca="1" si="98"/>
        <v>0</v>
      </c>
      <c r="EN29" s="32">
        <f t="shared" ca="1" si="99"/>
        <v>0</v>
      </c>
      <c r="EO29" s="32">
        <f t="shared" ca="1" si="100"/>
        <v>0</v>
      </c>
      <c r="EP29" s="32">
        <f t="shared" ca="1" si="101"/>
        <v>0</v>
      </c>
      <c r="EQ29" s="32">
        <f t="shared" ca="1" si="102"/>
        <v>0</v>
      </c>
      <c r="ER29" s="32">
        <f t="shared" ca="1" si="103"/>
        <v>0</v>
      </c>
    </row>
    <row r="30" spans="1:148" x14ac:dyDescent="0.25">
      <c r="A30" t="s">
        <v>444</v>
      </c>
      <c r="B30" s="1" t="s">
        <v>126</v>
      </c>
      <c r="C30" t="str">
        <f t="shared" ca="1" si="165"/>
        <v>CAS</v>
      </c>
      <c r="D30" t="str">
        <f t="shared" ca="1" si="2"/>
        <v>Cascade Hydro Facility</v>
      </c>
      <c r="E30" s="51">
        <v>7621.7601358000002</v>
      </c>
      <c r="F30" s="51">
        <v>6245.8846061000004</v>
      </c>
      <c r="G30" s="51">
        <v>8624.7757160000001</v>
      </c>
      <c r="H30" s="51">
        <v>5634.9384937000004</v>
      </c>
      <c r="I30" s="51">
        <v>4063.9857803</v>
      </c>
      <c r="J30" s="51">
        <v>4340.1703858999999</v>
      </c>
      <c r="K30" s="51">
        <v>6630.2733566999996</v>
      </c>
      <c r="L30" s="51">
        <v>5561.7561175999999</v>
      </c>
      <c r="M30" s="51">
        <v>4122.7815659999997</v>
      </c>
      <c r="N30" s="51">
        <v>4822.5228069000004</v>
      </c>
      <c r="O30" s="51">
        <v>5455.5917474999997</v>
      </c>
      <c r="P30" s="51">
        <v>5931.8058117999999</v>
      </c>
      <c r="Q30" s="32">
        <v>819283.84</v>
      </c>
      <c r="R30" s="32">
        <v>1273882.44</v>
      </c>
      <c r="S30" s="32">
        <v>562464.15</v>
      </c>
      <c r="T30" s="32">
        <v>440201.31</v>
      </c>
      <c r="U30" s="32">
        <v>166045.85999999999</v>
      </c>
      <c r="V30" s="32">
        <v>667435.65</v>
      </c>
      <c r="W30" s="32">
        <v>675716.37</v>
      </c>
      <c r="X30" s="32">
        <v>1206895.55</v>
      </c>
      <c r="Y30" s="32">
        <v>663948.15</v>
      </c>
      <c r="Z30" s="32">
        <v>430311.98</v>
      </c>
      <c r="AA30" s="32">
        <v>823860.48</v>
      </c>
      <c r="AB30" s="32">
        <v>370187.67</v>
      </c>
      <c r="AC30" s="2">
        <v>-2.08</v>
      </c>
      <c r="AD30" s="2">
        <v>-2.08</v>
      </c>
      <c r="AE30" s="2">
        <v>-2.08</v>
      </c>
      <c r="AF30" s="2">
        <v>-2.08</v>
      </c>
      <c r="AG30" s="2">
        <v>-2.08</v>
      </c>
      <c r="AH30" s="2">
        <v>-2.08</v>
      </c>
      <c r="AI30" s="2">
        <v>-0.62</v>
      </c>
      <c r="AJ30" s="2">
        <v>-0.62</v>
      </c>
      <c r="AK30" s="2">
        <v>-0.62</v>
      </c>
      <c r="AL30" s="2">
        <v>-0.62</v>
      </c>
      <c r="AM30" s="2">
        <v>-0.62</v>
      </c>
      <c r="AN30" s="2">
        <v>-0.62</v>
      </c>
      <c r="AO30" s="33">
        <v>-17041.099999999999</v>
      </c>
      <c r="AP30" s="33">
        <v>-26496.75</v>
      </c>
      <c r="AQ30" s="33">
        <v>-11699.25</v>
      </c>
      <c r="AR30" s="33">
        <v>-9156.19</v>
      </c>
      <c r="AS30" s="33">
        <v>-3453.75</v>
      </c>
      <c r="AT30" s="33">
        <v>-13882.66</v>
      </c>
      <c r="AU30" s="33">
        <v>-4189.4399999999996</v>
      </c>
      <c r="AV30" s="33">
        <v>-7482.75</v>
      </c>
      <c r="AW30" s="33">
        <v>-4116.4799999999996</v>
      </c>
      <c r="AX30" s="33">
        <v>-2667.93</v>
      </c>
      <c r="AY30" s="33">
        <v>-5107.9399999999996</v>
      </c>
      <c r="AZ30" s="33">
        <v>-2295.16</v>
      </c>
      <c r="BA30" s="31">
        <f t="shared" si="44"/>
        <v>-327.71</v>
      </c>
      <c r="BB30" s="31">
        <f t="shared" si="45"/>
        <v>-509.55</v>
      </c>
      <c r="BC30" s="31">
        <f t="shared" si="46"/>
        <v>-224.99</v>
      </c>
      <c r="BD30" s="31">
        <f t="shared" si="47"/>
        <v>2553.17</v>
      </c>
      <c r="BE30" s="31">
        <f t="shared" si="48"/>
        <v>963.07</v>
      </c>
      <c r="BF30" s="31">
        <f t="shared" si="49"/>
        <v>3871.13</v>
      </c>
      <c r="BG30" s="31">
        <f t="shared" si="50"/>
        <v>473</v>
      </c>
      <c r="BH30" s="31">
        <f t="shared" si="51"/>
        <v>844.83</v>
      </c>
      <c r="BI30" s="31">
        <f t="shared" si="52"/>
        <v>464.76</v>
      </c>
      <c r="BJ30" s="31">
        <f t="shared" si="53"/>
        <v>-1290.94</v>
      </c>
      <c r="BK30" s="31">
        <f t="shared" si="54"/>
        <v>-2471.58</v>
      </c>
      <c r="BL30" s="31">
        <f t="shared" si="55"/>
        <v>-1110.56</v>
      </c>
      <c r="BM30" s="6">
        <f t="shared" ca="1" si="152"/>
        <v>-1.9599999999999999E-2</v>
      </c>
      <c r="BN30" s="6">
        <f t="shared" ca="1" si="152"/>
        <v>-1.9599999999999999E-2</v>
      </c>
      <c r="BO30" s="6">
        <f t="shared" ca="1" si="152"/>
        <v>-1.9599999999999999E-2</v>
      </c>
      <c r="BP30" s="6">
        <f t="shared" ca="1" si="152"/>
        <v>-1.9599999999999999E-2</v>
      </c>
      <c r="BQ30" s="6">
        <f t="shared" ca="1" si="152"/>
        <v>-1.9599999999999999E-2</v>
      </c>
      <c r="BR30" s="6">
        <f t="shared" ca="1" si="152"/>
        <v>-1.9599999999999999E-2</v>
      </c>
      <c r="BS30" s="6">
        <f t="shared" ca="1" si="152"/>
        <v>-1.9599999999999999E-2</v>
      </c>
      <c r="BT30" s="6">
        <f t="shared" ca="1" si="152"/>
        <v>-1.9599999999999999E-2</v>
      </c>
      <c r="BU30" s="6">
        <f t="shared" ca="1" si="152"/>
        <v>-1.9599999999999999E-2</v>
      </c>
      <c r="BV30" s="6">
        <f t="shared" ca="1" si="152"/>
        <v>-1.9599999999999999E-2</v>
      </c>
      <c r="BW30" s="6">
        <f t="shared" ca="1" si="152"/>
        <v>-1.9599999999999999E-2</v>
      </c>
      <c r="BX30" s="6">
        <f t="shared" ca="1" si="152"/>
        <v>-1.9599999999999999E-2</v>
      </c>
      <c r="BY30" s="31">
        <f t="shared" ca="1" si="16"/>
        <v>-16057.96</v>
      </c>
      <c r="BZ30" s="31">
        <f t="shared" ca="1" si="17"/>
        <v>-24968.1</v>
      </c>
      <c r="CA30" s="31">
        <f t="shared" ca="1" si="18"/>
        <v>-11024.3</v>
      </c>
      <c r="CB30" s="31">
        <f t="shared" ca="1" si="19"/>
        <v>-8627.9500000000007</v>
      </c>
      <c r="CC30" s="31">
        <f t="shared" ca="1" si="20"/>
        <v>-3254.5</v>
      </c>
      <c r="CD30" s="31">
        <f t="shared" ca="1" si="21"/>
        <v>-13081.74</v>
      </c>
      <c r="CE30" s="31">
        <f t="shared" ca="1" si="22"/>
        <v>-13244.04</v>
      </c>
      <c r="CF30" s="31">
        <f t="shared" ca="1" si="23"/>
        <v>-23655.15</v>
      </c>
      <c r="CG30" s="31">
        <f t="shared" ca="1" si="24"/>
        <v>-13013.38</v>
      </c>
      <c r="CH30" s="31">
        <f t="shared" ca="1" si="25"/>
        <v>-8434.11</v>
      </c>
      <c r="CI30" s="31">
        <f t="shared" ca="1" si="26"/>
        <v>-16147.67</v>
      </c>
      <c r="CJ30" s="31">
        <f t="shared" ca="1" si="27"/>
        <v>-7255.68</v>
      </c>
      <c r="CK30" s="32">
        <f t="shared" ca="1" si="56"/>
        <v>1228.93</v>
      </c>
      <c r="CL30" s="32">
        <f t="shared" ca="1" si="57"/>
        <v>1910.82</v>
      </c>
      <c r="CM30" s="32">
        <f t="shared" ca="1" si="58"/>
        <v>843.7</v>
      </c>
      <c r="CN30" s="32">
        <f t="shared" ca="1" si="59"/>
        <v>660.3</v>
      </c>
      <c r="CO30" s="32">
        <f t="shared" ca="1" si="60"/>
        <v>249.07</v>
      </c>
      <c r="CP30" s="32">
        <f t="shared" ca="1" si="61"/>
        <v>1001.15</v>
      </c>
      <c r="CQ30" s="32">
        <f t="shared" ca="1" si="62"/>
        <v>1013.57</v>
      </c>
      <c r="CR30" s="32">
        <f t="shared" ca="1" si="63"/>
        <v>1810.34</v>
      </c>
      <c r="CS30" s="32">
        <f t="shared" ca="1" si="64"/>
        <v>995.92</v>
      </c>
      <c r="CT30" s="32">
        <f t="shared" ca="1" si="65"/>
        <v>645.47</v>
      </c>
      <c r="CU30" s="32">
        <f t="shared" ca="1" si="66"/>
        <v>1235.79</v>
      </c>
      <c r="CV30" s="32">
        <f t="shared" ca="1" si="67"/>
        <v>555.28</v>
      </c>
      <c r="CW30" s="31">
        <f t="shared" ca="1" si="191"/>
        <v>2539.7799999999997</v>
      </c>
      <c r="CX30" s="31">
        <f t="shared" ca="1" si="192"/>
        <v>3949.0200000000013</v>
      </c>
      <c r="CY30" s="31">
        <f t="shared" ca="1" si="193"/>
        <v>1743.6400000000015</v>
      </c>
      <c r="CZ30" s="31">
        <f t="shared" ca="1" si="194"/>
        <v>-1364.63</v>
      </c>
      <c r="DA30" s="31">
        <f t="shared" ca="1" si="195"/>
        <v>-514.74999999999989</v>
      </c>
      <c r="DB30" s="31">
        <f t="shared" ca="1" si="196"/>
        <v>-2069.0600000000004</v>
      </c>
      <c r="DC30" s="31">
        <f t="shared" ca="1" si="197"/>
        <v>-8514.0300000000025</v>
      </c>
      <c r="DD30" s="31">
        <f t="shared" ca="1" si="198"/>
        <v>-15206.890000000001</v>
      </c>
      <c r="DE30" s="31">
        <f t="shared" ca="1" si="199"/>
        <v>-8365.74</v>
      </c>
      <c r="DF30" s="31">
        <f t="shared" ca="1" si="200"/>
        <v>-3829.7700000000009</v>
      </c>
      <c r="DG30" s="31">
        <f t="shared" ca="1" si="201"/>
        <v>-7332.3600000000024</v>
      </c>
      <c r="DH30" s="31">
        <f t="shared" ca="1" si="202"/>
        <v>-3294.6800000000007</v>
      </c>
      <c r="DI30" s="32">
        <f t="shared" ca="1" si="68"/>
        <v>126.99</v>
      </c>
      <c r="DJ30" s="32">
        <f t="shared" ca="1" si="69"/>
        <v>197.45</v>
      </c>
      <c r="DK30" s="32">
        <f t="shared" ca="1" si="70"/>
        <v>87.18</v>
      </c>
      <c r="DL30" s="32">
        <f t="shared" ca="1" si="71"/>
        <v>-68.23</v>
      </c>
      <c r="DM30" s="32">
        <f t="shared" ca="1" si="72"/>
        <v>-25.74</v>
      </c>
      <c r="DN30" s="32">
        <f t="shared" ca="1" si="73"/>
        <v>-103.45</v>
      </c>
      <c r="DO30" s="32">
        <f t="shared" ca="1" si="74"/>
        <v>-425.7</v>
      </c>
      <c r="DP30" s="32">
        <f t="shared" ca="1" si="75"/>
        <v>-760.34</v>
      </c>
      <c r="DQ30" s="32">
        <f t="shared" ca="1" si="76"/>
        <v>-418.29</v>
      </c>
      <c r="DR30" s="32">
        <f t="shared" ca="1" si="77"/>
        <v>-191.49</v>
      </c>
      <c r="DS30" s="32">
        <f t="shared" ca="1" si="78"/>
        <v>-366.62</v>
      </c>
      <c r="DT30" s="32">
        <f t="shared" ca="1" si="79"/>
        <v>-164.73</v>
      </c>
      <c r="DU30" s="31">
        <f t="shared" ca="1" si="80"/>
        <v>691.6</v>
      </c>
      <c r="DV30" s="31">
        <f t="shared" ca="1" si="81"/>
        <v>1066.1199999999999</v>
      </c>
      <c r="DW30" s="31">
        <f t="shared" ca="1" si="82"/>
        <v>467.05</v>
      </c>
      <c r="DX30" s="31">
        <f t="shared" ca="1" si="83"/>
        <v>-362.35</v>
      </c>
      <c r="DY30" s="31">
        <f t="shared" ca="1" si="84"/>
        <v>-135.52000000000001</v>
      </c>
      <c r="DZ30" s="31">
        <f t="shared" ca="1" si="85"/>
        <v>-539.88</v>
      </c>
      <c r="EA30" s="31">
        <f t="shared" ca="1" si="86"/>
        <v>-2202.33</v>
      </c>
      <c r="EB30" s="31">
        <f t="shared" ca="1" si="87"/>
        <v>-3898.05</v>
      </c>
      <c r="EC30" s="31">
        <f t="shared" ca="1" si="88"/>
        <v>-2124.89</v>
      </c>
      <c r="ED30" s="31">
        <f t="shared" ca="1" si="89"/>
        <v>-964.1</v>
      </c>
      <c r="EE30" s="31">
        <f t="shared" ca="1" si="90"/>
        <v>-1828.71</v>
      </c>
      <c r="EF30" s="31">
        <f t="shared" ca="1" si="91"/>
        <v>-814.26</v>
      </c>
      <c r="EG30" s="32">
        <f t="shared" ca="1" si="92"/>
        <v>3358.3699999999994</v>
      </c>
      <c r="EH30" s="32">
        <f t="shared" ca="1" si="93"/>
        <v>5212.5900000000011</v>
      </c>
      <c r="EI30" s="32">
        <f t="shared" ca="1" si="94"/>
        <v>2297.8700000000017</v>
      </c>
      <c r="EJ30" s="32">
        <f t="shared" ca="1" si="95"/>
        <v>-1795.21</v>
      </c>
      <c r="EK30" s="32">
        <f t="shared" ca="1" si="96"/>
        <v>-676.00999999999988</v>
      </c>
      <c r="EL30" s="32">
        <f t="shared" ca="1" si="97"/>
        <v>-2712.3900000000003</v>
      </c>
      <c r="EM30" s="32">
        <f t="shared" ca="1" si="98"/>
        <v>-11142.060000000003</v>
      </c>
      <c r="EN30" s="32">
        <f t="shared" ca="1" si="99"/>
        <v>-19865.280000000002</v>
      </c>
      <c r="EO30" s="32">
        <f t="shared" ca="1" si="100"/>
        <v>-10908.92</v>
      </c>
      <c r="EP30" s="32">
        <f t="shared" ca="1" si="101"/>
        <v>-4985.3600000000015</v>
      </c>
      <c r="EQ30" s="32">
        <f t="shared" ca="1" si="102"/>
        <v>-9527.6900000000023</v>
      </c>
      <c r="ER30" s="32">
        <f t="shared" ca="1" si="103"/>
        <v>-4273.670000000001</v>
      </c>
    </row>
    <row r="31" spans="1:148" x14ac:dyDescent="0.25">
      <c r="A31" t="s">
        <v>547</v>
      </c>
      <c r="B31" s="1" t="s">
        <v>369</v>
      </c>
      <c r="C31" t="str">
        <f t="shared" ca="1" si="165"/>
        <v>SPCIMP</v>
      </c>
      <c r="D31" t="str">
        <f t="shared" ca="1" si="2"/>
        <v>Alberta-Saskatchewan Intertie - Import</v>
      </c>
      <c r="E31" s="51">
        <v>16</v>
      </c>
      <c r="Q31" s="32">
        <v>1085.76</v>
      </c>
      <c r="R31" s="32"/>
      <c r="S31" s="32"/>
      <c r="T31" s="32"/>
      <c r="U31" s="32"/>
      <c r="V31" s="32"/>
      <c r="W31" s="32"/>
      <c r="X31" s="32"/>
      <c r="Y31" s="32"/>
      <c r="Z31" s="32"/>
      <c r="AA31" s="32"/>
      <c r="AB31" s="32"/>
      <c r="AC31" s="2">
        <v>3.41</v>
      </c>
      <c r="AO31" s="33">
        <v>37.020000000000003</v>
      </c>
      <c r="AP31" s="33"/>
      <c r="AQ31" s="33"/>
      <c r="AR31" s="33"/>
      <c r="AS31" s="33"/>
      <c r="AT31" s="33"/>
      <c r="AU31" s="33"/>
      <c r="AV31" s="33"/>
      <c r="AW31" s="33"/>
      <c r="AX31" s="33"/>
      <c r="AY31" s="33"/>
      <c r="AZ31" s="33"/>
      <c r="BA31" s="31">
        <f t="shared" si="44"/>
        <v>-0.43</v>
      </c>
      <c r="BB31" s="31">
        <f t="shared" si="45"/>
        <v>0</v>
      </c>
      <c r="BC31" s="31">
        <f t="shared" si="46"/>
        <v>0</v>
      </c>
      <c r="BD31" s="31">
        <f t="shared" si="47"/>
        <v>0</v>
      </c>
      <c r="BE31" s="31">
        <f t="shared" si="48"/>
        <v>0</v>
      </c>
      <c r="BF31" s="31">
        <f t="shared" si="49"/>
        <v>0</v>
      </c>
      <c r="BG31" s="31">
        <f t="shared" si="50"/>
        <v>0</v>
      </c>
      <c r="BH31" s="31">
        <f t="shared" si="51"/>
        <v>0</v>
      </c>
      <c r="BI31" s="31">
        <f t="shared" si="52"/>
        <v>0</v>
      </c>
      <c r="BJ31" s="31">
        <f t="shared" si="53"/>
        <v>0</v>
      </c>
      <c r="BK31" s="31">
        <f t="shared" si="54"/>
        <v>0</v>
      </c>
      <c r="BL31" s="31">
        <f t="shared" si="55"/>
        <v>0</v>
      </c>
      <c r="BM31" s="6">
        <f t="shared" ca="1" si="152"/>
        <v>6.7100000000000007E-2</v>
      </c>
      <c r="BN31" s="6">
        <f t="shared" ca="1" si="152"/>
        <v>6.7100000000000007E-2</v>
      </c>
      <c r="BO31" s="6">
        <f t="shared" ca="1" si="152"/>
        <v>6.7100000000000007E-2</v>
      </c>
      <c r="BP31" s="6">
        <f t="shared" ca="1" si="152"/>
        <v>6.7100000000000007E-2</v>
      </c>
      <c r="BQ31" s="6">
        <f t="shared" ca="1" si="152"/>
        <v>6.7100000000000007E-2</v>
      </c>
      <c r="BR31" s="6">
        <f t="shared" ca="1" si="152"/>
        <v>6.7100000000000007E-2</v>
      </c>
      <c r="BS31" s="6">
        <f t="shared" ca="1" si="152"/>
        <v>6.7100000000000007E-2</v>
      </c>
      <c r="BT31" s="6">
        <f t="shared" ca="1" si="152"/>
        <v>6.7100000000000007E-2</v>
      </c>
      <c r="BU31" s="6">
        <f t="shared" ca="1" si="152"/>
        <v>6.7100000000000007E-2</v>
      </c>
      <c r="BV31" s="6">
        <f t="shared" ca="1" si="152"/>
        <v>6.7100000000000007E-2</v>
      </c>
      <c r="BW31" s="6">
        <f t="shared" ca="1" si="152"/>
        <v>6.7100000000000007E-2</v>
      </c>
      <c r="BX31" s="6">
        <f t="shared" ca="1" si="152"/>
        <v>6.7100000000000007E-2</v>
      </c>
      <c r="BY31" s="31">
        <f t="shared" ca="1" si="16"/>
        <v>72.849999999999994</v>
      </c>
      <c r="BZ31" s="31">
        <f t="shared" ca="1" si="17"/>
        <v>0</v>
      </c>
      <c r="CA31" s="31">
        <f t="shared" ca="1" si="18"/>
        <v>0</v>
      </c>
      <c r="CB31" s="31">
        <f t="shared" ca="1" si="19"/>
        <v>0</v>
      </c>
      <c r="CC31" s="31">
        <f t="shared" ca="1" si="20"/>
        <v>0</v>
      </c>
      <c r="CD31" s="31">
        <f t="shared" ca="1" si="21"/>
        <v>0</v>
      </c>
      <c r="CE31" s="31">
        <f t="shared" ca="1" si="22"/>
        <v>0</v>
      </c>
      <c r="CF31" s="31">
        <f t="shared" ca="1" si="23"/>
        <v>0</v>
      </c>
      <c r="CG31" s="31">
        <f t="shared" ca="1" si="24"/>
        <v>0</v>
      </c>
      <c r="CH31" s="31">
        <f t="shared" ca="1" si="25"/>
        <v>0</v>
      </c>
      <c r="CI31" s="31">
        <f t="shared" ca="1" si="26"/>
        <v>0</v>
      </c>
      <c r="CJ31" s="31">
        <f t="shared" ca="1" si="27"/>
        <v>0</v>
      </c>
      <c r="CK31" s="32">
        <f t="shared" ca="1" si="56"/>
        <v>1.63</v>
      </c>
      <c r="CL31" s="32">
        <f t="shared" ca="1" si="57"/>
        <v>0</v>
      </c>
      <c r="CM31" s="32">
        <f t="shared" ca="1" si="58"/>
        <v>0</v>
      </c>
      <c r="CN31" s="32">
        <f t="shared" ca="1" si="59"/>
        <v>0</v>
      </c>
      <c r="CO31" s="32">
        <f t="shared" ca="1" si="60"/>
        <v>0</v>
      </c>
      <c r="CP31" s="32">
        <f t="shared" ca="1" si="61"/>
        <v>0</v>
      </c>
      <c r="CQ31" s="32">
        <f t="shared" ca="1" si="62"/>
        <v>0</v>
      </c>
      <c r="CR31" s="32">
        <f t="shared" ca="1" si="63"/>
        <v>0</v>
      </c>
      <c r="CS31" s="32">
        <f t="shared" ca="1" si="64"/>
        <v>0</v>
      </c>
      <c r="CT31" s="32">
        <f t="shared" ca="1" si="65"/>
        <v>0</v>
      </c>
      <c r="CU31" s="32">
        <f t="shared" ca="1" si="66"/>
        <v>0</v>
      </c>
      <c r="CV31" s="32">
        <f t="shared" ca="1" si="67"/>
        <v>0</v>
      </c>
      <c r="CW31" s="31">
        <f t="shared" ca="1" si="191"/>
        <v>37.889999999999986</v>
      </c>
      <c r="CX31" s="31">
        <f t="shared" ca="1" si="192"/>
        <v>0</v>
      </c>
      <c r="CY31" s="31">
        <f t="shared" ca="1" si="193"/>
        <v>0</v>
      </c>
      <c r="CZ31" s="31">
        <f t="shared" ca="1" si="194"/>
        <v>0</v>
      </c>
      <c r="DA31" s="31">
        <f t="shared" ca="1" si="195"/>
        <v>0</v>
      </c>
      <c r="DB31" s="31">
        <f t="shared" ca="1" si="196"/>
        <v>0</v>
      </c>
      <c r="DC31" s="31">
        <f t="shared" ca="1" si="197"/>
        <v>0</v>
      </c>
      <c r="DD31" s="31">
        <f t="shared" ca="1" si="198"/>
        <v>0</v>
      </c>
      <c r="DE31" s="31">
        <f t="shared" ca="1" si="199"/>
        <v>0</v>
      </c>
      <c r="DF31" s="31">
        <f t="shared" ca="1" si="200"/>
        <v>0</v>
      </c>
      <c r="DG31" s="31">
        <f t="shared" ca="1" si="201"/>
        <v>0</v>
      </c>
      <c r="DH31" s="31">
        <f t="shared" ca="1" si="202"/>
        <v>0</v>
      </c>
      <c r="DI31" s="32">
        <f t="shared" ca="1" si="68"/>
        <v>1.89</v>
      </c>
      <c r="DJ31" s="32">
        <f t="shared" ca="1" si="69"/>
        <v>0</v>
      </c>
      <c r="DK31" s="32">
        <f t="shared" ca="1" si="70"/>
        <v>0</v>
      </c>
      <c r="DL31" s="32">
        <f t="shared" ca="1" si="71"/>
        <v>0</v>
      </c>
      <c r="DM31" s="32">
        <f t="shared" ca="1" si="72"/>
        <v>0</v>
      </c>
      <c r="DN31" s="32">
        <f t="shared" ca="1" si="73"/>
        <v>0</v>
      </c>
      <c r="DO31" s="32">
        <f t="shared" ca="1" si="74"/>
        <v>0</v>
      </c>
      <c r="DP31" s="32">
        <f t="shared" ca="1" si="75"/>
        <v>0</v>
      </c>
      <c r="DQ31" s="32">
        <f t="shared" ca="1" si="76"/>
        <v>0</v>
      </c>
      <c r="DR31" s="32">
        <f t="shared" ca="1" si="77"/>
        <v>0</v>
      </c>
      <c r="DS31" s="32">
        <f t="shared" ca="1" si="78"/>
        <v>0</v>
      </c>
      <c r="DT31" s="32">
        <f t="shared" ca="1" si="79"/>
        <v>0</v>
      </c>
      <c r="DU31" s="31">
        <f t="shared" ca="1" si="80"/>
        <v>10.32</v>
      </c>
      <c r="DV31" s="31">
        <f t="shared" ca="1" si="81"/>
        <v>0</v>
      </c>
      <c r="DW31" s="31">
        <f t="shared" ca="1" si="82"/>
        <v>0</v>
      </c>
      <c r="DX31" s="31">
        <f t="shared" ca="1" si="83"/>
        <v>0</v>
      </c>
      <c r="DY31" s="31">
        <f t="shared" ca="1" si="84"/>
        <v>0</v>
      </c>
      <c r="DZ31" s="31">
        <f t="shared" ca="1" si="85"/>
        <v>0</v>
      </c>
      <c r="EA31" s="31">
        <f t="shared" ca="1" si="86"/>
        <v>0</v>
      </c>
      <c r="EB31" s="31">
        <f t="shared" ca="1" si="87"/>
        <v>0</v>
      </c>
      <c r="EC31" s="31">
        <f t="shared" ca="1" si="88"/>
        <v>0</v>
      </c>
      <c r="ED31" s="31">
        <f t="shared" ca="1" si="89"/>
        <v>0</v>
      </c>
      <c r="EE31" s="31">
        <f t="shared" ca="1" si="90"/>
        <v>0</v>
      </c>
      <c r="EF31" s="31">
        <f t="shared" ca="1" si="91"/>
        <v>0</v>
      </c>
      <c r="EG31" s="32">
        <f t="shared" ca="1" si="92"/>
        <v>50.099999999999987</v>
      </c>
      <c r="EH31" s="32">
        <f t="shared" ca="1" si="93"/>
        <v>0</v>
      </c>
      <c r="EI31" s="32">
        <f t="shared" ca="1" si="94"/>
        <v>0</v>
      </c>
      <c r="EJ31" s="32">
        <f t="shared" ca="1" si="95"/>
        <v>0</v>
      </c>
      <c r="EK31" s="32">
        <f t="shared" ca="1" si="96"/>
        <v>0</v>
      </c>
      <c r="EL31" s="32">
        <f t="shared" ca="1" si="97"/>
        <v>0</v>
      </c>
      <c r="EM31" s="32">
        <f t="shared" ca="1" si="98"/>
        <v>0</v>
      </c>
      <c r="EN31" s="32">
        <f t="shared" ca="1" si="99"/>
        <v>0</v>
      </c>
      <c r="EO31" s="32">
        <f t="shared" ca="1" si="100"/>
        <v>0</v>
      </c>
      <c r="EP31" s="32">
        <f t="shared" ca="1" si="101"/>
        <v>0</v>
      </c>
      <c r="EQ31" s="32">
        <f t="shared" ca="1" si="102"/>
        <v>0</v>
      </c>
      <c r="ER31" s="32">
        <f t="shared" ca="1" si="103"/>
        <v>0</v>
      </c>
    </row>
    <row r="32" spans="1:148" x14ac:dyDescent="0.25">
      <c r="A32" t="s">
        <v>447</v>
      </c>
      <c r="B32" s="1" t="s">
        <v>34</v>
      </c>
      <c r="C32" t="str">
        <f t="shared" ca="1" si="165"/>
        <v>CES1/CES2</v>
      </c>
      <c r="D32" t="str">
        <f t="shared" ca="1" si="2"/>
        <v>Calgary Energy Centre #1</v>
      </c>
      <c r="E32" s="51">
        <v>62658.726900000001</v>
      </c>
      <c r="F32" s="51">
        <v>68391.709400000007</v>
      </c>
      <c r="G32" s="51">
        <v>67064.331000000006</v>
      </c>
      <c r="H32" s="51">
        <v>65477.932099999998</v>
      </c>
      <c r="I32" s="51">
        <v>29536.295999999998</v>
      </c>
      <c r="J32" s="51">
        <v>40249.946799999998</v>
      </c>
      <c r="K32" s="51">
        <v>36087.748</v>
      </c>
      <c r="L32" s="51">
        <v>68375.122600000002</v>
      </c>
      <c r="M32" s="51">
        <v>73436.0772</v>
      </c>
      <c r="N32" s="51">
        <v>49044.008999999998</v>
      </c>
      <c r="O32" s="51">
        <v>42039.0815</v>
      </c>
      <c r="P32" s="51">
        <v>56355.125999999997</v>
      </c>
      <c r="Q32" s="32">
        <v>8244920.1799999997</v>
      </c>
      <c r="R32" s="32">
        <v>13141458.98</v>
      </c>
      <c r="S32" s="32">
        <v>4363420.47</v>
      </c>
      <c r="T32" s="32">
        <v>4942386.25</v>
      </c>
      <c r="U32" s="32">
        <v>1011942.81</v>
      </c>
      <c r="V32" s="32">
        <v>6585815.46</v>
      </c>
      <c r="W32" s="32">
        <v>5025115.78</v>
      </c>
      <c r="X32" s="32">
        <v>13089454.630000001</v>
      </c>
      <c r="Y32" s="32">
        <v>9462157.4800000004</v>
      </c>
      <c r="Z32" s="32">
        <v>6448443.4500000002</v>
      </c>
      <c r="AA32" s="32">
        <v>7167174.0800000001</v>
      </c>
      <c r="AB32" s="32">
        <v>3700167.64</v>
      </c>
      <c r="AC32" s="2">
        <v>-7.0000000000000007E-2</v>
      </c>
      <c r="AD32" s="2">
        <v>-7.0000000000000007E-2</v>
      </c>
      <c r="AE32" s="2">
        <v>-7.0000000000000007E-2</v>
      </c>
      <c r="AF32" s="2">
        <v>-7.0000000000000007E-2</v>
      </c>
      <c r="AG32" s="2">
        <v>-7.0000000000000007E-2</v>
      </c>
      <c r="AH32" s="2">
        <v>-7.0000000000000007E-2</v>
      </c>
      <c r="AI32" s="2">
        <v>1.25</v>
      </c>
      <c r="AJ32" s="2">
        <v>1.25</v>
      </c>
      <c r="AK32" s="2">
        <v>1.25</v>
      </c>
      <c r="AL32" s="2">
        <v>1.25</v>
      </c>
      <c r="AM32" s="2">
        <v>1.25</v>
      </c>
      <c r="AN32" s="2">
        <v>1.25</v>
      </c>
      <c r="AO32" s="33">
        <v>-5771.44</v>
      </c>
      <c r="AP32" s="33">
        <v>-9199.02</v>
      </c>
      <c r="AQ32" s="33">
        <v>-3054.39</v>
      </c>
      <c r="AR32" s="33">
        <v>-3459.67</v>
      </c>
      <c r="AS32" s="33">
        <v>-708.36</v>
      </c>
      <c r="AT32" s="33">
        <v>-4610.07</v>
      </c>
      <c r="AU32" s="33">
        <v>62813.95</v>
      </c>
      <c r="AV32" s="33">
        <v>163618.18</v>
      </c>
      <c r="AW32" s="33">
        <v>118276.97</v>
      </c>
      <c r="AX32" s="33">
        <v>80605.539999999994</v>
      </c>
      <c r="AY32" s="33">
        <v>89589.68</v>
      </c>
      <c r="AZ32" s="33">
        <v>46252.1</v>
      </c>
      <c r="BA32" s="31">
        <f t="shared" si="44"/>
        <v>-3297.97</v>
      </c>
      <c r="BB32" s="31">
        <f t="shared" si="45"/>
        <v>-5256.58</v>
      </c>
      <c r="BC32" s="31">
        <f t="shared" si="46"/>
        <v>-1745.37</v>
      </c>
      <c r="BD32" s="31">
        <f t="shared" si="47"/>
        <v>28665.84</v>
      </c>
      <c r="BE32" s="31">
        <f t="shared" si="48"/>
        <v>5869.27</v>
      </c>
      <c r="BF32" s="31">
        <f t="shared" si="49"/>
        <v>38197.730000000003</v>
      </c>
      <c r="BG32" s="31">
        <f t="shared" si="50"/>
        <v>3517.58</v>
      </c>
      <c r="BH32" s="31">
        <f t="shared" si="51"/>
        <v>9162.6200000000008</v>
      </c>
      <c r="BI32" s="31">
        <f t="shared" si="52"/>
        <v>6623.51</v>
      </c>
      <c r="BJ32" s="31">
        <f t="shared" si="53"/>
        <v>-19345.330000000002</v>
      </c>
      <c r="BK32" s="31">
        <f t="shared" si="54"/>
        <v>-21501.52</v>
      </c>
      <c r="BL32" s="31">
        <f t="shared" si="55"/>
        <v>-11100.5</v>
      </c>
      <c r="BM32" s="6">
        <f t="shared" ca="1" si="152"/>
        <v>-6.4000000000000003E-3</v>
      </c>
      <c r="BN32" s="6">
        <f t="shared" ca="1" si="152"/>
        <v>-6.4000000000000003E-3</v>
      </c>
      <c r="BO32" s="6">
        <f t="shared" ca="1" si="152"/>
        <v>-6.4000000000000003E-3</v>
      </c>
      <c r="BP32" s="6">
        <f t="shared" ca="1" si="152"/>
        <v>-6.4000000000000003E-3</v>
      </c>
      <c r="BQ32" s="6">
        <f t="shared" ca="1" si="152"/>
        <v>-6.4000000000000003E-3</v>
      </c>
      <c r="BR32" s="6">
        <f t="shared" ca="1" si="152"/>
        <v>-6.4000000000000003E-3</v>
      </c>
      <c r="BS32" s="6">
        <f t="shared" ca="1" si="152"/>
        <v>-6.4000000000000003E-3</v>
      </c>
      <c r="BT32" s="6">
        <f t="shared" ca="1" si="152"/>
        <v>-6.4000000000000003E-3</v>
      </c>
      <c r="BU32" s="6">
        <f t="shared" ca="1" si="152"/>
        <v>-6.4000000000000003E-3</v>
      </c>
      <c r="BV32" s="6">
        <f t="shared" ca="1" si="152"/>
        <v>-6.4000000000000003E-3</v>
      </c>
      <c r="BW32" s="6">
        <f t="shared" ca="1" si="152"/>
        <v>-6.4000000000000003E-3</v>
      </c>
      <c r="BX32" s="6">
        <f t="shared" ca="1" si="152"/>
        <v>-6.4000000000000003E-3</v>
      </c>
      <c r="BY32" s="31">
        <f t="shared" ca="1" si="16"/>
        <v>-52767.49</v>
      </c>
      <c r="BZ32" s="31">
        <f t="shared" ca="1" si="17"/>
        <v>-84105.34</v>
      </c>
      <c r="CA32" s="31">
        <f t="shared" ca="1" si="18"/>
        <v>-27925.89</v>
      </c>
      <c r="CB32" s="31">
        <f t="shared" ca="1" si="19"/>
        <v>-31631.27</v>
      </c>
      <c r="CC32" s="31">
        <f t="shared" ca="1" si="20"/>
        <v>-6476.43</v>
      </c>
      <c r="CD32" s="31">
        <f t="shared" ca="1" si="21"/>
        <v>-42149.22</v>
      </c>
      <c r="CE32" s="31">
        <f t="shared" ca="1" si="22"/>
        <v>-32160.74</v>
      </c>
      <c r="CF32" s="31">
        <f t="shared" ca="1" si="23"/>
        <v>-83772.509999999995</v>
      </c>
      <c r="CG32" s="31">
        <f t="shared" ca="1" si="24"/>
        <v>-60557.81</v>
      </c>
      <c r="CH32" s="31">
        <f t="shared" ca="1" si="25"/>
        <v>-41270.04</v>
      </c>
      <c r="CI32" s="31">
        <f t="shared" ca="1" si="26"/>
        <v>-45869.91</v>
      </c>
      <c r="CJ32" s="31">
        <f t="shared" ca="1" si="27"/>
        <v>-23681.07</v>
      </c>
      <c r="CK32" s="32">
        <f t="shared" ca="1" si="56"/>
        <v>12367.38</v>
      </c>
      <c r="CL32" s="32">
        <f t="shared" ca="1" si="57"/>
        <v>19712.189999999999</v>
      </c>
      <c r="CM32" s="32">
        <f t="shared" ca="1" si="58"/>
        <v>6545.13</v>
      </c>
      <c r="CN32" s="32">
        <f t="shared" ca="1" si="59"/>
        <v>7413.58</v>
      </c>
      <c r="CO32" s="32">
        <f t="shared" ca="1" si="60"/>
        <v>1517.91</v>
      </c>
      <c r="CP32" s="32">
        <f t="shared" ca="1" si="61"/>
        <v>9878.7199999999993</v>
      </c>
      <c r="CQ32" s="32">
        <f t="shared" ca="1" si="62"/>
        <v>7537.67</v>
      </c>
      <c r="CR32" s="32">
        <f t="shared" ca="1" si="63"/>
        <v>19634.18</v>
      </c>
      <c r="CS32" s="32">
        <f t="shared" ca="1" si="64"/>
        <v>14193.24</v>
      </c>
      <c r="CT32" s="32">
        <f t="shared" ca="1" si="65"/>
        <v>9672.67</v>
      </c>
      <c r="CU32" s="32">
        <f t="shared" ca="1" si="66"/>
        <v>10750.76</v>
      </c>
      <c r="CV32" s="32">
        <f t="shared" ca="1" si="67"/>
        <v>5550.25</v>
      </c>
      <c r="CW32" s="31">
        <f t="shared" ca="1" si="191"/>
        <v>-31330.699999999997</v>
      </c>
      <c r="CX32" s="31">
        <f t="shared" ca="1" si="192"/>
        <v>-49937.549999999988</v>
      </c>
      <c r="CY32" s="31">
        <f t="shared" ca="1" si="193"/>
        <v>-16581</v>
      </c>
      <c r="CZ32" s="31">
        <f t="shared" ca="1" si="194"/>
        <v>-49423.86</v>
      </c>
      <c r="DA32" s="31">
        <f t="shared" ca="1" si="195"/>
        <v>-10119.43</v>
      </c>
      <c r="DB32" s="31">
        <f t="shared" ca="1" si="196"/>
        <v>-65858.16</v>
      </c>
      <c r="DC32" s="31">
        <f t="shared" ca="1" si="197"/>
        <v>-90954.599999999991</v>
      </c>
      <c r="DD32" s="31">
        <f t="shared" ca="1" si="198"/>
        <v>-236919.12999999998</v>
      </c>
      <c r="DE32" s="31">
        <f t="shared" ca="1" si="199"/>
        <v>-171265.05000000002</v>
      </c>
      <c r="DF32" s="31">
        <f t="shared" ca="1" si="200"/>
        <v>-92857.58</v>
      </c>
      <c r="DG32" s="31">
        <f t="shared" ca="1" si="201"/>
        <v>-103207.30999999998</v>
      </c>
      <c r="DH32" s="31">
        <f t="shared" ca="1" si="202"/>
        <v>-53282.42</v>
      </c>
      <c r="DI32" s="32">
        <f t="shared" ca="1" si="68"/>
        <v>-1566.54</v>
      </c>
      <c r="DJ32" s="32">
        <f t="shared" ca="1" si="69"/>
        <v>-2496.88</v>
      </c>
      <c r="DK32" s="32">
        <f t="shared" ca="1" si="70"/>
        <v>-829.05</v>
      </c>
      <c r="DL32" s="32">
        <f t="shared" ca="1" si="71"/>
        <v>-2471.19</v>
      </c>
      <c r="DM32" s="32">
        <f t="shared" ca="1" si="72"/>
        <v>-505.97</v>
      </c>
      <c r="DN32" s="32">
        <f t="shared" ca="1" si="73"/>
        <v>-3292.91</v>
      </c>
      <c r="DO32" s="32">
        <f t="shared" ca="1" si="74"/>
        <v>-4547.7299999999996</v>
      </c>
      <c r="DP32" s="32">
        <f t="shared" ca="1" si="75"/>
        <v>-11845.96</v>
      </c>
      <c r="DQ32" s="32">
        <f t="shared" ca="1" si="76"/>
        <v>-8563.25</v>
      </c>
      <c r="DR32" s="32">
        <f t="shared" ca="1" si="77"/>
        <v>-4642.88</v>
      </c>
      <c r="DS32" s="32">
        <f t="shared" ca="1" si="78"/>
        <v>-5160.37</v>
      </c>
      <c r="DT32" s="32">
        <f t="shared" ca="1" si="79"/>
        <v>-2664.12</v>
      </c>
      <c r="DU32" s="31">
        <f t="shared" ca="1" si="80"/>
        <v>-8531.57</v>
      </c>
      <c r="DV32" s="31">
        <f t="shared" ca="1" si="81"/>
        <v>-13481.72</v>
      </c>
      <c r="DW32" s="31">
        <f t="shared" ca="1" si="82"/>
        <v>-4441.42</v>
      </c>
      <c r="DX32" s="31">
        <f t="shared" ca="1" si="83"/>
        <v>-13123.34</v>
      </c>
      <c r="DY32" s="31">
        <f t="shared" ca="1" si="84"/>
        <v>-2664.1</v>
      </c>
      <c r="DZ32" s="31">
        <f t="shared" ca="1" si="85"/>
        <v>-17184.400000000001</v>
      </c>
      <c r="EA32" s="31">
        <f t="shared" ca="1" si="86"/>
        <v>-23527.24</v>
      </c>
      <c r="EB32" s="31">
        <f t="shared" ca="1" si="87"/>
        <v>-60730.559999999998</v>
      </c>
      <c r="EC32" s="31">
        <f t="shared" ca="1" si="88"/>
        <v>-43501.14</v>
      </c>
      <c r="ED32" s="31">
        <f t="shared" ca="1" si="89"/>
        <v>-23375.84</v>
      </c>
      <c r="EE32" s="31">
        <f t="shared" ca="1" si="90"/>
        <v>-25740.22</v>
      </c>
      <c r="EF32" s="31">
        <f t="shared" ca="1" si="91"/>
        <v>-13168.37</v>
      </c>
      <c r="EG32" s="32">
        <f t="shared" ca="1" si="92"/>
        <v>-41428.81</v>
      </c>
      <c r="EH32" s="32">
        <f t="shared" ca="1" si="93"/>
        <v>-65916.14999999998</v>
      </c>
      <c r="EI32" s="32">
        <f t="shared" ca="1" si="94"/>
        <v>-21851.47</v>
      </c>
      <c r="EJ32" s="32">
        <f t="shared" ca="1" si="95"/>
        <v>-65018.39</v>
      </c>
      <c r="EK32" s="32">
        <f t="shared" ca="1" si="96"/>
        <v>-13289.5</v>
      </c>
      <c r="EL32" s="32">
        <f t="shared" ca="1" si="97"/>
        <v>-86335.47</v>
      </c>
      <c r="EM32" s="32">
        <f t="shared" ca="1" si="98"/>
        <v>-119029.56999999999</v>
      </c>
      <c r="EN32" s="32">
        <f t="shared" ca="1" si="99"/>
        <v>-309495.64999999997</v>
      </c>
      <c r="EO32" s="32">
        <f t="shared" ca="1" si="100"/>
        <v>-223329.44</v>
      </c>
      <c r="EP32" s="32">
        <f t="shared" ca="1" si="101"/>
        <v>-120876.3</v>
      </c>
      <c r="EQ32" s="32">
        <f t="shared" ca="1" si="102"/>
        <v>-134107.89999999997</v>
      </c>
      <c r="ER32" s="32">
        <f t="shared" ca="1" si="103"/>
        <v>-69114.91</v>
      </c>
    </row>
    <row r="33" spans="1:148" x14ac:dyDescent="0.25">
      <c r="A33" t="s">
        <v>447</v>
      </c>
      <c r="B33" s="1" t="s">
        <v>35</v>
      </c>
      <c r="C33" t="str">
        <f t="shared" ca="1" si="165"/>
        <v>CES1/CES2</v>
      </c>
      <c r="D33" t="str">
        <f t="shared" ca="1" si="2"/>
        <v>Calgary Energy Centre #1</v>
      </c>
      <c r="E33" s="51">
        <v>37759.64</v>
      </c>
      <c r="F33" s="51">
        <v>41935.2958</v>
      </c>
      <c r="G33" s="51">
        <v>40379.012000000002</v>
      </c>
      <c r="H33" s="51">
        <v>40321.590900000003</v>
      </c>
      <c r="I33" s="51">
        <v>17954.883999999998</v>
      </c>
      <c r="J33" s="51">
        <v>25535.835999999999</v>
      </c>
      <c r="K33" s="51">
        <v>23195.02</v>
      </c>
      <c r="L33" s="51">
        <v>45868.451800000003</v>
      </c>
      <c r="M33" s="51">
        <v>48929.96</v>
      </c>
      <c r="N33" s="51">
        <v>31375.670699999999</v>
      </c>
      <c r="O33" s="51">
        <v>25892.553</v>
      </c>
      <c r="P33" s="51">
        <v>34090.771999999997</v>
      </c>
      <c r="Q33" s="32">
        <v>5205538.25</v>
      </c>
      <c r="R33" s="32">
        <v>8557985.25</v>
      </c>
      <c r="S33" s="32">
        <v>2743225.62</v>
      </c>
      <c r="T33" s="32">
        <v>3263608.5</v>
      </c>
      <c r="U33" s="32">
        <v>631080.05000000005</v>
      </c>
      <c r="V33" s="32">
        <v>4578191.88</v>
      </c>
      <c r="W33" s="32">
        <v>3557985.46</v>
      </c>
      <c r="X33" s="32">
        <v>9222487.3599999994</v>
      </c>
      <c r="Y33" s="32">
        <v>6597447.5099999998</v>
      </c>
      <c r="Z33" s="32">
        <v>4458567.09</v>
      </c>
      <c r="AA33" s="32">
        <v>4729909.59</v>
      </c>
      <c r="AB33" s="32">
        <v>2387791.11</v>
      </c>
      <c r="AC33" s="2">
        <v>-7.0000000000000007E-2</v>
      </c>
      <c r="AD33" s="2">
        <v>-7.0000000000000007E-2</v>
      </c>
      <c r="AE33" s="2">
        <v>-7.0000000000000007E-2</v>
      </c>
      <c r="AF33" s="2">
        <v>-7.0000000000000007E-2</v>
      </c>
      <c r="AG33" s="2">
        <v>-7.0000000000000007E-2</v>
      </c>
      <c r="AH33" s="2">
        <v>-7.0000000000000007E-2</v>
      </c>
      <c r="AI33" s="2">
        <v>1.25</v>
      </c>
      <c r="AJ33" s="2">
        <v>1.25</v>
      </c>
      <c r="AK33" s="2">
        <v>1.25</v>
      </c>
      <c r="AL33" s="2">
        <v>1.25</v>
      </c>
      <c r="AM33" s="2">
        <v>1.25</v>
      </c>
      <c r="AN33" s="2">
        <v>1.25</v>
      </c>
      <c r="AO33" s="33">
        <v>-3643.88</v>
      </c>
      <c r="AP33" s="33">
        <v>-5990.59</v>
      </c>
      <c r="AQ33" s="33">
        <v>-1920.26</v>
      </c>
      <c r="AR33" s="33">
        <v>-2284.5300000000002</v>
      </c>
      <c r="AS33" s="33">
        <v>-441.76</v>
      </c>
      <c r="AT33" s="33">
        <v>-3204.73</v>
      </c>
      <c r="AU33" s="33">
        <v>44474.82</v>
      </c>
      <c r="AV33" s="33">
        <v>115281.09</v>
      </c>
      <c r="AW33" s="33">
        <v>82468.09</v>
      </c>
      <c r="AX33" s="33">
        <v>55732.09</v>
      </c>
      <c r="AY33" s="33">
        <v>59123.87</v>
      </c>
      <c r="AZ33" s="33">
        <v>29847.39</v>
      </c>
      <c r="BA33" s="31">
        <f t="shared" si="44"/>
        <v>-2082.2199999999998</v>
      </c>
      <c r="BB33" s="31">
        <f t="shared" si="45"/>
        <v>-3423.19</v>
      </c>
      <c r="BC33" s="31">
        <f t="shared" si="46"/>
        <v>-1097.29</v>
      </c>
      <c r="BD33" s="31">
        <f t="shared" si="47"/>
        <v>18928.93</v>
      </c>
      <c r="BE33" s="31">
        <f t="shared" si="48"/>
        <v>3660.26</v>
      </c>
      <c r="BF33" s="31">
        <f t="shared" si="49"/>
        <v>26553.51</v>
      </c>
      <c r="BG33" s="31">
        <f t="shared" si="50"/>
        <v>2490.59</v>
      </c>
      <c r="BH33" s="31">
        <f t="shared" si="51"/>
        <v>6455.74</v>
      </c>
      <c r="BI33" s="31">
        <f t="shared" si="52"/>
        <v>4618.21</v>
      </c>
      <c r="BJ33" s="31">
        <f t="shared" si="53"/>
        <v>-13375.7</v>
      </c>
      <c r="BK33" s="31">
        <f t="shared" si="54"/>
        <v>-14189.73</v>
      </c>
      <c r="BL33" s="31">
        <f t="shared" si="55"/>
        <v>-7163.37</v>
      </c>
      <c r="BM33" s="6">
        <f t="shared" ca="1" si="152"/>
        <v>-6.4000000000000003E-3</v>
      </c>
      <c r="BN33" s="6">
        <f t="shared" ca="1" si="152"/>
        <v>-6.4000000000000003E-3</v>
      </c>
      <c r="BO33" s="6">
        <f t="shared" ca="1" si="152"/>
        <v>-6.4000000000000003E-3</v>
      </c>
      <c r="BP33" s="6">
        <f t="shared" ca="1" si="152"/>
        <v>-6.4000000000000003E-3</v>
      </c>
      <c r="BQ33" s="6">
        <f t="shared" ca="1" si="152"/>
        <v>-6.4000000000000003E-3</v>
      </c>
      <c r="BR33" s="6">
        <f t="shared" ca="1" si="152"/>
        <v>-6.4000000000000003E-3</v>
      </c>
      <c r="BS33" s="6">
        <f t="shared" ca="1" si="152"/>
        <v>-6.4000000000000003E-3</v>
      </c>
      <c r="BT33" s="6">
        <f t="shared" ca="1" si="152"/>
        <v>-6.4000000000000003E-3</v>
      </c>
      <c r="BU33" s="6">
        <f t="shared" ca="1" si="152"/>
        <v>-6.4000000000000003E-3</v>
      </c>
      <c r="BV33" s="6">
        <f t="shared" ca="1" si="152"/>
        <v>-6.4000000000000003E-3</v>
      </c>
      <c r="BW33" s="6">
        <f t="shared" ca="1" si="152"/>
        <v>-6.4000000000000003E-3</v>
      </c>
      <c r="BX33" s="6">
        <f t="shared" ca="1" si="152"/>
        <v>-6.4000000000000003E-3</v>
      </c>
      <c r="BY33" s="31">
        <f t="shared" ca="1" si="16"/>
        <v>-33315.440000000002</v>
      </c>
      <c r="BZ33" s="31">
        <f t="shared" ca="1" si="17"/>
        <v>-54771.11</v>
      </c>
      <c r="CA33" s="31">
        <f t="shared" ca="1" si="18"/>
        <v>-17556.64</v>
      </c>
      <c r="CB33" s="31">
        <f t="shared" ca="1" si="19"/>
        <v>-20887.09</v>
      </c>
      <c r="CC33" s="31">
        <f t="shared" ca="1" si="20"/>
        <v>-4038.91</v>
      </c>
      <c r="CD33" s="31">
        <f t="shared" ca="1" si="21"/>
        <v>-29300.43</v>
      </c>
      <c r="CE33" s="31">
        <f t="shared" ca="1" si="22"/>
        <v>-22771.11</v>
      </c>
      <c r="CF33" s="31">
        <f t="shared" ca="1" si="23"/>
        <v>-59023.92</v>
      </c>
      <c r="CG33" s="31">
        <f t="shared" ca="1" si="24"/>
        <v>-42223.66</v>
      </c>
      <c r="CH33" s="31">
        <f t="shared" ca="1" si="25"/>
        <v>-28534.83</v>
      </c>
      <c r="CI33" s="31">
        <f t="shared" ca="1" si="26"/>
        <v>-30271.42</v>
      </c>
      <c r="CJ33" s="31">
        <f t="shared" ca="1" si="27"/>
        <v>-15281.86</v>
      </c>
      <c r="CK33" s="32">
        <f t="shared" ca="1" si="56"/>
        <v>7808.31</v>
      </c>
      <c r="CL33" s="32">
        <f t="shared" ca="1" si="57"/>
        <v>12836.98</v>
      </c>
      <c r="CM33" s="32">
        <f t="shared" ca="1" si="58"/>
        <v>4114.84</v>
      </c>
      <c r="CN33" s="32">
        <f t="shared" ca="1" si="59"/>
        <v>4895.41</v>
      </c>
      <c r="CO33" s="32">
        <f t="shared" ca="1" si="60"/>
        <v>946.62</v>
      </c>
      <c r="CP33" s="32">
        <f t="shared" ca="1" si="61"/>
        <v>6867.29</v>
      </c>
      <c r="CQ33" s="32">
        <f t="shared" ca="1" si="62"/>
        <v>5336.98</v>
      </c>
      <c r="CR33" s="32">
        <f t="shared" ca="1" si="63"/>
        <v>13833.73</v>
      </c>
      <c r="CS33" s="32">
        <f t="shared" ca="1" si="64"/>
        <v>9896.17</v>
      </c>
      <c r="CT33" s="32">
        <f t="shared" ca="1" si="65"/>
        <v>6687.85</v>
      </c>
      <c r="CU33" s="32">
        <f t="shared" ca="1" si="66"/>
        <v>7094.86</v>
      </c>
      <c r="CV33" s="32">
        <f t="shared" ca="1" si="67"/>
        <v>3581.69</v>
      </c>
      <c r="CW33" s="31">
        <f t="shared" ca="1" si="191"/>
        <v>-19781.03</v>
      </c>
      <c r="CX33" s="31">
        <f t="shared" ca="1" si="192"/>
        <v>-32520.350000000009</v>
      </c>
      <c r="CY33" s="31">
        <f t="shared" ca="1" si="193"/>
        <v>-10424.25</v>
      </c>
      <c r="CZ33" s="31">
        <f t="shared" ca="1" si="194"/>
        <v>-32636.080000000002</v>
      </c>
      <c r="DA33" s="31">
        <f t="shared" ca="1" si="195"/>
        <v>-6310.79</v>
      </c>
      <c r="DB33" s="31">
        <f t="shared" ca="1" si="196"/>
        <v>-45781.919999999998</v>
      </c>
      <c r="DC33" s="31">
        <f t="shared" ca="1" si="197"/>
        <v>-64399.539999999994</v>
      </c>
      <c r="DD33" s="31">
        <f t="shared" ca="1" si="198"/>
        <v>-166927.01999999999</v>
      </c>
      <c r="DE33" s="31">
        <f t="shared" ca="1" si="199"/>
        <v>-119413.79000000001</v>
      </c>
      <c r="DF33" s="31">
        <f t="shared" ca="1" si="200"/>
        <v>-64203.37000000001</v>
      </c>
      <c r="DG33" s="31">
        <f t="shared" ca="1" si="201"/>
        <v>-68110.7</v>
      </c>
      <c r="DH33" s="31">
        <f t="shared" ca="1" si="202"/>
        <v>-34384.189999999995</v>
      </c>
      <c r="DI33" s="32">
        <f t="shared" ca="1" si="68"/>
        <v>-989.05</v>
      </c>
      <c r="DJ33" s="32">
        <f t="shared" ca="1" si="69"/>
        <v>-1626.02</v>
      </c>
      <c r="DK33" s="32">
        <f t="shared" ca="1" si="70"/>
        <v>-521.21</v>
      </c>
      <c r="DL33" s="32">
        <f t="shared" ca="1" si="71"/>
        <v>-1631.8</v>
      </c>
      <c r="DM33" s="32">
        <f t="shared" ca="1" si="72"/>
        <v>-315.54000000000002</v>
      </c>
      <c r="DN33" s="32">
        <f t="shared" ca="1" si="73"/>
        <v>-2289.1</v>
      </c>
      <c r="DO33" s="32">
        <f t="shared" ca="1" si="74"/>
        <v>-3219.98</v>
      </c>
      <c r="DP33" s="32">
        <f t="shared" ca="1" si="75"/>
        <v>-8346.35</v>
      </c>
      <c r="DQ33" s="32">
        <f t="shared" ca="1" si="76"/>
        <v>-5970.69</v>
      </c>
      <c r="DR33" s="32">
        <f t="shared" ca="1" si="77"/>
        <v>-3210.17</v>
      </c>
      <c r="DS33" s="32">
        <f t="shared" ca="1" si="78"/>
        <v>-3405.54</v>
      </c>
      <c r="DT33" s="32">
        <f t="shared" ca="1" si="79"/>
        <v>-1719.21</v>
      </c>
      <c r="DU33" s="31">
        <f t="shared" ca="1" si="80"/>
        <v>-5386.52</v>
      </c>
      <c r="DV33" s="31">
        <f t="shared" ca="1" si="81"/>
        <v>-8779.57</v>
      </c>
      <c r="DW33" s="31">
        <f t="shared" ca="1" si="82"/>
        <v>-2792.26</v>
      </c>
      <c r="DX33" s="31">
        <f t="shared" ca="1" si="83"/>
        <v>-8665.74</v>
      </c>
      <c r="DY33" s="31">
        <f t="shared" ca="1" si="84"/>
        <v>-1661.42</v>
      </c>
      <c r="DZ33" s="31">
        <f t="shared" ca="1" si="85"/>
        <v>-11945.9</v>
      </c>
      <c r="EA33" s="31">
        <f t="shared" ca="1" si="86"/>
        <v>-16658.240000000002</v>
      </c>
      <c r="EB33" s="31">
        <f t="shared" ca="1" si="87"/>
        <v>-42789.17</v>
      </c>
      <c r="EC33" s="31">
        <f t="shared" ca="1" si="88"/>
        <v>-30330.98</v>
      </c>
      <c r="ED33" s="31">
        <f t="shared" ca="1" si="89"/>
        <v>-16162.47</v>
      </c>
      <c r="EE33" s="31">
        <f t="shared" ca="1" si="90"/>
        <v>-16987.02</v>
      </c>
      <c r="EF33" s="31">
        <f t="shared" ca="1" si="91"/>
        <v>-8497.7999999999993</v>
      </c>
      <c r="EG33" s="32">
        <f t="shared" ca="1" si="92"/>
        <v>-26156.6</v>
      </c>
      <c r="EH33" s="32">
        <f t="shared" ca="1" si="93"/>
        <v>-42925.94000000001</v>
      </c>
      <c r="EI33" s="32">
        <f t="shared" ca="1" si="94"/>
        <v>-13737.72</v>
      </c>
      <c r="EJ33" s="32">
        <f t="shared" ca="1" si="95"/>
        <v>-42933.62</v>
      </c>
      <c r="EK33" s="32">
        <f t="shared" ca="1" si="96"/>
        <v>-8287.75</v>
      </c>
      <c r="EL33" s="32">
        <f t="shared" ca="1" si="97"/>
        <v>-60016.92</v>
      </c>
      <c r="EM33" s="32">
        <f t="shared" ca="1" si="98"/>
        <v>-84277.759999999995</v>
      </c>
      <c r="EN33" s="32">
        <f t="shared" ca="1" si="99"/>
        <v>-218062.53999999998</v>
      </c>
      <c r="EO33" s="32">
        <f t="shared" ca="1" si="100"/>
        <v>-155715.46000000002</v>
      </c>
      <c r="EP33" s="32">
        <f t="shared" ca="1" si="101"/>
        <v>-83576.010000000009</v>
      </c>
      <c r="EQ33" s="32">
        <f t="shared" ca="1" si="102"/>
        <v>-88503.26</v>
      </c>
      <c r="ER33" s="32">
        <f t="shared" ca="1" si="103"/>
        <v>-44601.2</v>
      </c>
    </row>
    <row r="34" spans="1:148" x14ac:dyDescent="0.25">
      <c r="A34" t="s">
        <v>448</v>
      </c>
      <c r="B34" s="1" t="s">
        <v>44</v>
      </c>
      <c r="C34" t="str">
        <f t="shared" ca="1" si="165"/>
        <v>CMH1</v>
      </c>
      <c r="D34" t="str">
        <f t="shared" ca="1" si="2"/>
        <v>City of Medicine Hat</v>
      </c>
      <c r="E34" s="51">
        <v>16366.494199999999</v>
      </c>
      <c r="F34" s="51">
        <v>24444.404999999999</v>
      </c>
      <c r="G34" s="51">
        <v>10732.8058</v>
      </c>
      <c r="H34" s="51">
        <v>10940.263199999999</v>
      </c>
      <c r="I34" s="51">
        <v>3547.4679999999998</v>
      </c>
      <c r="J34" s="51">
        <v>9779.1514999999999</v>
      </c>
      <c r="K34" s="51">
        <v>9592.4115000000002</v>
      </c>
      <c r="L34" s="51">
        <v>21537.8914</v>
      </c>
      <c r="M34" s="51">
        <v>17761.367999999999</v>
      </c>
      <c r="N34" s="51">
        <v>9888.6394999999993</v>
      </c>
      <c r="O34" s="51">
        <v>17083.173699999999</v>
      </c>
      <c r="P34" s="51">
        <v>10697.884899999999</v>
      </c>
      <c r="Q34" s="32">
        <v>2704110.24</v>
      </c>
      <c r="R34" s="32">
        <v>6254208.6200000001</v>
      </c>
      <c r="S34" s="32">
        <v>757439.12</v>
      </c>
      <c r="T34" s="32">
        <v>1192750.6399999999</v>
      </c>
      <c r="U34" s="32">
        <v>191966.3</v>
      </c>
      <c r="V34" s="32">
        <v>2571378.08</v>
      </c>
      <c r="W34" s="32">
        <v>1425839.52</v>
      </c>
      <c r="X34" s="32">
        <v>5273299.0599999996</v>
      </c>
      <c r="Y34" s="32">
        <v>3826582.88</v>
      </c>
      <c r="Z34" s="32">
        <v>1665993.19</v>
      </c>
      <c r="AA34" s="32">
        <v>3783036.72</v>
      </c>
      <c r="AB34" s="32">
        <v>1373976.12</v>
      </c>
      <c r="AC34" s="2">
        <v>-0.66</v>
      </c>
      <c r="AD34" s="2">
        <v>-0.66</v>
      </c>
      <c r="AE34" s="2">
        <v>-0.66</v>
      </c>
      <c r="AF34" s="2">
        <v>-0.66</v>
      </c>
      <c r="AG34" s="2">
        <v>-0.66</v>
      </c>
      <c r="AH34" s="2">
        <v>-0.66</v>
      </c>
      <c r="AI34" s="2">
        <v>1.24</v>
      </c>
      <c r="AJ34" s="2">
        <v>1.24</v>
      </c>
      <c r="AK34" s="2">
        <v>1.24</v>
      </c>
      <c r="AL34" s="2">
        <v>1.24</v>
      </c>
      <c r="AM34" s="2">
        <v>1.24</v>
      </c>
      <c r="AN34" s="2">
        <v>1.24</v>
      </c>
      <c r="AO34" s="33">
        <v>-17847.13</v>
      </c>
      <c r="AP34" s="33">
        <v>-41277.78</v>
      </c>
      <c r="AQ34" s="33">
        <v>-4999.1000000000004</v>
      </c>
      <c r="AR34" s="33">
        <v>-7872.15</v>
      </c>
      <c r="AS34" s="33">
        <v>-1266.98</v>
      </c>
      <c r="AT34" s="33">
        <v>-16971.099999999999</v>
      </c>
      <c r="AU34" s="33">
        <v>17680.41</v>
      </c>
      <c r="AV34" s="33">
        <v>65388.91</v>
      </c>
      <c r="AW34" s="33">
        <v>47449.63</v>
      </c>
      <c r="AX34" s="33">
        <v>20658.32</v>
      </c>
      <c r="AY34" s="33">
        <v>46909.66</v>
      </c>
      <c r="AZ34" s="33">
        <v>17037.3</v>
      </c>
      <c r="BA34" s="31">
        <f t="shared" si="44"/>
        <v>-1081.6400000000001</v>
      </c>
      <c r="BB34" s="31">
        <f t="shared" si="45"/>
        <v>-2501.6799999999998</v>
      </c>
      <c r="BC34" s="31">
        <f t="shared" si="46"/>
        <v>-302.98</v>
      </c>
      <c r="BD34" s="31">
        <f t="shared" si="47"/>
        <v>6917.95</v>
      </c>
      <c r="BE34" s="31">
        <f t="shared" si="48"/>
        <v>1113.4000000000001</v>
      </c>
      <c r="BF34" s="31">
        <f t="shared" si="49"/>
        <v>14913.99</v>
      </c>
      <c r="BG34" s="31">
        <f t="shared" si="50"/>
        <v>998.09</v>
      </c>
      <c r="BH34" s="31">
        <f t="shared" si="51"/>
        <v>3691.31</v>
      </c>
      <c r="BI34" s="31">
        <f t="shared" si="52"/>
        <v>2678.61</v>
      </c>
      <c r="BJ34" s="31">
        <f t="shared" si="53"/>
        <v>-4997.9799999999996</v>
      </c>
      <c r="BK34" s="31">
        <f t="shared" si="54"/>
        <v>-11349.11</v>
      </c>
      <c r="BL34" s="31">
        <f t="shared" si="55"/>
        <v>-4121.93</v>
      </c>
      <c r="BM34" s="6">
        <f t="shared" ca="1" si="152"/>
        <v>3.5000000000000003E-2</v>
      </c>
      <c r="BN34" s="6">
        <f t="shared" ca="1" si="152"/>
        <v>3.5000000000000003E-2</v>
      </c>
      <c r="BO34" s="6">
        <f t="shared" ca="1" si="152"/>
        <v>3.5000000000000003E-2</v>
      </c>
      <c r="BP34" s="6">
        <f t="shared" ca="1" si="152"/>
        <v>3.5000000000000003E-2</v>
      </c>
      <c r="BQ34" s="6">
        <f t="shared" ca="1" si="152"/>
        <v>3.5000000000000003E-2</v>
      </c>
      <c r="BR34" s="6">
        <f t="shared" ca="1" si="152"/>
        <v>3.5000000000000003E-2</v>
      </c>
      <c r="BS34" s="6">
        <f t="shared" ca="1" si="152"/>
        <v>3.5000000000000003E-2</v>
      </c>
      <c r="BT34" s="6">
        <f t="shared" ca="1" si="152"/>
        <v>3.5000000000000003E-2</v>
      </c>
      <c r="BU34" s="6">
        <f t="shared" ca="1" si="152"/>
        <v>3.5000000000000003E-2</v>
      </c>
      <c r="BV34" s="6">
        <f t="shared" ca="1" si="152"/>
        <v>3.5000000000000003E-2</v>
      </c>
      <c r="BW34" s="6">
        <f t="shared" ca="1" si="152"/>
        <v>3.5000000000000003E-2</v>
      </c>
      <c r="BX34" s="6">
        <f t="shared" ca="1" si="152"/>
        <v>3.5000000000000003E-2</v>
      </c>
      <c r="BY34" s="31">
        <f t="shared" ca="1" si="16"/>
        <v>94643.86</v>
      </c>
      <c r="BZ34" s="31">
        <f t="shared" ca="1" si="17"/>
        <v>218897.3</v>
      </c>
      <c r="CA34" s="31">
        <f t="shared" ca="1" si="18"/>
        <v>26510.37</v>
      </c>
      <c r="CB34" s="31">
        <f t="shared" ca="1" si="19"/>
        <v>41746.269999999997</v>
      </c>
      <c r="CC34" s="31">
        <f t="shared" ca="1" si="20"/>
        <v>6718.82</v>
      </c>
      <c r="CD34" s="31">
        <f t="shared" ca="1" si="21"/>
        <v>89998.23</v>
      </c>
      <c r="CE34" s="31">
        <f t="shared" ca="1" si="22"/>
        <v>49904.38</v>
      </c>
      <c r="CF34" s="31">
        <f t="shared" ca="1" si="23"/>
        <v>184565.47</v>
      </c>
      <c r="CG34" s="31">
        <f t="shared" ca="1" si="24"/>
        <v>133930.4</v>
      </c>
      <c r="CH34" s="31">
        <f t="shared" ca="1" si="25"/>
        <v>58309.760000000002</v>
      </c>
      <c r="CI34" s="31">
        <f t="shared" ca="1" si="26"/>
        <v>132406.29</v>
      </c>
      <c r="CJ34" s="31">
        <f t="shared" ca="1" si="27"/>
        <v>48089.16</v>
      </c>
      <c r="CK34" s="32">
        <f t="shared" ca="1" si="56"/>
        <v>4056.17</v>
      </c>
      <c r="CL34" s="32">
        <f t="shared" ca="1" si="57"/>
        <v>9381.31</v>
      </c>
      <c r="CM34" s="32">
        <f t="shared" ca="1" si="58"/>
        <v>1136.1600000000001</v>
      </c>
      <c r="CN34" s="32">
        <f t="shared" ca="1" si="59"/>
        <v>1789.13</v>
      </c>
      <c r="CO34" s="32">
        <f t="shared" ca="1" si="60"/>
        <v>287.95</v>
      </c>
      <c r="CP34" s="32">
        <f t="shared" ca="1" si="61"/>
        <v>3857.07</v>
      </c>
      <c r="CQ34" s="32">
        <f t="shared" ca="1" si="62"/>
        <v>2138.7600000000002</v>
      </c>
      <c r="CR34" s="32">
        <f t="shared" ca="1" si="63"/>
        <v>7909.95</v>
      </c>
      <c r="CS34" s="32">
        <f t="shared" ca="1" si="64"/>
        <v>5739.87</v>
      </c>
      <c r="CT34" s="32">
        <f t="shared" ca="1" si="65"/>
        <v>2498.9899999999998</v>
      </c>
      <c r="CU34" s="32">
        <f t="shared" ca="1" si="66"/>
        <v>5674.56</v>
      </c>
      <c r="CV34" s="32">
        <f t="shared" ca="1" si="67"/>
        <v>2060.96</v>
      </c>
      <c r="CW34" s="31">
        <f t="shared" ca="1" si="191"/>
        <v>117628.8</v>
      </c>
      <c r="CX34" s="31">
        <f t="shared" ca="1" si="192"/>
        <v>272058.07</v>
      </c>
      <c r="CY34" s="31">
        <f t="shared" ca="1" si="193"/>
        <v>32948.61</v>
      </c>
      <c r="CZ34" s="31">
        <f t="shared" ca="1" si="194"/>
        <v>44489.599999999999</v>
      </c>
      <c r="DA34" s="31">
        <f t="shared" ca="1" si="195"/>
        <v>7160.35</v>
      </c>
      <c r="DB34" s="31">
        <f t="shared" ca="1" si="196"/>
        <v>95912.409999999989</v>
      </c>
      <c r="DC34" s="31">
        <f t="shared" ca="1" si="197"/>
        <v>33364.639999999999</v>
      </c>
      <c r="DD34" s="31">
        <f t="shared" ca="1" si="198"/>
        <v>123395.20000000001</v>
      </c>
      <c r="DE34" s="31">
        <f t="shared" ca="1" si="199"/>
        <v>89542.029999999984</v>
      </c>
      <c r="DF34" s="31">
        <f t="shared" ca="1" si="200"/>
        <v>45148.41</v>
      </c>
      <c r="DG34" s="31">
        <f t="shared" ca="1" si="201"/>
        <v>102520.3</v>
      </c>
      <c r="DH34" s="31">
        <f t="shared" ca="1" si="202"/>
        <v>37234.750000000007</v>
      </c>
      <c r="DI34" s="32">
        <f t="shared" ca="1" si="68"/>
        <v>5881.44</v>
      </c>
      <c r="DJ34" s="32">
        <f t="shared" ca="1" si="69"/>
        <v>13602.9</v>
      </c>
      <c r="DK34" s="32">
        <f t="shared" ca="1" si="70"/>
        <v>1647.43</v>
      </c>
      <c r="DL34" s="32">
        <f t="shared" ca="1" si="71"/>
        <v>2224.48</v>
      </c>
      <c r="DM34" s="32">
        <f t="shared" ca="1" si="72"/>
        <v>358.02</v>
      </c>
      <c r="DN34" s="32">
        <f t="shared" ca="1" si="73"/>
        <v>4795.62</v>
      </c>
      <c r="DO34" s="32">
        <f t="shared" ca="1" si="74"/>
        <v>1668.23</v>
      </c>
      <c r="DP34" s="32">
        <f t="shared" ca="1" si="75"/>
        <v>6169.76</v>
      </c>
      <c r="DQ34" s="32">
        <f t="shared" ca="1" si="76"/>
        <v>4477.1000000000004</v>
      </c>
      <c r="DR34" s="32">
        <f t="shared" ca="1" si="77"/>
        <v>2257.42</v>
      </c>
      <c r="DS34" s="32">
        <f t="shared" ca="1" si="78"/>
        <v>5126.0200000000004</v>
      </c>
      <c r="DT34" s="32">
        <f t="shared" ca="1" si="79"/>
        <v>1861.74</v>
      </c>
      <c r="DU34" s="31">
        <f t="shared" ca="1" si="80"/>
        <v>32031.17</v>
      </c>
      <c r="DV34" s="31">
        <f t="shared" ca="1" si="81"/>
        <v>73447.94</v>
      </c>
      <c r="DW34" s="31">
        <f t="shared" ca="1" si="82"/>
        <v>8825.68</v>
      </c>
      <c r="DX34" s="31">
        <f t="shared" ca="1" si="83"/>
        <v>11813.16</v>
      </c>
      <c r="DY34" s="31">
        <f t="shared" ca="1" si="84"/>
        <v>1885.08</v>
      </c>
      <c r="DZ34" s="31">
        <f t="shared" ca="1" si="85"/>
        <v>25026.47</v>
      </c>
      <c r="EA34" s="31">
        <f t="shared" ca="1" si="86"/>
        <v>8630.44</v>
      </c>
      <c r="EB34" s="31">
        <f t="shared" ca="1" si="87"/>
        <v>31630.46</v>
      </c>
      <c r="EC34" s="31">
        <f t="shared" ca="1" si="88"/>
        <v>22743.58</v>
      </c>
      <c r="ED34" s="31">
        <f t="shared" ca="1" si="89"/>
        <v>11365.6</v>
      </c>
      <c r="EE34" s="31">
        <f t="shared" ca="1" si="90"/>
        <v>25568.880000000001</v>
      </c>
      <c r="EF34" s="31">
        <f t="shared" ca="1" si="91"/>
        <v>9202.2999999999993</v>
      </c>
      <c r="EG34" s="32">
        <f t="shared" ca="1" si="92"/>
        <v>155541.41</v>
      </c>
      <c r="EH34" s="32">
        <f t="shared" ca="1" si="93"/>
        <v>359108.91000000003</v>
      </c>
      <c r="EI34" s="32">
        <f t="shared" ca="1" si="94"/>
        <v>43421.72</v>
      </c>
      <c r="EJ34" s="32">
        <f t="shared" ca="1" si="95"/>
        <v>58527.240000000005</v>
      </c>
      <c r="EK34" s="32">
        <f t="shared" ca="1" si="96"/>
        <v>9403.4500000000007</v>
      </c>
      <c r="EL34" s="32">
        <f t="shared" ca="1" si="97"/>
        <v>125734.49999999999</v>
      </c>
      <c r="EM34" s="32">
        <f t="shared" ca="1" si="98"/>
        <v>43663.310000000005</v>
      </c>
      <c r="EN34" s="32">
        <f t="shared" ca="1" si="99"/>
        <v>161195.42000000001</v>
      </c>
      <c r="EO34" s="32">
        <f t="shared" ca="1" si="100"/>
        <v>116762.70999999999</v>
      </c>
      <c r="EP34" s="32">
        <f t="shared" ca="1" si="101"/>
        <v>58771.43</v>
      </c>
      <c r="EQ34" s="32">
        <f t="shared" ca="1" si="102"/>
        <v>133215.20000000001</v>
      </c>
      <c r="ER34" s="32">
        <f t="shared" ca="1" si="103"/>
        <v>48298.790000000008</v>
      </c>
    </row>
    <row r="35" spans="1:148" x14ac:dyDescent="0.25">
      <c r="A35" t="s">
        <v>449</v>
      </c>
      <c r="B35" s="1" t="s">
        <v>45</v>
      </c>
      <c r="C35" t="str">
        <f t="shared" ca="1" si="165"/>
        <v>CNR5</v>
      </c>
      <c r="D35" t="str">
        <f t="shared" ca="1" si="2"/>
        <v>CNRL Horizon Industrial System</v>
      </c>
      <c r="E35" s="51">
        <v>11399.984</v>
      </c>
      <c r="F35" s="51">
        <v>12218.647999999999</v>
      </c>
      <c r="G35" s="51">
        <v>0</v>
      </c>
      <c r="H35" s="51">
        <v>0</v>
      </c>
      <c r="I35" s="51">
        <v>0</v>
      </c>
      <c r="J35" s="51">
        <v>11990.691999999999</v>
      </c>
      <c r="K35" s="51">
        <v>5477.9480000000003</v>
      </c>
      <c r="L35" s="51">
        <v>7959.8239999999996</v>
      </c>
      <c r="M35" s="51">
        <v>1468.9079999999999</v>
      </c>
      <c r="N35" s="51">
        <v>3213.2559999999999</v>
      </c>
      <c r="O35" s="51">
        <v>1419.8119999999999</v>
      </c>
      <c r="P35" s="51">
        <v>1716.4960000000001</v>
      </c>
      <c r="Q35" s="32">
        <v>1030774.45</v>
      </c>
      <c r="R35" s="32">
        <v>1894327.29</v>
      </c>
      <c r="S35" s="32">
        <v>0</v>
      </c>
      <c r="T35" s="32">
        <v>0</v>
      </c>
      <c r="U35" s="32">
        <v>0</v>
      </c>
      <c r="V35" s="32">
        <v>629042.5</v>
      </c>
      <c r="W35" s="32">
        <v>194429.77</v>
      </c>
      <c r="X35" s="32">
        <v>634835.38</v>
      </c>
      <c r="Y35" s="32">
        <v>96468.82</v>
      </c>
      <c r="Z35" s="32">
        <v>286882.23</v>
      </c>
      <c r="AA35" s="32">
        <v>248918.8</v>
      </c>
      <c r="AB35" s="32">
        <v>147570.1</v>
      </c>
      <c r="AC35" s="2">
        <v>4.8600000000000003</v>
      </c>
      <c r="AD35" s="2">
        <v>4.8600000000000003</v>
      </c>
      <c r="AE35" s="2">
        <v>4.8600000000000003</v>
      </c>
      <c r="AF35" s="2">
        <v>4.8600000000000003</v>
      </c>
      <c r="AG35" s="2">
        <v>4.8600000000000003</v>
      </c>
      <c r="AH35" s="2">
        <v>4.8600000000000003</v>
      </c>
      <c r="AI35" s="2">
        <v>5.55</v>
      </c>
      <c r="AJ35" s="2">
        <v>5.55</v>
      </c>
      <c r="AK35" s="2">
        <v>5.55</v>
      </c>
      <c r="AL35" s="2">
        <v>5.55</v>
      </c>
      <c r="AM35" s="2">
        <v>5.55</v>
      </c>
      <c r="AN35" s="2">
        <v>5.55</v>
      </c>
      <c r="AO35" s="33">
        <v>50095.64</v>
      </c>
      <c r="AP35" s="33">
        <v>92064.31</v>
      </c>
      <c r="AQ35" s="33">
        <v>0</v>
      </c>
      <c r="AR35" s="33">
        <v>0</v>
      </c>
      <c r="AS35" s="33">
        <v>0</v>
      </c>
      <c r="AT35" s="33">
        <v>30571.47</v>
      </c>
      <c r="AU35" s="33">
        <v>10790.85</v>
      </c>
      <c r="AV35" s="33">
        <v>35233.360000000001</v>
      </c>
      <c r="AW35" s="33">
        <v>5354.02</v>
      </c>
      <c r="AX35" s="33">
        <v>15921.96</v>
      </c>
      <c r="AY35" s="33">
        <v>13814.99</v>
      </c>
      <c r="AZ35" s="33">
        <v>8190.14</v>
      </c>
      <c r="BA35" s="31">
        <f t="shared" si="44"/>
        <v>-412.31</v>
      </c>
      <c r="BB35" s="31">
        <f t="shared" si="45"/>
        <v>-757.73</v>
      </c>
      <c r="BC35" s="31">
        <f t="shared" si="46"/>
        <v>0</v>
      </c>
      <c r="BD35" s="31">
        <f t="shared" si="47"/>
        <v>0</v>
      </c>
      <c r="BE35" s="31">
        <f t="shared" si="48"/>
        <v>0</v>
      </c>
      <c r="BF35" s="31">
        <f t="shared" si="49"/>
        <v>3648.45</v>
      </c>
      <c r="BG35" s="31">
        <f t="shared" si="50"/>
        <v>136.1</v>
      </c>
      <c r="BH35" s="31">
        <f t="shared" si="51"/>
        <v>444.38</v>
      </c>
      <c r="BI35" s="31">
        <f t="shared" si="52"/>
        <v>67.53</v>
      </c>
      <c r="BJ35" s="31">
        <f t="shared" si="53"/>
        <v>-860.65</v>
      </c>
      <c r="BK35" s="31">
        <f t="shared" si="54"/>
        <v>-746.76</v>
      </c>
      <c r="BL35" s="31">
        <f t="shared" si="55"/>
        <v>-442.71</v>
      </c>
      <c r="BM35" s="6">
        <f t="shared" ca="1" si="152"/>
        <v>3.8300000000000001E-2</v>
      </c>
      <c r="BN35" s="6">
        <f t="shared" ca="1" si="152"/>
        <v>3.8300000000000001E-2</v>
      </c>
      <c r="BO35" s="6">
        <f t="shared" ca="1" si="152"/>
        <v>3.8300000000000001E-2</v>
      </c>
      <c r="BP35" s="6">
        <f t="shared" ca="1" si="152"/>
        <v>3.8300000000000001E-2</v>
      </c>
      <c r="BQ35" s="6">
        <f t="shared" ca="1" si="152"/>
        <v>3.8300000000000001E-2</v>
      </c>
      <c r="BR35" s="6">
        <f t="shared" ca="1" si="152"/>
        <v>3.8300000000000001E-2</v>
      </c>
      <c r="BS35" s="6">
        <f t="shared" ca="1" si="152"/>
        <v>3.8300000000000001E-2</v>
      </c>
      <c r="BT35" s="6">
        <f t="shared" ca="1" si="152"/>
        <v>3.8300000000000001E-2</v>
      </c>
      <c r="BU35" s="6">
        <f t="shared" ca="1" si="152"/>
        <v>3.8300000000000001E-2</v>
      </c>
      <c r="BV35" s="6">
        <f t="shared" ca="1" si="152"/>
        <v>3.8300000000000001E-2</v>
      </c>
      <c r="BW35" s="6">
        <f t="shared" ca="1" si="152"/>
        <v>3.8300000000000001E-2</v>
      </c>
      <c r="BX35" s="6">
        <f t="shared" ca="1" si="152"/>
        <v>3.8300000000000001E-2</v>
      </c>
      <c r="BY35" s="31">
        <f t="shared" ca="1" si="16"/>
        <v>39478.660000000003</v>
      </c>
      <c r="BZ35" s="31">
        <f t="shared" ca="1" si="17"/>
        <v>72552.740000000005</v>
      </c>
      <c r="CA35" s="31">
        <f t="shared" ca="1" si="18"/>
        <v>0</v>
      </c>
      <c r="CB35" s="31">
        <f t="shared" ca="1" si="19"/>
        <v>0</v>
      </c>
      <c r="CC35" s="31">
        <f t="shared" ca="1" si="20"/>
        <v>0</v>
      </c>
      <c r="CD35" s="31">
        <f t="shared" ca="1" si="21"/>
        <v>24092.33</v>
      </c>
      <c r="CE35" s="31">
        <f t="shared" ca="1" si="22"/>
        <v>7446.66</v>
      </c>
      <c r="CF35" s="31">
        <f t="shared" ca="1" si="23"/>
        <v>24314.2</v>
      </c>
      <c r="CG35" s="31">
        <f t="shared" ca="1" si="24"/>
        <v>3694.76</v>
      </c>
      <c r="CH35" s="31">
        <f t="shared" ca="1" si="25"/>
        <v>10987.59</v>
      </c>
      <c r="CI35" s="31">
        <f t="shared" ca="1" si="26"/>
        <v>9533.59</v>
      </c>
      <c r="CJ35" s="31">
        <f t="shared" ca="1" si="27"/>
        <v>5651.93</v>
      </c>
      <c r="CK35" s="32">
        <f t="shared" ca="1" si="56"/>
        <v>1546.16</v>
      </c>
      <c r="CL35" s="32">
        <f t="shared" ca="1" si="57"/>
        <v>2841.49</v>
      </c>
      <c r="CM35" s="32">
        <f t="shared" ca="1" si="58"/>
        <v>0</v>
      </c>
      <c r="CN35" s="32">
        <f t="shared" ca="1" si="59"/>
        <v>0</v>
      </c>
      <c r="CO35" s="32">
        <f t="shared" ca="1" si="60"/>
        <v>0</v>
      </c>
      <c r="CP35" s="32">
        <f t="shared" ca="1" si="61"/>
        <v>943.56</v>
      </c>
      <c r="CQ35" s="32">
        <f t="shared" ca="1" si="62"/>
        <v>291.64</v>
      </c>
      <c r="CR35" s="32">
        <f t="shared" ca="1" si="63"/>
        <v>952.25</v>
      </c>
      <c r="CS35" s="32">
        <f t="shared" ca="1" si="64"/>
        <v>144.69999999999999</v>
      </c>
      <c r="CT35" s="32">
        <f t="shared" ca="1" si="65"/>
        <v>430.32</v>
      </c>
      <c r="CU35" s="32">
        <f t="shared" ca="1" si="66"/>
        <v>373.38</v>
      </c>
      <c r="CV35" s="32">
        <f t="shared" ca="1" si="67"/>
        <v>221.36</v>
      </c>
      <c r="CW35" s="31">
        <f t="shared" ca="1" si="191"/>
        <v>-8658.5099999999929</v>
      </c>
      <c r="CX35" s="31">
        <f t="shared" ca="1" si="192"/>
        <v>-15912.349999999988</v>
      </c>
      <c r="CY35" s="31">
        <f t="shared" ca="1" si="193"/>
        <v>0</v>
      </c>
      <c r="CZ35" s="31">
        <f t="shared" ca="1" si="194"/>
        <v>0</v>
      </c>
      <c r="DA35" s="31">
        <f t="shared" ca="1" si="195"/>
        <v>0</v>
      </c>
      <c r="DB35" s="31">
        <f t="shared" ca="1" si="196"/>
        <v>-9184.0299999999988</v>
      </c>
      <c r="DC35" s="31">
        <f t="shared" ca="1" si="197"/>
        <v>-3188.65</v>
      </c>
      <c r="DD35" s="31">
        <f t="shared" ca="1" si="198"/>
        <v>-10411.289999999999</v>
      </c>
      <c r="DE35" s="31">
        <f t="shared" ca="1" si="199"/>
        <v>-1582.0900000000004</v>
      </c>
      <c r="DF35" s="31">
        <f t="shared" ca="1" si="200"/>
        <v>-3643.3999999999992</v>
      </c>
      <c r="DG35" s="31">
        <f t="shared" ca="1" si="201"/>
        <v>-3161.26</v>
      </c>
      <c r="DH35" s="31">
        <f t="shared" ca="1" si="202"/>
        <v>-1874.1400000000003</v>
      </c>
      <c r="DI35" s="32">
        <f t="shared" ca="1" si="68"/>
        <v>-432.93</v>
      </c>
      <c r="DJ35" s="32">
        <f t="shared" ca="1" si="69"/>
        <v>-795.62</v>
      </c>
      <c r="DK35" s="32">
        <f t="shared" ca="1" si="70"/>
        <v>0</v>
      </c>
      <c r="DL35" s="32">
        <f t="shared" ca="1" si="71"/>
        <v>0</v>
      </c>
      <c r="DM35" s="32">
        <f t="shared" ca="1" si="72"/>
        <v>0</v>
      </c>
      <c r="DN35" s="32">
        <f t="shared" ca="1" si="73"/>
        <v>-459.2</v>
      </c>
      <c r="DO35" s="32">
        <f t="shared" ca="1" si="74"/>
        <v>-159.43</v>
      </c>
      <c r="DP35" s="32">
        <f t="shared" ca="1" si="75"/>
        <v>-520.55999999999995</v>
      </c>
      <c r="DQ35" s="32">
        <f t="shared" ca="1" si="76"/>
        <v>-79.099999999999994</v>
      </c>
      <c r="DR35" s="32">
        <f t="shared" ca="1" si="77"/>
        <v>-182.17</v>
      </c>
      <c r="DS35" s="32">
        <f t="shared" ca="1" si="78"/>
        <v>-158.06</v>
      </c>
      <c r="DT35" s="32">
        <f t="shared" ca="1" si="79"/>
        <v>-93.71</v>
      </c>
      <c r="DU35" s="31">
        <f t="shared" ca="1" si="80"/>
        <v>-2357.77</v>
      </c>
      <c r="DV35" s="31">
        <f t="shared" ca="1" si="81"/>
        <v>-4295.88</v>
      </c>
      <c r="DW35" s="31">
        <f t="shared" ca="1" si="82"/>
        <v>0</v>
      </c>
      <c r="DX35" s="31">
        <f t="shared" ca="1" si="83"/>
        <v>0</v>
      </c>
      <c r="DY35" s="31">
        <f t="shared" ca="1" si="84"/>
        <v>0</v>
      </c>
      <c r="DZ35" s="31">
        <f t="shared" ca="1" si="85"/>
        <v>-2396.39</v>
      </c>
      <c r="EA35" s="31">
        <f t="shared" ca="1" si="86"/>
        <v>-824.81</v>
      </c>
      <c r="EB35" s="31">
        <f t="shared" ca="1" si="87"/>
        <v>-2668.77</v>
      </c>
      <c r="EC35" s="31">
        <f t="shared" ca="1" si="88"/>
        <v>-401.85</v>
      </c>
      <c r="ED35" s="31">
        <f t="shared" ca="1" si="89"/>
        <v>-917.18</v>
      </c>
      <c r="EE35" s="31">
        <f t="shared" ca="1" si="90"/>
        <v>-788.43</v>
      </c>
      <c r="EF35" s="31">
        <f t="shared" ca="1" si="91"/>
        <v>-463.18</v>
      </c>
      <c r="EG35" s="32">
        <f t="shared" ca="1" si="92"/>
        <v>-11449.209999999994</v>
      </c>
      <c r="EH35" s="32">
        <f t="shared" ca="1" si="93"/>
        <v>-21003.849999999988</v>
      </c>
      <c r="EI35" s="32">
        <f t="shared" ca="1" si="94"/>
        <v>0</v>
      </c>
      <c r="EJ35" s="32">
        <f t="shared" ca="1" si="95"/>
        <v>0</v>
      </c>
      <c r="EK35" s="32">
        <f t="shared" ca="1" si="96"/>
        <v>0</v>
      </c>
      <c r="EL35" s="32">
        <f t="shared" ca="1" si="97"/>
        <v>-12039.619999999999</v>
      </c>
      <c r="EM35" s="32">
        <f t="shared" ca="1" si="98"/>
        <v>-4172.8899999999994</v>
      </c>
      <c r="EN35" s="32">
        <f t="shared" ca="1" si="99"/>
        <v>-13600.619999999999</v>
      </c>
      <c r="EO35" s="32">
        <f t="shared" ca="1" si="100"/>
        <v>-2063.0400000000004</v>
      </c>
      <c r="EP35" s="32">
        <f t="shared" ca="1" si="101"/>
        <v>-4742.7499999999991</v>
      </c>
      <c r="EQ35" s="32">
        <f t="shared" ca="1" si="102"/>
        <v>-4107.75</v>
      </c>
      <c r="ER35" s="32">
        <f t="shared" ca="1" si="103"/>
        <v>-2431.0300000000002</v>
      </c>
    </row>
    <row r="36" spans="1:148" x14ac:dyDescent="0.25">
      <c r="A36" t="s">
        <v>443</v>
      </c>
      <c r="B36" s="1" t="s">
        <v>159</v>
      </c>
      <c r="C36" t="str">
        <f t="shared" ca="1" si="165"/>
        <v>CR1</v>
      </c>
      <c r="D36" t="str">
        <f t="shared" ca="1" si="2"/>
        <v>Castle River #1 Wind Facility</v>
      </c>
      <c r="E36" s="51">
        <v>11307.309800000001</v>
      </c>
      <c r="F36" s="51">
        <v>10596.815399999999</v>
      </c>
      <c r="G36" s="51">
        <v>7282.5348999999997</v>
      </c>
      <c r="H36" s="51">
        <v>9194.8158000000003</v>
      </c>
      <c r="I36" s="51">
        <v>6220.1543510000001</v>
      </c>
      <c r="J36" s="51">
        <v>8492.7017980000001</v>
      </c>
      <c r="K36" s="51">
        <v>7711.1048479999999</v>
      </c>
      <c r="L36" s="51">
        <v>5062.7386560000004</v>
      </c>
      <c r="M36" s="51">
        <v>8294.0242269999999</v>
      </c>
      <c r="N36" s="51">
        <v>11142.417097</v>
      </c>
      <c r="O36" s="51">
        <v>13212.456393</v>
      </c>
      <c r="P36" s="51">
        <v>15768.931699999999</v>
      </c>
      <c r="Q36" s="32">
        <v>508468.77</v>
      </c>
      <c r="R36" s="32">
        <v>402750.98</v>
      </c>
      <c r="S36" s="32">
        <v>216153.62</v>
      </c>
      <c r="T36" s="32">
        <v>407368.04</v>
      </c>
      <c r="U36" s="32">
        <v>139802.85</v>
      </c>
      <c r="V36" s="32">
        <v>570678.12</v>
      </c>
      <c r="W36" s="32">
        <v>236058.48</v>
      </c>
      <c r="X36" s="32">
        <v>852640.7</v>
      </c>
      <c r="Y36" s="32">
        <v>489752</v>
      </c>
      <c r="Z36" s="32">
        <v>358080.99</v>
      </c>
      <c r="AA36" s="32">
        <v>1243743.92</v>
      </c>
      <c r="AB36" s="32">
        <v>581017.78</v>
      </c>
      <c r="AC36" s="2">
        <v>0.59</v>
      </c>
      <c r="AD36" s="2">
        <v>0.59</v>
      </c>
      <c r="AE36" s="2">
        <v>0.59</v>
      </c>
      <c r="AF36" s="2">
        <v>0.59</v>
      </c>
      <c r="AG36" s="2">
        <v>0.59</v>
      </c>
      <c r="AH36" s="2">
        <v>0.59</v>
      </c>
      <c r="AI36" s="2">
        <v>2.0499999999999998</v>
      </c>
      <c r="AJ36" s="2">
        <v>2.0499999999999998</v>
      </c>
      <c r="AK36" s="2">
        <v>2.0499999999999998</v>
      </c>
      <c r="AL36" s="2">
        <v>2.0499999999999998</v>
      </c>
      <c r="AM36" s="2">
        <v>2.0499999999999998</v>
      </c>
      <c r="AN36" s="2">
        <v>2.0499999999999998</v>
      </c>
      <c r="AO36" s="33">
        <v>2999.97</v>
      </c>
      <c r="AP36" s="33">
        <v>2376.23</v>
      </c>
      <c r="AQ36" s="33">
        <v>1275.31</v>
      </c>
      <c r="AR36" s="33">
        <v>2403.4699999999998</v>
      </c>
      <c r="AS36" s="33">
        <v>824.84</v>
      </c>
      <c r="AT36" s="33">
        <v>3367</v>
      </c>
      <c r="AU36" s="33">
        <v>4839.2</v>
      </c>
      <c r="AV36" s="33">
        <v>17479.13</v>
      </c>
      <c r="AW36" s="33">
        <v>10039.92</v>
      </c>
      <c r="AX36" s="33">
        <v>7340.66</v>
      </c>
      <c r="AY36" s="33">
        <v>25496.75</v>
      </c>
      <c r="AZ36" s="33">
        <v>11910.86</v>
      </c>
      <c r="BA36" s="31">
        <f t="shared" si="44"/>
        <v>-203.39</v>
      </c>
      <c r="BB36" s="31">
        <f t="shared" si="45"/>
        <v>-161.1</v>
      </c>
      <c r="BC36" s="31">
        <f t="shared" si="46"/>
        <v>-86.46</v>
      </c>
      <c r="BD36" s="31">
        <f t="shared" si="47"/>
        <v>2362.73</v>
      </c>
      <c r="BE36" s="31">
        <f t="shared" si="48"/>
        <v>810.86</v>
      </c>
      <c r="BF36" s="31">
        <f t="shared" si="49"/>
        <v>3309.93</v>
      </c>
      <c r="BG36" s="31">
        <f t="shared" si="50"/>
        <v>165.24</v>
      </c>
      <c r="BH36" s="31">
        <f t="shared" si="51"/>
        <v>596.85</v>
      </c>
      <c r="BI36" s="31">
        <f t="shared" si="52"/>
        <v>342.83</v>
      </c>
      <c r="BJ36" s="31">
        <f t="shared" si="53"/>
        <v>-1074.24</v>
      </c>
      <c r="BK36" s="31">
        <f t="shared" si="54"/>
        <v>-3731.23</v>
      </c>
      <c r="BL36" s="31">
        <f t="shared" si="55"/>
        <v>-1743.05</v>
      </c>
      <c r="BM36" s="6">
        <f t="shared" ca="1" si="152"/>
        <v>4.5199999999999997E-2</v>
      </c>
      <c r="BN36" s="6">
        <f t="shared" ca="1" si="152"/>
        <v>4.5199999999999997E-2</v>
      </c>
      <c r="BO36" s="6">
        <f t="shared" ca="1" si="152"/>
        <v>4.5199999999999997E-2</v>
      </c>
      <c r="BP36" s="6">
        <f t="shared" ca="1" si="152"/>
        <v>4.5199999999999997E-2</v>
      </c>
      <c r="BQ36" s="6">
        <f t="shared" ca="1" si="152"/>
        <v>4.5199999999999997E-2</v>
      </c>
      <c r="BR36" s="6">
        <f t="shared" ca="1" si="152"/>
        <v>4.5199999999999997E-2</v>
      </c>
      <c r="BS36" s="6">
        <f t="shared" ca="1" si="152"/>
        <v>4.5199999999999997E-2</v>
      </c>
      <c r="BT36" s="6">
        <f t="shared" ca="1" si="152"/>
        <v>4.5199999999999997E-2</v>
      </c>
      <c r="BU36" s="6">
        <f t="shared" ca="1" si="152"/>
        <v>4.5199999999999997E-2</v>
      </c>
      <c r="BV36" s="6">
        <f t="shared" ca="1" si="152"/>
        <v>4.5199999999999997E-2</v>
      </c>
      <c r="BW36" s="6">
        <f t="shared" ca="1" si="152"/>
        <v>4.5199999999999997E-2</v>
      </c>
      <c r="BX36" s="6">
        <f t="shared" ca="1" si="152"/>
        <v>4.5199999999999997E-2</v>
      </c>
      <c r="BY36" s="31">
        <f t="shared" ca="1" si="16"/>
        <v>22982.79</v>
      </c>
      <c r="BZ36" s="31">
        <f t="shared" ca="1" si="17"/>
        <v>18204.34</v>
      </c>
      <c r="CA36" s="31">
        <f t="shared" ca="1" si="18"/>
        <v>9770.14</v>
      </c>
      <c r="CB36" s="31">
        <f t="shared" ca="1" si="19"/>
        <v>18413.04</v>
      </c>
      <c r="CC36" s="31">
        <f t="shared" ca="1" si="20"/>
        <v>6319.09</v>
      </c>
      <c r="CD36" s="31">
        <f t="shared" ca="1" si="21"/>
        <v>25794.65</v>
      </c>
      <c r="CE36" s="31">
        <f t="shared" ca="1" si="22"/>
        <v>10669.84</v>
      </c>
      <c r="CF36" s="31">
        <f t="shared" ca="1" si="23"/>
        <v>38539.360000000001</v>
      </c>
      <c r="CG36" s="31">
        <f t="shared" ca="1" si="24"/>
        <v>22136.79</v>
      </c>
      <c r="CH36" s="31">
        <f t="shared" ca="1" si="25"/>
        <v>16185.26</v>
      </c>
      <c r="CI36" s="31">
        <f t="shared" ca="1" si="26"/>
        <v>56217.23</v>
      </c>
      <c r="CJ36" s="31">
        <f t="shared" ca="1" si="27"/>
        <v>26262</v>
      </c>
      <c r="CK36" s="32">
        <f t="shared" ca="1" si="56"/>
        <v>762.7</v>
      </c>
      <c r="CL36" s="32">
        <f t="shared" ca="1" si="57"/>
        <v>604.13</v>
      </c>
      <c r="CM36" s="32">
        <f t="shared" ca="1" si="58"/>
        <v>324.23</v>
      </c>
      <c r="CN36" s="32">
        <f t="shared" ca="1" si="59"/>
        <v>611.04999999999995</v>
      </c>
      <c r="CO36" s="32">
        <f t="shared" ca="1" si="60"/>
        <v>209.7</v>
      </c>
      <c r="CP36" s="32">
        <f t="shared" ca="1" si="61"/>
        <v>856.02</v>
      </c>
      <c r="CQ36" s="32">
        <f t="shared" ca="1" si="62"/>
        <v>354.09</v>
      </c>
      <c r="CR36" s="32">
        <f t="shared" ca="1" si="63"/>
        <v>1278.96</v>
      </c>
      <c r="CS36" s="32">
        <f t="shared" ca="1" si="64"/>
        <v>734.63</v>
      </c>
      <c r="CT36" s="32">
        <f t="shared" ca="1" si="65"/>
        <v>537.12</v>
      </c>
      <c r="CU36" s="32">
        <f t="shared" ca="1" si="66"/>
        <v>1865.62</v>
      </c>
      <c r="CV36" s="32">
        <f t="shared" ca="1" si="67"/>
        <v>871.53</v>
      </c>
      <c r="CW36" s="31">
        <f t="shared" ca="1" si="191"/>
        <v>20948.91</v>
      </c>
      <c r="CX36" s="31">
        <f t="shared" ca="1" si="192"/>
        <v>16593.34</v>
      </c>
      <c r="CY36" s="31">
        <f t="shared" ca="1" si="193"/>
        <v>8905.5199999999986</v>
      </c>
      <c r="CZ36" s="31">
        <f t="shared" ca="1" si="194"/>
        <v>14257.89</v>
      </c>
      <c r="DA36" s="31">
        <f t="shared" ca="1" si="195"/>
        <v>4893.09</v>
      </c>
      <c r="DB36" s="31">
        <f t="shared" ca="1" si="196"/>
        <v>19973.740000000002</v>
      </c>
      <c r="DC36" s="31">
        <f t="shared" ca="1" si="197"/>
        <v>6019.4900000000007</v>
      </c>
      <c r="DD36" s="31">
        <f t="shared" ca="1" si="198"/>
        <v>21742.34</v>
      </c>
      <c r="DE36" s="31">
        <f t="shared" ca="1" si="199"/>
        <v>12488.670000000002</v>
      </c>
      <c r="DF36" s="31">
        <f t="shared" ca="1" si="200"/>
        <v>10455.960000000001</v>
      </c>
      <c r="DG36" s="31">
        <f t="shared" ca="1" si="201"/>
        <v>36317.330000000009</v>
      </c>
      <c r="DH36" s="31">
        <f t="shared" ca="1" si="202"/>
        <v>16965.719999999998</v>
      </c>
      <c r="DI36" s="32">
        <f t="shared" ca="1" si="68"/>
        <v>1047.45</v>
      </c>
      <c r="DJ36" s="32">
        <f t="shared" ca="1" si="69"/>
        <v>829.67</v>
      </c>
      <c r="DK36" s="32">
        <f t="shared" ca="1" si="70"/>
        <v>445.28</v>
      </c>
      <c r="DL36" s="32">
        <f t="shared" ca="1" si="71"/>
        <v>712.89</v>
      </c>
      <c r="DM36" s="32">
        <f t="shared" ca="1" si="72"/>
        <v>244.65</v>
      </c>
      <c r="DN36" s="32">
        <f t="shared" ca="1" si="73"/>
        <v>998.69</v>
      </c>
      <c r="DO36" s="32">
        <f t="shared" ca="1" si="74"/>
        <v>300.97000000000003</v>
      </c>
      <c r="DP36" s="32">
        <f t="shared" ca="1" si="75"/>
        <v>1087.1199999999999</v>
      </c>
      <c r="DQ36" s="32">
        <f t="shared" ca="1" si="76"/>
        <v>624.42999999999995</v>
      </c>
      <c r="DR36" s="32">
        <f t="shared" ca="1" si="77"/>
        <v>522.79999999999995</v>
      </c>
      <c r="DS36" s="32">
        <f t="shared" ca="1" si="78"/>
        <v>1815.87</v>
      </c>
      <c r="DT36" s="32">
        <f t="shared" ca="1" si="79"/>
        <v>848.29</v>
      </c>
      <c r="DU36" s="31">
        <f t="shared" ca="1" si="80"/>
        <v>5704.54</v>
      </c>
      <c r="DV36" s="31">
        <f t="shared" ca="1" si="81"/>
        <v>4479.7299999999996</v>
      </c>
      <c r="DW36" s="31">
        <f t="shared" ca="1" si="82"/>
        <v>2385.4499999999998</v>
      </c>
      <c r="DX36" s="31">
        <f t="shared" ca="1" si="83"/>
        <v>3785.85</v>
      </c>
      <c r="DY36" s="31">
        <f t="shared" ca="1" si="84"/>
        <v>1288.18</v>
      </c>
      <c r="DZ36" s="31">
        <f t="shared" ca="1" si="85"/>
        <v>5211.76</v>
      </c>
      <c r="EA36" s="31">
        <f t="shared" ca="1" si="86"/>
        <v>1557.06</v>
      </c>
      <c r="EB36" s="31">
        <f t="shared" ca="1" si="87"/>
        <v>5573.31</v>
      </c>
      <c r="EC36" s="31">
        <f t="shared" ca="1" si="88"/>
        <v>3172.11</v>
      </c>
      <c r="ED36" s="31">
        <f t="shared" ca="1" si="89"/>
        <v>2632.17</v>
      </c>
      <c r="EE36" s="31">
        <f t="shared" ca="1" si="90"/>
        <v>9057.65</v>
      </c>
      <c r="EF36" s="31">
        <f t="shared" ca="1" si="91"/>
        <v>4192.96</v>
      </c>
      <c r="EG36" s="32">
        <f t="shared" ca="1" si="92"/>
        <v>27700.9</v>
      </c>
      <c r="EH36" s="32">
        <f t="shared" ca="1" si="93"/>
        <v>21902.739999999998</v>
      </c>
      <c r="EI36" s="32">
        <f t="shared" ca="1" si="94"/>
        <v>11736.25</v>
      </c>
      <c r="EJ36" s="32">
        <f t="shared" ca="1" si="95"/>
        <v>18756.629999999997</v>
      </c>
      <c r="EK36" s="32">
        <f t="shared" ca="1" si="96"/>
        <v>6425.92</v>
      </c>
      <c r="EL36" s="32">
        <f t="shared" ca="1" si="97"/>
        <v>26184.190000000002</v>
      </c>
      <c r="EM36" s="32">
        <f t="shared" ca="1" si="98"/>
        <v>7877.52</v>
      </c>
      <c r="EN36" s="32">
        <f t="shared" ca="1" si="99"/>
        <v>28402.77</v>
      </c>
      <c r="EO36" s="32">
        <f t="shared" ca="1" si="100"/>
        <v>16285.210000000003</v>
      </c>
      <c r="EP36" s="32">
        <f t="shared" ca="1" si="101"/>
        <v>13610.93</v>
      </c>
      <c r="EQ36" s="32">
        <f t="shared" ca="1" si="102"/>
        <v>47190.850000000013</v>
      </c>
      <c r="ER36" s="32">
        <f t="shared" ca="1" si="103"/>
        <v>22006.969999999998</v>
      </c>
    </row>
    <row r="37" spans="1:148" x14ac:dyDescent="0.25">
      <c r="A37" t="s">
        <v>521</v>
      </c>
      <c r="B37" s="1" t="s">
        <v>230</v>
      </c>
      <c r="C37" t="str">
        <f t="shared" ca="1" si="165"/>
        <v>CRE1</v>
      </c>
      <c r="D37" t="str">
        <f t="shared" ca="1" si="2"/>
        <v>Cowley Ridge Expansion #1 Wind Facility</v>
      </c>
      <c r="E37" s="51">
        <v>0</v>
      </c>
      <c r="F37" s="51">
        <v>0</v>
      </c>
      <c r="G37" s="51">
        <v>0</v>
      </c>
      <c r="H37" s="51">
        <v>0</v>
      </c>
      <c r="I37" s="51">
        <v>0</v>
      </c>
      <c r="J37" s="51">
        <v>0</v>
      </c>
      <c r="K37" s="51">
        <v>0</v>
      </c>
      <c r="L37" s="51">
        <v>0</v>
      </c>
      <c r="M37" s="51">
        <v>0</v>
      </c>
      <c r="N37" s="51">
        <v>0</v>
      </c>
      <c r="O37" s="51">
        <v>0</v>
      </c>
      <c r="P37" s="51">
        <v>0</v>
      </c>
      <c r="Q37" s="32">
        <v>0</v>
      </c>
      <c r="R37" s="32">
        <v>0</v>
      </c>
      <c r="S37" s="32">
        <v>0</v>
      </c>
      <c r="T37" s="32">
        <v>0</v>
      </c>
      <c r="U37" s="32">
        <v>0</v>
      </c>
      <c r="V37" s="32">
        <v>0</v>
      </c>
      <c r="W37" s="32">
        <v>0</v>
      </c>
      <c r="X37" s="32">
        <v>0</v>
      </c>
      <c r="Y37" s="32">
        <v>0</v>
      </c>
      <c r="Z37" s="32">
        <v>0</v>
      </c>
      <c r="AA37" s="32">
        <v>0</v>
      </c>
      <c r="AB37" s="32">
        <v>0</v>
      </c>
      <c r="AC37" s="2">
        <v>2.42</v>
      </c>
      <c r="AD37" s="2">
        <v>2.42</v>
      </c>
      <c r="AE37" s="2">
        <v>2.42</v>
      </c>
      <c r="AF37" s="2">
        <v>2.42</v>
      </c>
      <c r="AG37" s="2">
        <v>2.42</v>
      </c>
      <c r="AH37" s="2">
        <v>2.42</v>
      </c>
      <c r="AI37" s="2">
        <v>3.85</v>
      </c>
      <c r="AJ37" s="2">
        <v>3.85</v>
      </c>
      <c r="AK37" s="2">
        <v>3.85</v>
      </c>
      <c r="AL37" s="2">
        <v>3.85</v>
      </c>
      <c r="AM37" s="2">
        <v>3.85</v>
      </c>
      <c r="AN37" s="2">
        <v>3.85</v>
      </c>
      <c r="AO37" s="33">
        <v>0</v>
      </c>
      <c r="AP37" s="33">
        <v>0</v>
      </c>
      <c r="AQ37" s="33">
        <v>0</v>
      </c>
      <c r="AR37" s="33">
        <v>0</v>
      </c>
      <c r="AS37" s="33">
        <v>0</v>
      </c>
      <c r="AT37" s="33">
        <v>0</v>
      </c>
      <c r="AU37" s="33">
        <v>0</v>
      </c>
      <c r="AV37" s="33">
        <v>0</v>
      </c>
      <c r="AW37" s="33">
        <v>0</v>
      </c>
      <c r="AX37" s="33">
        <v>0</v>
      </c>
      <c r="AY37" s="33">
        <v>0</v>
      </c>
      <c r="AZ37" s="33">
        <v>0</v>
      </c>
      <c r="BA37" s="31">
        <f t="shared" si="44"/>
        <v>0</v>
      </c>
      <c r="BB37" s="31">
        <f t="shared" si="45"/>
        <v>0</v>
      </c>
      <c r="BC37" s="31">
        <f t="shared" si="46"/>
        <v>0</v>
      </c>
      <c r="BD37" s="31">
        <f t="shared" si="47"/>
        <v>0</v>
      </c>
      <c r="BE37" s="31">
        <f t="shared" si="48"/>
        <v>0</v>
      </c>
      <c r="BF37" s="31">
        <f t="shared" si="49"/>
        <v>0</v>
      </c>
      <c r="BG37" s="31">
        <f t="shared" si="50"/>
        <v>0</v>
      </c>
      <c r="BH37" s="31">
        <f t="shared" si="51"/>
        <v>0</v>
      </c>
      <c r="BI37" s="31">
        <f t="shared" si="52"/>
        <v>0</v>
      </c>
      <c r="BJ37" s="31">
        <f t="shared" si="53"/>
        <v>0</v>
      </c>
      <c r="BK37" s="31">
        <f t="shared" si="54"/>
        <v>0</v>
      </c>
      <c r="BL37" s="31">
        <f t="shared" si="55"/>
        <v>0</v>
      </c>
      <c r="BM37" s="6">
        <f t="shared" ca="1" si="152"/>
        <v>0.12</v>
      </c>
      <c r="BN37" s="6">
        <f t="shared" ca="1" si="152"/>
        <v>0.12</v>
      </c>
      <c r="BO37" s="6">
        <f t="shared" ca="1" si="152"/>
        <v>0.12</v>
      </c>
      <c r="BP37" s="6">
        <f t="shared" ca="1" si="152"/>
        <v>0.12</v>
      </c>
      <c r="BQ37" s="6">
        <f t="shared" ca="1" si="152"/>
        <v>0.12</v>
      </c>
      <c r="BR37" s="6">
        <f t="shared" ca="1" si="152"/>
        <v>0.12</v>
      </c>
      <c r="BS37" s="6">
        <f t="shared" ca="1" si="152"/>
        <v>0.12</v>
      </c>
      <c r="BT37" s="6">
        <f t="shared" ca="1" si="152"/>
        <v>0.12</v>
      </c>
      <c r="BU37" s="6">
        <f t="shared" ca="1" si="152"/>
        <v>0.12</v>
      </c>
      <c r="BV37" s="6">
        <f t="shared" ca="1" si="152"/>
        <v>0.12</v>
      </c>
      <c r="BW37" s="6">
        <f t="shared" ca="1" si="152"/>
        <v>0.12</v>
      </c>
      <c r="BX37" s="6">
        <f t="shared" ca="1" si="152"/>
        <v>0.12</v>
      </c>
      <c r="BY37" s="31">
        <f t="shared" ref="BY37:BY67" ca="1" si="203">IFERROR(VLOOKUP($C37,DOSDetail,CELL("col",BY$4)+58,FALSE),ROUND(Q37*BM37,2))</f>
        <v>0</v>
      </c>
      <c r="BZ37" s="31">
        <f t="shared" ref="BZ37:BZ67" ca="1" si="204">IFERROR(VLOOKUP($C37,DOSDetail,CELL("col",BZ$4)+58,FALSE),ROUND(R37*BN37,2))</f>
        <v>0</v>
      </c>
      <c r="CA37" s="31">
        <f t="shared" ref="CA37:CA67" ca="1" si="205">IFERROR(VLOOKUP($C37,DOSDetail,CELL("col",CA$4)+58,FALSE),ROUND(S37*BO37,2))</f>
        <v>0</v>
      </c>
      <c r="CB37" s="31">
        <f t="shared" ref="CB37:CB67" ca="1" si="206">IFERROR(VLOOKUP($C37,DOSDetail,CELL("col",CB$4)+58,FALSE),ROUND(T37*BP37,2))</f>
        <v>0</v>
      </c>
      <c r="CC37" s="31">
        <f t="shared" ref="CC37:CC67" ca="1" si="207">IFERROR(VLOOKUP($C37,DOSDetail,CELL("col",CC$4)+58,FALSE),ROUND(U37*BQ37,2))</f>
        <v>0</v>
      </c>
      <c r="CD37" s="31">
        <f t="shared" ref="CD37:CD67" ca="1" si="208">IFERROR(VLOOKUP($C37,DOSDetail,CELL("col",CD$4)+58,FALSE),ROUND(V37*BR37,2))</f>
        <v>0</v>
      </c>
      <c r="CE37" s="31">
        <f t="shared" ref="CE37:CE67" ca="1" si="209">IFERROR(VLOOKUP($C37,DOSDetail,CELL("col",CE$4)+58,FALSE),ROUND(W37*BS37,2))</f>
        <v>0</v>
      </c>
      <c r="CF37" s="31">
        <f t="shared" ref="CF37:CF67" ca="1" si="210">IFERROR(VLOOKUP($C37,DOSDetail,CELL("col",CF$4)+58,FALSE),ROUND(X37*BT37,2))</f>
        <v>0</v>
      </c>
      <c r="CG37" s="31">
        <f t="shared" ref="CG37:CG67" ca="1" si="211">IFERROR(VLOOKUP($C37,DOSDetail,CELL("col",CG$4)+58,FALSE),ROUND(Y37*BU37,2))</f>
        <v>0</v>
      </c>
      <c r="CH37" s="31">
        <f t="shared" ref="CH37:CH67" ca="1" si="212">IFERROR(VLOOKUP($C37,DOSDetail,CELL("col",CH$4)+58,FALSE),ROUND(Z37*BV37,2))</f>
        <v>0</v>
      </c>
      <c r="CI37" s="31">
        <f t="shared" ref="CI37:CI67" ca="1" si="213">IFERROR(VLOOKUP($C37,DOSDetail,CELL("col",CI$4)+58,FALSE),ROUND(AA37*BW37,2))</f>
        <v>0</v>
      </c>
      <c r="CJ37" s="31">
        <f t="shared" ref="CJ37:CJ67" ca="1" si="214">IFERROR(VLOOKUP($C37,DOSDetail,CELL("col",CJ$4)+58,FALSE),ROUND(AB37*BX37,2))</f>
        <v>0</v>
      </c>
      <c r="CK37" s="32">
        <f t="shared" ca="1" si="56"/>
        <v>0</v>
      </c>
      <c r="CL37" s="32">
        <f t="shared" ca="1" si="57"/>
        <v>0</v>
      </c>
      <c r="CM37" s="32">
        <f t="shared" ca="1" si="58"/>
        <v>0</v>
      </c>
      <c r="CN37" s="32">
        <f t="shared" ca="1" si="59"/>
        <v>0</v>
      </c>
      <c r="CO37" s="32">
        <f t="shared" ca="1" si="60"/>
        <v>0</v>
      </c>
      <c r="CP37" s="32">
        <f t="shared" ca="1" si="61"/>
        <v>0</v>
      </c>
      <c r="CQ37" s="32">
        <f t="shared" ca="1" si="62"/>
        <v>0</v>
      </c>
      <c r="CR37" s="32">
        <f t="shared" ca="1" si="63"/>
        <v>0</v>
      </c>
      <c r="CS37" s="32">
        <f t="shared" ca="1" si="64"/>
        <v>0</v>
      </c>
      <c r="CT37" s="32">
        <f t="shared" ca="1" si="65"/>
        <v>0</v>
      </c>
      <c r="CU37" s="32">
        <f t="shared" ca="1" si="66"/>
        <v>0</v>
      </c>
      <c r="CV37" s="32">
        <f t="shared" ca="1" si="67"/>
        <v>0</v>
      </c>
      <c r="CW37" s="31">
        <f t="shared" ca="1" si="191"/>
        <v>0</v>
      </c>
      <c r="CX37" s="31">
        <f t="shared" ca="1" si="192"/>
        <v>0</v>
      </c>
      <c r="CY37" s="31">
        <f t="shared" ca="1" si="193"/>
        <v>0</v>
      </c>
      <c r="CZ37" s="31">
        <f t="shared" ca="1" si="194"/>
        <v>0</v>
      </c>
      <c r="DA37" s="31">
        <f t="shared" ca="1" si="195"/>
        <v>0</v>
      </c>
      <c r="DB37" s="31">
        <f t="shared" ca="1" si="196"/>
        <v>0</v>
      </c>
      <c r="DC37" s="31">
        <f t="shared" ca="1" si="197"/>
        <v>0</v>
      </c>
      <c r="DD37" s="31">
        <f t="shared" ca="1" si="198"/>
        <v>0</v>
      </c>
      <c r="DE37" s="31">
        <f t="shared" ca="1" si="199"/>
        <v>0</v>
      </c>
      <c r="DF37" s="31">
        <f t="shared" ca="1" si="200"/>
        <v>0</v>
      </c>
      <c r="DG37" s="31">
        <f t="shared" ca="1" si="201"/>
        <v>0</v>
      </c>
      <c r="DH37" s="31">
        <f t="shared" ca="1" si="202"/>
        <v>0</v>
      </c>
      <c r="DI37" s="32">
        <f t="shared" ca="1" si="68"/>
        <v>0</v>
      </c>
      <c r="DJ37" s="32">
        <f t="shared" ca="1" si="69"/>
        <v>0</v>
      </c>
      <c r="DK37" s="32">
        <f t="shared" ca="1" si="70"/>
        <v>0</v>
      </c>
      <c r="DL37" s="32">
        <f t="shared" ca="1" si="71"/>
        <v>0</v>
      </c>
      <c r="DM37" s="32">
        <f t="shared" ca="1" si="72"/>
        <v>0</v>
      </c>
      <c r="DN37" s="32">
        <f t="shared" ca="1" si="73"/>
        <v>0</v>
      </c>
      <c r="DO37" s="32">
        <f t="shared" ca="1" si="74"/>
        <v>0</v>
      </c>
      <c r="DP37" s="32">
        <f t="shared" ca="1" si="75"/>
        <v>0</v>
      </c>
      <c r="DQ37" s="32">
        <f t="shared" ca="1" si="76"/>
        <v>0</v>
      </c>
      <c r="DR37" s="32">
        <f t="shared" ca="1" si="77"/>
        <v>0</v>
      </c>
      <c r="DS37" s="32">
        <f t="shared" ca="1" si="78"/>
        <v>0</v>
      </c>
      <c r="DT37" s="32">
        <f t="shared" ca="1" si="79"/>
        <v>0</v>
      </c>
      <c r="DU37" s="31">
        <f t="shared" ca="1" si="80"/>
        <v>0</v>
      </c>
      <c r="DV37" s="31">
        <f t="shared" ca="1" si="81"/>
        <v>0</v>
      </c>
      <c r="DW37" s="31">
        <f t="shared" ca="1" si="82"/>
        <v>0</v>
      </c>
      <c r="DX37" s="31">
        <f t="shared" ca="1" si="83"/>
        <v>0</v>
      </c>
      <c r="DY37" s="31">
        <f t="shared" ca="1" si="84"/>
        <v>0</v>
      </c>
      <c r="DZ37" s="31">
        <f t="shared" ca="1" si="85"/>
        <v>0</v>
      </c>
      <c r="EA37" s="31">
        <f t="shared" ca="1" si="86"/>
        <v>0</v>
      </c>
      <c r="EB37" s="31">
        <f t="shared" ca="1" si="87"/>
        <v>0</v>
      </c>
      <c r="EC37" s="31">
        <f t="shared" ca="1" si="88"/>
        <v>0</v>
      </c>
      <c r="ED37" s="31">
        <f t="shared" ca="1" si="89"/>
        <v>0</v>
      </c>
      <c r="EE37" s="31">
        <f t="shared" ca="1" si="90"/>
        <v>0</v>
      </c>
      <c r="EF37" s="31">
        <f t="shared" ca="1" si="91"/>
        <v>0</v>
      </c>
      <c r="EG37" s="32">
        <f t="shared" ca="1" si="92"/>
        <v>0</v>
      </c>
      <c r="EH37" s="32">
        <f t="shared" ca="1" si="93"/>
        <v>0</v>
      </c>
      <c r="EI37" s="32">
        <f t="shared" ca="1" si="94"/>
        <v>0</v>
      </c>
      <c r="EJ37" s="32">
        <f t="shared" ca="1" si="95"/>
        <v>0</v>
      </c>
      <c r="EK37" s="32">
        <f t="shared" ca="1" si="96"/>
        <v>0</v>
      </c>
      <c r="EL37" s="32">
        <f t="shared" ca="1" si="97"/>
        <v>0</v>
      </c>
      <c r="EM37" s="32">
        <f t="shared" ca="1" si="98"/>
        <v>0</v>
      </c>
      <c r="EN37" s="32">
        <f t="shared" ca="1" si="99"/>
        <v>0</v>
      </c>
      <c r="EO37" s="32">
        <f t="shared" ca="1" si="100"/>
        <v>0</v>
      </c>
      <c r="EP37" s="32">
        <f t="shared" ca="1" si="101"/>
        <v>0</v>
      </c>
      <c r="EQ37" s="32">
        <f t="shared" ca="1" si="102"/>
        <v>0</v>
      </c>
      <c r="ER37" s="32">
        <f t="shared" ca="1" si="103"/>
        <v>0</v>
      </c>
    </row>
    <row r="38" spans="1:148" x14ac:dyDescent="0.25">
      <c r="A38" t="s">
        <v>521</v>
      </c>
      <c r="B38" s="1" t="s">
        <v>232</v>
      </c>
      <c r="C38" t="str">
        <f t="shared" ca="1" si="165"/>
        <v>CRE2</v>
      </c>
      <c r="D38" t="str">
        <f t="shared" ca="1" si="2"/>
        <v>Cowley Ridge Expansion #2 Wind Facility</v>
      </c>
      <c r="E38" s="51">
        <v>0</v>
      </c>
      <c r="F38" s="51">
        <v>0</v>
      </c>
      <c r="G38" s="51">
        <v>0</v>
      </c>
      <c r="H38" s="51">
        <v>0</v>
      </c>
      <c r="I38" s="51">
        <v>0</v>
      </c>
      <c r="J38" s="51">
        <v>0</v>
      </c>
      <c r="K38" s="51">
        <v>0</v>
      </c>
      <c r="L38" s="51">
        <v>0</v>
      </c>
      <c r="M38" s="51">
        <v>0</v>
      </c>
      <c r="N38" s="51">
        <v>0</v>
      </c>
      <c r="O38" s="51">
        <v>0</v>
      </c>
      <c r="P38" s="51">
        <v>0</v>
      </c>
      <c r="Q38" s="32">
        <v>0</v>
      </c>
      <c r="R38" s="32">
        <v>0</v>
      </c>
      <c r="S38" s="32">
        <v>0</v>
      </c>
      <c r="T38" s="32">
        <v>0</v>
      </c>
      <c r="U38" s="32">
        <v>0</v>
      </c>
      <c r="V38" s="32">
        <v>0</v>
      </c>
      <c r="W38" s="32">
        <v>0</v>
      </c>
      <c r="X38" s="32">
        <v>0</v>
      </c>
      <c r="Y38" s="32">
        <v>0</v>
      </c>
      <c r="Z38" s="32">
        <v>0</v>
      </c>
      <c r="AA38" s="32">
        <v>0</v>
      </c>
      <c r="AB38" s="32">
        <v>0</v>
      </c>
      <c r="AC38" s="2">
        <v>2.42</v>
      </c>
      <c r="AD38" s="2">
        <v>2.42</v>
      </c>
      <c r="AE38" s="2">
        <v>2.42</v>
      </c>
      <c r="AF38" s="2">
        <v>2.42</v>
      </c>
      <c r="AG38" s="2">
        <v>2.42</v>
      </c>
      <c r="AH38" s="2">
        <v>2.42</v>
      </c>
      <c r="AI38" s="2">
        <v>3.85</v>
      </c>
      <c r="AJ38" s="2">
        <v>3.85</v>
      </c>
      <c r="AK38" s="2">
        <v>3.85</v>
      </c>
      <c r="AL38" s="2">
        <v>3.85</v>
      </c>
      <c r="AM38" s="2">
        <v>3.85</v>
      </c>
      <c r="AN38" s="2">
        <v>3.85</v>
      </c>
      <c r="AO38" s="33">
        <v>0</v>
      </c>
      <c r="AP38" s="33">
        <v>0</v>
      </c>
      <c r="AQ38" s="33">
        <v>0</v>
      </c>
      <c r="AR38" s="33">
        <v>0</v>
      </c>
      <c r="AS38" s="33">
        <v>0</v>
      </c>
      <c r="AT38" s="33">
        <v>0</v>
      </c>
      <c r="AU38" s="33">
        <v>0</v>
      </c>
      <c r="AV38" s="33">
        <v>0</v>
      </c>
      <c r="AW38" s="33">
        <v>0</v>
      </c>
      <c r="AX38" s="33">
        <v>0</v>
      </c>
      <c r="AY38" s="33">
        <v>0</v>
      </c>
      <c r="AZ38" s="33">
        <v>0</v>
      </c>
      <c r="BA38" s="31">
        <f t="shared" si="44"/>
        <v>0</v>
      </c>
      <c r="BB38" s="31">
        <f t="shared" si="45"/>
        <v>0</v>
      </c>
      <c r="BC38" s="31">
        <f t="shared" si="46"/>
        <v>0</v>
      </c>
      <c r="BD38" s="31">
        <f t="shared" si="47"/>
        <v>0</v>
      </c>
      <c r="BE38" s="31">
        <f t="shared" si="48"/>
        <v>0</v>
      </c>
      <c r="BF38" s="31">
        <f t="shared" si="49"/>
        <v>0</v>
      </c>
      <c r="BG38" s="31">
        <f t="shared" si="50"/>
        <v>0</v>
      </c>
      <c r="BH38" s="31">
        <f t="shared" si="51"/>
        <v>0</v>
      </c>
      <c r="BI38" s="31">
        <f t="shared" si="52"/>
        <v>0</v>
      </c>
      <c r="BJ38" s="31">
        <f t="shared" si="53"/>
        <v>0</v>
      </c>
      <c r="BK38" s="31">
        <f t="shared" si="54"/>
        <v>0</v>
      </c>
      <c r="BL38" s="31">
        <f t="shared" si="55"/>
        <v>0</v>
      </c>
      <c r="BM38" s="6">
        <f t="shared" ca="1" si="152"/>
        <v>0.12</v>
      </c>
      <c r="BN38" s="6">
        <f t="shared" ca="1" si="152"/>
        <v>0.12</v>
      </c>
      <c r="BO38" s="6">
        <f t="shared" ca="1" si="152"/>
        <v>0.12</v>
      </c>
      <c r="BP38" s="6">
        <f t="shared" ref="BM38:BX58" ca="1" si="215">VLOOKUP($C38,LossFactorLookup,3,FALSE)</f>
        <v>0.12</v>
      </c>
      <c r="BQ38" s="6">
        <f t="shared" ca="1" si="215"/>
        <v>0.12</v>
      </c>
      <c r="BR38" s="6">
        <f t="shared" ca="1" si="215"/>
        <v>0.12</v>
      </c>
      <c r="BS38" s="6">
        <f t="shared" ca="1" si="215"/>
        <v>0.12</v>
      </c>
      <c r="BT38" s="6">
        <f t="shared" ca="1" si="215"/>
        <v>0.12</v>
      </c>
      <c r="BU38" s="6">
        <f t="shared" ca="1" si="215"/>
        <v>0.12</v>
      </c>
      <c r="BV38" s="6">
        <f t="shared" ca="1" si="215"/>
        <v>0.12</v>
      </c>
      <c r="BW38" s="6">
        <f t="shared" ca="1" si="215"/>
        <v>0.12</v>
      </c>
      <c r="BX38" s="6">
        <f t="shared" ca="1" si="215"/>
        <v>0.12</v>
      </c>
      <c r="BY38" s="31">
        <f t="shared" ca="1" si="203"/>
        <v>0</v>
      </c>
      <c r="BZ38" s="31">
        <f t="shared" ca="1" si="204"/>
        <v>0</v>
      </c>
      <c r="CA38" s="31">
        <f t="shared" ca="1" si="205"/>
        <v>0</v>
      </c>
      <c r="CB38" s="31">
        <f t="shared" ca="1" si="206"/>
        <v>0</v>
      </c>
      <c r="CC38" s="31">
        <f t="shared" ca="1" si="207"/>
        <v>0</v>
      </c>
      <c r="CD38" s="31">
        <f t="shared" ca="1" si="208"/>
        <v>0</v>
      </c>
      <c r="CE38" s="31">
        <f t="shared" ca="1" si="209"/>
        <v>0</v>
      </c>
      <c r="CF38" s="31">
        <f t="shared" ca="1" si="210"/>
        <v>0</v>
      </c>
      <c r="CG38" s="31">
        <f t="shared" ca="1" si="211"/>
        <v>0</v>
      </c>
      <c r="CH38" s="31">
        <f t="shared" ca="1" si="212"/>
        <v>0</v>
      </c>
      <c r="CI38" s="31">
        <f t="shared" ca="1" si="213"/>
        <v>0</v>
      </c>
      <c r="CJ38" s="31">
        <f t="shared" ca="1" si="214"/>
        <v>0</v>
      </c>
      <c r="CK38" s="32">
        <f t="shared" ca="1" si="56"/>
        <v>0</v>
      </c>
      <c r="CL38" s="32">
        <f t="shared" ca="1" si="57"/>
        <v>0</v>
      </c>
      <c r="CM38" s="32">
        <f t="shared" ca="1" si="58"/>
        <v>0</v>
      </c>
      <c r="CN38" s="32">
        <f t="shared" ca="1" si="59"/>
        <v>0</v>
      </c>
      <c r="CO38" s="32">
        <f t="shared" ca="1" si="60"/>
        <v>0</v>
      </c>
      <c r="CP38" s="32">
        <f t="shared" ca="1" si="61"/>
        <v>0</v>
      </c>
      <c r="CQ38" s="32">
        <f t="shared" ca="1" si="62"/>
        <v>0</v>
      </c>
      <c r="CR38" s="32">
        <f t="shared" ca="1" si="63"/>
        <v>0</v>
      </c>
      <c r="CS38" s="32">
        <f t="shared" ca="1" si="64"/>
        <v>0</v>
      </c>
      <c r="CT38" s="32">
        <f t="shared" ca="1" si="65"/>
        <v>0</v>
      </c>
      <c r="CU38" s="32">
        <f t="shared" ca="1" si="66"/>
        <v>0</v>
      </c>
      <c r="CV38" s="32">
        <f t="shared" ca="1" si="67"/>
        <v>0</v>
      </c>
      <c r="CW38" s="31">
        <f t="shared" ca="1" si="191"/>
        <v>0</v>
      </c>
      <c r="CX38" s="31">
        <f t="shared" ca="1" si="192"/>
        <v>0</v>
      </c>
      <c r="CY38" s="31">
        <f t="shared" ca="1" si="193"/>
        <v>0</v>
      </c>
      <c r="CZ38" s="31">
        <f t="shared" ca="1" si="194"/>
        <v>0</v>
      </c>
      <c r="DA38" s="31">
        <f t="shared" ca="1" si="195"/>
        <v>0</v>
      </c>
      <c r="DB38" s="31">
        <f t="shared" ca="1" si="196"/>
        <v>0</v>
      </c>
      <c r="DC38" s="31">
        <f t="shared" ca="1" si="197"/>
        <v>0</v>
      </c>
      <c r="DD38" s="31">
        <f t="shared" ca="1" si="198"/>
        <v>0</v>
      </c>
      <c r="DE38" s="31">
        <f t="shared" ca="1" si="199"/>
        <v>0</v>
      </c>
      <c r="DF38" s="31">
        <f t="shared" ca="1" si="200"/>
        <v>0</v>
      </c>
      <c r="DG38" s="31">
        <f t="shared" ca="1" si="201"/>
        <v>0</v>
      </c>
      <c r="DH38" s="31">
        <f t="shared" ca="1" si="202"/>
        <v>0</v>
      </c>
      <c r="DI38" s="32">
        <f t="shared" ca="1" si="68"/>
        <v>0</v>
      </c>
      <c r="DJ38" s="32">
        <f t="shared" ca="1" si="69"/>
        <v>0</v>
      </c>
      <c r="DK38" s="32">
        <f t="shared" ca="1" si="70"/>
        <v>0</v>
      </c>
      <c r="DL38" s="32">
        <f t="shared" ca="1" si="71"/>
        <v>0</v>
      </c>
      <c r="DM38" s="32">
        <f t="shared" ca="1" si="72"/>
        <v>0</v>
      </c>
      <c r="DN38" s="32">
        <f t="shared" ca="1" si="73"/>
        <v>0</v>
      </c>
      <c r="DO38" s="32">
        <f t="shared" ca="1" si="74"/>
        <v>0</v>
      </c>
      <c r="DP38" s="32">
        <f t="shared" ca="1" si="75"/>
        <v>0</v>
      </c>
      <c r="DQ38" s="32">
        <f t="shared" ca="1" si="76"/>
        <v>0</v>
      </c>
      <c r="DR38" s="32">
        <f t="shared" ca="1" si="77"/>
        <v>0</v>
      </c>
      <c r="DS38" s="32">
        <f t="shared" ca="1" si="78"/>
        <v>0</v>
      </c>
      <c r="DT38" s="32">
        <f t="shared" ca="1" si="79"/>
        <v>0</v>
      </c>
      <c r="DU38" s="31">
        <f t="shared" ca="1" si="80"/>
        <v>0</v>
      </c>
      <c r="DV38" s="31">
        <f t="shared" ca="1" si="81"/>
        <v>0</v>
      </c>
      <c r="DW38" s="31">
        <f t="shared" ca="1" si="82"/>
        <v>0</v>
      </c>
      <c r="DX38" s="31">
        <f t="shared" ca="1" si="83"/>
        <v>0</v>
      </c>
      <c r="DY38" s="31">
        <f t="shared" ca="1" si="84"/>
        <v>0</v>
      </c>
      <c r="DZ38" s="31">
        <f t="shared" ca="1" si="85"/>
        <v>0</v>
      </c>
      <c r="EA38" s="31">
        <f t="shared" ca="1" si="86"/>
        <v>0</v>
      </c>
      <c r="EB38" s="31">
        <f t="shared" ca="1" si="87"/>
        <v>0</v>
      </c>
      <c r="EC38" s="31">
        <f t="shared" ca="1" si="88"/>
        <v>0</v>
      </c>
      <c r="ED38" s="31">
        <f t="shared" ca="1" si="89"/>
        <v>0</v>
      </c>
      <c r="EE38" s="31">
        <f t="shared" ca="1" si="90"/>
        <v>0</v>
      </c>
      <c r="EF38" s="31">
        <f t="shared" ca="1" si="91"/>
        <v>0</v>
      </c>
      <c r="EG38" s="32">
        <f t="shared" ca="1" si="92"/>
        <v>0</v>
      </c>
      <c r="EH38" s="32">
        <f t="shared" ca="1" si="93"/>
        <v>0</v>
      </c>
      <c r="EI38" s="32">
        <f t="shared" ca="1" si="94"/>
        <v>0</v>
      </c>
      <c r="EJ38" s="32">
        <f t="shared" ca="1" si="95"/>
        <v>0</v>
      </c>
      <c r="EK38" s="32">
        <f t="shared" ca="1" si="96"/>
        <v>0</v>
      </c>
      <c r="EL38" s="32">
        <f t="shared" ca="1" si="97"/>
        <v>0</v>
      </c>
      <c r="EM38" s="32">
        <f t="shared" ca="1" si="98"/>
        <v>0</v>
      </c>
      <c r="EN38" s="32">
        <f t="shared" ca="1" si="99"/>
        <v>0</v>
      </c>
      <c r="EO38" s="32">
        <f t="shared" ca="1" si="100"/>
        <v>0</v>
      </c>
      <c r="EP38" s="32">
        <f t="shared" ca="1" si="101"/>
        <v>0</v>
      </c>
      <c r="EQ38" s="32">
        <f t="shared" ca="1" si="102"/>
        <v>0</v>
      </c>
      <c r="ER38" s="32">
        <f t="shared" ca="1" si="103"/>
        <v>0</v>
      </c>
    </row>
    <row r="39" spans="1:148" x14ac:dyDescent="0.25">
      <c r="A39" t="s">
        <v>521</v>
      </c>
      <c r="B39" s="1" t="s">
        <v>160</v>
      </c>
      <c r="C39" t="str">
        <f t="shared" ca="1" si="165"/>
        <v>CRE3</v>
      </c>
      <c r="D39" t="str">
        <f t="shared" ca="1" si="2"/>
        <v>Cowley North Wind Facility</v>
      </c>
      <c r="E39" s="51">
        <v>4963.3334999999997</v>
      </c>
      <c r="F39" s="51">
        <v>4477.8325000000004</v>
      </c>
      <c r="G39" s="51">
        <v>3825.2721999999999</v>
      </c>
      <c r="H39" s="51">
        <v>4331.6062000000002</v>
      </c>
      <c r="I39" s="51">
        <v>3221.8188</v>
      </c>
      <c r="J39" s="51">
        <v>4467.3978999999999</v>
      </c>
      <c r="K39" s="51">
        <v>4051.4573999999998</v>
      </c>
      <c r="L39" s="51">
        <v>2692.3081000000002</v>
      </c>
      <c r="M39" s="51">
        <v>4162.6022000000003</v>
      </c>
      <c r="N39" s="51">
        <v>5079.5352999999996</v>
      </c>
      <c r="O39" s="51">
        <v>6374.2452000000003</v>
      </c>
      <c r="P39" s="51">
        <v>7586.9453999999996</v>
      </c>
      <c r="Q39" s="32">
        <v>223130.74</v>
      </c>
      <c r="R39" s="32">
        <v>210874.77</v>
      </c>
      <c r="S39" s="32">
        <v>123504.37</v>
      </c>
      <c r="T39" s="32">
        <v>200382.37</v>
      </c>
      <c r="U39" s="32">
        <v>74275.47</v>
      </c>
      <c r="V39" s="32">
        <v>334518.33</v>
      </c>
      <c r="W39" s="32">
        <v>146783.71</v>
      </c>
      <c r="X39" s="32">
        <v>416530.11</v>
      </c>
      <c r="Y39" s="32">
        <v>257578.39</v>
      </c>
      <c r="Z39" s="32">
        <v>169544.39</v>
      </c>
      <c r="AA39" s="32">
        <v>559415.67000000004</v>
      </c>
      <c r="AB39" s="32">
        <v>281400.08</v>
      </c>
      <c r="AC39" s="2">
        <v>2.42</v>
      </c>
      <c r="AD39" s="2">
        <v>2.42</v>
      </c>
      <c r="AE39" s="2">
        <v>2.42</v>
      </c>
      <c r="AF39" s="2">
        <v>2.42</v>
      </c>
      <c r="AG39" s="2">
        <v>2.42</v>
      </c>
      <c r="AH39" s="2">
        <v>2.42</v>
      </c>
      <c r="AI39" s="2">
        <v>3.85</v>
      </c>
      <c r="AJ39" s="2">
        <v>3.85</v>
      </c>
      <c r="AK39" s="2">
        <v>3.85</v>
      </c>
      <c r="AL39" s="2">
        <v>3.85</v>
      </c>
      <c r="AM39" s="2">
        <v>3.85</v>
      </c>
      <c r="AN39" s="2">
        <v>3.85</v>
      </c>
      <c r="AO39" s="33">
        <v>5399.76</v>
      </c>
      <c r="AP39" s="33">
        <v>5103.17</v>
      </c>
      <c r="AQ39" s="33">
        <v>2988.81</v>
      </c>
      <c r="AR39" s="33">
        <v>4849.25</v>
      </c>
      <c r="AS39" s="33">
        <v>1797.47</v>
      </c>
      <c r="AT39" s="33">
        <v>8095.34</v>
      </c>
      <c r="AU39" s="33">
        <v>5651.17</v>
      </c>
      <c r="AV39" s="33">
        <v>16036.41</v>
      </c>
      <c r="AW39" s="33">
        <v>9916.77</v>
      </c>
      <c r="AX39" s="33">
        <v>6527.46</v>
      </c>
      <c r="AY39" s="33">
        <v>21537.5</v>
      </c>
      <c r="AZ39" s="33">
        <v>10833.9</v>
      </c>
      <c r="BA39" s="31">
        <f t="shared" si="44"/>
        <v>-89.25</v>
      </c>
      <c r="BB39" s="31">
        <f t="shared" si="45"/>
        <v>-84.35</v>
      </c>
      <c r="BC39" s="31">
        <f t="shared" si="46"/>
        <v>-49.4</v>
      </c>
      <c r="BD39" s="31">
        <f t="shared" si="47"/>
        <v>1162.22</v>
      </c>
      <c r="BE39" s="31">
        <f t="shared" si="48"/>
        <v>430.8</v>
      </c>
      <c r="BF39" s="31">
        <f t="shared" si="49"/>
        <v>1940.21</v>
      </c>
      <c r="BG39" s="31">
        <f t="shared" si="50"/>
        <v>102.75</v>
      </c>
      <c r="BH39" s="31">
        <f t="shared" si="51"/>
        <v>291.57</v>
      </c>
      <c r="BI39" s="31">
        <f t="shared" si="52"/>
        <v>180.3</v>
      </c>
      <c r="BJ39" s="31">
        <f t="shared" si="53"/>
        <v>-508.63</v>
      </c>
      <c r="BK39" s="31">
        <f t="shared" si="54"/>
        <v>-1678.25</v>
      </c>
      <c r="BL39" s="31">
        <f t="shared" si="55"/>
        <v>-844.2</v>
      </c>
      <c r="BM39" s="6">
        <f t="shared" ca="1" si="215"/>
        <v>8.7599999999999997E-2</v>
      </c>
      <c r="BN39" s="6">
        <f t="shared" ca="1" si="215"/>
        <v>8.7599999999999997E-2</v>
      </c>
      <c r="BO39" s="6">
        <f t="shared" ca="1" si="215"/>
        <v>8.7599999999999997E-2</v>
      </c>
      <c r="BP39" s="6">
        <f t="shared" ca="1" si="215"/>
        <v>8.7599999999999997E-2</v>
      </c>
      <c r="BQ39" s="6">
        <f t="shared" ca="1" si="215"/>
        <v>8.7599999999999997E-2</v>
      </c>
      <c r="BR39" s="6">
        <f t="shared" ca="1" si="215"/>
        <v>8.7599999999999997E-2</v>
      </c>
      <c r="BS39" s="6">
        <f t="shared" ca="1" si="215"/>
        <v>8.7599999999999997E-2</v>
      </c>
      <c r="BT39" s="6">
        <f t="shared" ca="1" si="215"/>
        <v>8.7599999999999997E-2</v>
      </c>
      <c r="BU39" s="6">
        <f t="shared" ca="1" si="215"/>
        <v>8.7599999999999997E-2</v>
      </c>
      <c r="BV39" s="6">
        <f t="shared" ca="1" si="215"/>
        <v>8.7599999999999997E-2</v>
      </c>
      <c r="BW39" s="6">
        <f t="shared" ca="1" si="215"/>
        <v>8.7599999999999997E-2</v>
      </c>
      <c r="BX39" s="6">
        <f t="shared" ca="1" si="215"/>
        <v>8.7599999999999997E-2</v>
      </c>
      <c r="BY39" s="31">
        <f t="shared" ca="1" si="203"/>
        <v>19546.25</v>
      </c>
      <c r="BZ39" s="31">
        <f t="shared" ca="1" si="204"/>
        <v>18472.63</v>
      </c>
      <c r="CA39" s="31">
        <f t="shared" ca="1" si="205"/>
        <v>10818.98</v>
      </c>
      <c r="CB39" s="31">
        <f t="shared" ca="1" si="206"/>
        <v>17553.5</v>
      </c>
      <c r="CC39" s="31">
        <f t="shared" ca="1" si="207"/>
        <v>6506.53</v>
      </c>
      <c r="CD39" s="31">
        <f t="shared" ca="1" si="208"/>
        <v>29303.81</v>
      </c>
      <c r="CE39" s="31">
        <f t="shared" ca="1" si="209"/>
        <v>12858.25</v>
      </c>
      <c r="CF39" s="31">
        <f t="shared" ca="1" si="210"/>
        <v>36488.04</v>
      </c>
      <c r="CG39" s="31">
        <f t="shared" ca="1" si="211"/>
        <v>22563.87</v>
      </c>
      <c r="CH39" s="31">
        <f t="shared" ca="1" si="212"/>
        <v>14852.09</v>
      </c>
      <c r="CI39" s="31">
        <f t="shared" ca="1" si="213"/>
        <v>49004.81</v>
      </c>
      <c r="CJ39" s="31">
        <f t="shared" ca="1" si="214"/>
        <v>24650.65</v>
      </c>
      <c r="CK39" s="32">
        <f t="shared" ca="1" si="56"/>
        <v>334.7</v>
      </c>
      <c r="CL39" s="32">
        <f t="shared" ca="1" si="57"/>
        <v>316.31</v>
      </c>
      <c r="CM39" s="32">
        <f t="shared" ca="1" si="58"/>
        <v>185.26</v>
      </c>
      <c r="CN39" s="32">
        <f t="shared" ca="1" si="59"/>
        <v>300.57</v>
      </c>
      <c r="CO39" s="32">
        <f t="shared" ca="1" si="60"/>
        <v>111.41</v>
      </c>
      <c r="CP39" s="32">
        <f t="shared" ca="1" si="61"/>
        <v>501.78</v>
      </c>
      <c r="CQ39" s="32">
        <f t="shared" ca="1" si="62"/>
        <v>220.18</v>
      </c>
      <c r="CR39" s="32">
        <f t="shared" ca="1" si="63"/>
        <v>624.79999999999995</v>
      </c>
      <c r="CS39" s="32">
        <f t="shared" ca="1" si="64"/>
        <v>386.37</v>
      </c>
      <c r="CT39" s="32">
        <f t="shared" ca="1" si="65"/>
        <v>254.32</v>
      </c>
      <c r="CU39" s="32">
        <f t="shared" ca="1" si="66"/>
        <v>839.12</v>
      </c>
      <c r="CV39" s="32">
        <f t="shared" ca="1" si="67"/>
        <v>422.1</v>
      </c>
      <c r="CW39" s="31">
        <f t="shared" ca="1" si="191"/>
        <v>14570.44</v>
      </c>
      <c r="CX39" s="31">
        <f t="shared" ca="1" si="192"/>
        <v>13770.120000000003</v>
      </c>
      <c r="CY39" s="31">
        <f t="shared" ca="1" si="193"/>
        <v>8064.83</v>
      </c>
      <c r="CZ39" s="31">
        <f t="shared" ca="1" si="194"/>
        <v>11842.6</v>
      </c>
      <c r="DA39" s="31">
        <f t="shared" ca="1" si="195"/>
        <v>4389.6699999999992</v>
      </c>
      <c r="DB39" s="31">
        <f t="shared" ca="1" si="196"/>
        <v>19770.04</v>
      </c>
      <c r="DC39" s="31">
        <f t="shared" ca="1" si="197"/>
        <v>7324.51</v>
      </c>
      <c r="DD39" s="31">
        <f t="shared" ca="1" si="198"/>
        <v>20784.860000000004</v>
      </c>
      <c r="DE39" s="31">
        <f t="shared" ca="1" si="199"/>
        <v>12853.169999999998</v>
      </c>
      <c r="DF39" s="31">
        <f t="shared" ca="1" si="200"/>
        <v>9087.58</v>
      </c>
      <c r="DG39" s="31">
        <f t="shared" ca="1" si="201"/>
        <v>29984.68</v>
      </c>
      <c r="DH39" s="31">
        <f t="shared" ca="1" si="202"/>
        <v>15083.050000000001</v>
      </c>
      <c r="DI39" s="32">
        <f t="shared" ca="1" si="68"/>
        <v>728.52</v>
      </c>
      <c r="DJ39" s="32">
        <f t="shared" ca="1" si="69"/>
        <v>688.51</v>
      </c>
      <c r="DK39" s="32">
        <f t="shared" ca="1" si="70"/>
        <v>403.24</v>
      </c>
      <c r="DL39" s="32">
        <f t="shared" ca="1" si="71"/>
        <v>592.13</v>
      </c>
      <c r="DM39" s="32">
        <f t="shared" ca="1" si="72"/>
        <v>219.48</v>
      </c>
      <c r="DN39" s="32">
        <f t="shared" ca="1" si="73"/>
        <v>988.5</v>
      </c>
      <c r="DO39" s="32">
        <f t="shared" ca="1" si="74"/>
        <v>366.23</v>
      </c>
      <c r="DP39" s="32">
        <f t="shared" ca="1" si="75"/>
        <v>1039.24</v>
      </c>
      <c r="DQ39" s="32">
        <f t="shared" ca="1" si="76"/>
        <v>642.66</v>
      </c>
      <c r="DR39" s="32">
        <f t="shared" ca="1" si="77"/>
        <v>454.38</v>
      </c>
      <c r="DS39" s="32">
        <f t="shared" ca="1" si="78"/>
        <v>1499.23</v>
      </c>
      <c r="DT39" s="32">
        <f t="shared" ca="1" si="79"/>
        <v>754.15</v>
      </c>
      <c r="DU39" s="31">
        <f t="shared" ca="1" si="80"/>
        <v>3967.64</v>
      </c>
      <c r="DV39" s="31">
        <f t="shared" ca="1" si="81"/>
        <v>3717.54</v>
      </c>
      <c r="DW39" s="31">
        <f t="shared" ca="1" si="82"/>
        <v>2160.2600000000002</v>
      </c>
      <c r="DX39" s="31">
        <f t="shared" ca="1" si="83"/>
        <v>3144.52</v>
      </c>
      <c r="DY39" s="31">
        <f t="shared" ca="1" si="84"/>
        <v>1155.6500000000001</v>
      </c>
      <c r="DZ39" s="31">
        <f t="shared" ca="1" si="85"/>
        <v>5158.6099999999997</v>
      </c>
      <c r="EA39" s="31">
        <f t="shared" ca="1" si="86"/>
        <v>1894.63</v>
      </c>
      <c r="EB39" s="31">
        <f t="shared" ca="1" si="87"/>
        <v>5327.88</v>
      </c>
      <c r="EC39" s="31">
        <f t="shared" ca="1" si="88"/>
        <v>3264.69</v>
      </c>
      <c r="ED39" s="31">
        <f t="shared" ca="1" si="89"/>
        <v>2287.6999999999998</v>
      </c>
      <c r="EE39" s="31">
        <f t="shared" ca="1" si="90"/>
        <v>7478.27</v>
      </c>
      <c r="EF39" s="31">
        <f t="shared" ca="1" si="91"/>
        <v>3727.67</v>
      </c>
      <c r="EG39" s="32">
        <f t="shared" ca="1" si="92"/>
        <v>19266.600000000002</v>
      </c>
      <c r="EH39" s="32">
        <f t="shared" ca="1" si="93"/>
        <v>18176.170000000002</v>
      </c>
      <c r="EI39" s="32">
        <f t="shared" ca="1" si="94"/>
        <v>10628.33</v>
      </c>
      <c r="EJ39" s="32">
        <f t="shared" ca="1" si="95"/>
        <v>15579.25</v>
      </c>
      <c r="EK39" s="32">
        <f t="shared" ca="1" si="96"/>
        <v>5764.7999999999993</v>
      </c>
      <c r="EL39" s="32">
        <f t="shared" ca="1" si="97"/>
        <v>25917.15</v>
      </c>
      <c r="EM39" s="32">
        <f t="shared" ca="1" si="98"/>
        <v>9585.369999999999</v>
      </c>
      <c r="EN39" s="32">
        <f t="shared" ca="1" si="99"/>
        <v>27151.980000000007</v>
      </c>
      <c r="EO39" s="32">
        <f t="shared" ca="1" si="100"/>
        <v>16760.519999999997</v>
      </c>
      <c r="EP39" s="32">
        <f t="shared" ca="1" si="101"/>
        <v>11829.66</v>
      </c>
      <c r="EQ39" s="32">
        <f t="shared" ca="1" si="102"/>
        <v>38962.18</v>
      </c>
      <c r="ER39" s="32">
        <f t="shared" ca="1" si="103"/>
        <v>19564.870000000003</v>
      </c>
    </row>
    <row r="40" spans="1:148" x14ac:dyDescent="0.25">
      <c r="A40" t="s">
        <v>450</v>
      </c>
      <c r="B40" s="1" t="s">
        <v>69</v>
      </c>
      <c r="C40" t="str">
        <f t="shared" ref="C40:C71" ca="1" si="216">VLOOKUP($B40,LocationLookup,2,FALSE)</f>
        <v>CRS1</v>
      </c>
      <c r="D40" t="str">
        <f t="shared" ref="D40:D71" ca="1" si="217">VLOOKUP($C40,LossFactorLookup,2,FALSE)</f>
        <v>Crossfield Energy Centre #1</v>
      </c>
      <c r="E40" s="51">
        <v>4731.4782395000002</v>
      </c>
      <c r="F40" s="51">
        <v>9577.3275651000004</v>
      </c>
      <c r="G40" s="51">
        <v>11267.226956300001</v>
      </c>
      <c r="H40" s="51">
        <v>6753.7367534000005</v>
      </c>
      <c r="I40" s="51">
        <v>5333.7879822000004</v>
      </c>
      <c r="J40" s="51">
        <v>3035.8183801999999</v>
      </c>
      <c r="K40" s="51">
        <v>3824.5843500000001</v>
      </c>
      <c r="L40" s="51">
        <v>8231.4024707999997</v>
      </c>
      <c r="M40" s="51">
        <v>12536.5050711</v>
      </c>
      <c r="N40" s="51">
        <v>5792.6010857000001</v>
      </c>
      <c r="O40" s="51">
        <v>7244.5682669999997</v>
      </c>
      <c r="P40" s="51">
        <v>4894.6251198999998</v>
      </c>
      <c r="Q40" s="32">
        <v>1098629.92</v>
      </c>
      <c r="R40" s="32">
        <v>2822550.96</v>
      </c>
      <c r="S40" s="32">
        <v>876058.15</v>
      </c>
      <c r="T40" s="32">
        <v>849028.97</v>
      </c>
      <c r="U40" s="32">
        <v>409469.89</v>
      </c>
      <c r="V40" s="32">
        <v>1394347.34</v>
      </c>
      <c r="W40" s="32">
        <v>856596.85</v>
      </c>
      <c r="X40" s="32">
        <v>2613842.66</v>
      </c>
      <c r="Y40" s="32">
        <v>2354586.52</v>
      </c>
      <c r="Z40" s="32">
        <v>1348444.02</v>
      </c>
      <c r="AA40" s="32">
        <v>2054116.24</v>
      </c>
      <c r="AB40" s="32">
        <v>699224.99</v>
      </c>
      <c r="AC40" s="2">
        <v>0.08</v>
      </c>
      <c r="AD40" s="2">
        <v>0.08</v>
      </c>
      <c r="AE40" s="2">
        <v>0.08</v>
      </c>
      <c r="AF40" s="2">
        <v>0.08</v>
      </c>
      <c r="AG40" s="2">
        <v>0.08</v>
      </c>
      <c r="AH40" s="2">
        <v>0.08</v>
      </c>
      <c r="AI40" s="2">
        <v>1.38</v>
      </c>
      <c r="AJ40" s="2">
        <v>1.38</v>
      </c>
      <c r="AK40" s="2">
        <v>1.38</v>
      </c>
      <c r="AL40" s="2">
        <v>1.38</v>
      </c>
      <c r="AM40" s="2">
        <v>1.38</v>
      </c>
      <c r="AN40" s="2">
        <v>1.38</v>
      </c>
      <c r="AO40" s="33">
        <v>878.9</v>
      </c>
      <c r="AP40" s="33">
        <v>2258.04</v>
      </c>
      <c r="AQ40" s="33">
        <v>700.85</v>
      </c>
      <c r="AR40" s="33">
        <v>679.22</v>
      </c>
      <c r="AS40" s="33">
        <v>327.58</v>
      </c>
      <c r="AT40" s="33">
        <v>1115.48</v>
      </c>
      <c r="AU40" s="33">
        <v>11821.04</v>
      </c>
      <c r="AV40" s="33">
        <v>36071.03</v>
      </c>
      <c r="AW40" s="33">
        <v>32493.29</v>
      </c>
      <c r="AX40" s="33">
        <v>18608.53</v>
      </c>
      <c r="AY40" s="33">
        <v>28346.799999999999</v>
      </c>
      <c r="AZ40" s="33">
        <v>9649.2999999999993</v>
      </c>
      <c r="BA40" s="31">
        <f t="shared" si="44"/>
        <v>-439.45</v>
      </c>
      <c r="BB40" s="31">
        <f t="shared" si="45"/>
        <v>-1129.02</v>
      </c>
      <c r="BC40" s="31">
        <f t="shared" si="46"/>
        <v>-350.42</v>
      </c>
      <c r="BD40" s="31">
        <f t="shared" si="47"/>
        <v>4924.37</v>
      </c>
      <c r="BE40" s="31">
        <f t="shared" si="48"/>
        <v>2374.9299999999998</v>
      </c>
      <c r="BF40" s="31">
        <f t="shared" si="49"/>
        <v>8087.21</v>
      </c>
      <c r="BG40" s="31">
        <f t="shared" si="50"/>
        <v>599.62</v>
      </c>
      <c r="BH40" s="31">
        <f t="shared" si="51"/>
        <v>1829.69</v>
      </c>
      <c r="BI40" s="31">
        <f t="shared" si="52"/>
        <v>1648.21</v>
      </c>
      <c r="BJ40" s="31">
        <f t="shared" si="53"/>
        <v>-4045.33</v>
      </c>
      <c r="BK40" s="31">
        <f t="shared" si="54"/>
        <v>-6162.35</v>
      </c>
      <c r="BL40" s="31">
        <f t="shared" si="55"/>
        <v>-2097.67</v>
      </c>
      <c r="BM40" s="6">
        <f t="shared" ca="1" si="215"/>
        <v>3.9600000000000003E-2</v>
      </c>
      <c r="BN40" s="6">
        <f t="shared" ca="1" si="215"/>
        <v>3.9600000000000003E-2</v>
      </c>
      <c r="BO40" s="6">
        <f t="shared" ca="1" si="215"/>
        <v>3.9600000000000003E-2</v>
      </c>
      <c r="BP40" s="6">
        <f t="shared" ca="1" si="215"/>
        <v>3.9600000000000003E-2</v>
      </c>
      <c r="BQ40" s="6">
        <f t="shared" ca="1" si="215"/>
        <v>3.9600000000000003E-2</v>
      </c>
      <c r="BR40" s="6">
        <f t="shared" ca="1" si="215"/>
        <v>3.9600000000000003E-2</v>
      </c>
      <c r="BS40" s="6">
        <f t="shared" ca="1" si="215"/>
        <v>3.9600000000000003E-2</v>
      </c>
      <c r="BT40" s="6">
        <f t="shared" ca="1" si="215"/>
        <v>3.9600000000000003E-2</v>
      </c>
      <c r="BU40" s="6">
        <f t="shared" ca="1" si="215"/>
        <v>3.9600000000000003E-2</v>
      </c>
      <c r="BV40" s="6">
        <f t="shared" ca="1" si="215"/>
        <v>3.9600000000000003E-2</v>
      </c>
      <c r="BW40" s="6">
        <f t="shared" ca="1" si="215"/>
        <v>3.9600000000000003E-2</v>
      </c>
      <c r="BX40" s="6">
        <f t="shared" ca="1" si="215"/>
        <v>3.9600000000000003E-2</v>
      </c>
      <c r="BY40" s="31">
        <f t="shared" ca="1" si="203"/>
        <v>43505.74</v>
      </c>
      <c r="BZ40" s="31">
        <f t="shared" ca="1" si="204"/>
        <v>111773.02</v>
      </c>
      <c r="CA40" s="31">
        <f t="shared" ca="1" si="205"/>
        <v>34691.9</v>
      </c>
      <c r="CB40" s="31">
        <f t="shared" ca="1" si="206"/>
        <v>33621.550000000003</v>
      </c>
      <c r="CC40" s="31">
        <f t="shared" ca="1" si="207"/>
        <v>16215.01</v>
      </c>
      <c r="CD40" s="31">
        <f t="shared" ca="1" si="208"/>
        <v>55216.15</v>
      </c>
      <c r="CE40" s="31">
        <f t="shared" ca="1" si="209"/>
        <v>33921.24</v>
      </c>
      <c r="CF40" s="31">
        <f t="shared" ca="1" si="210"/>
        <v>103508.17</v>
      </c>
      <c r="CG40" s="31">
        <f t="shared" ca="1" si="211"/>
        <v>93241.63</v>
      </c>
      <c r="CH40" s="31">
        <f t="shared" ca="1" si="212"/>
        <v>53398.38</v>
      </c>
      <c r="CI40" s="31">
        <f t="shared" ca="1" si="213"/>
        <v>81343</v>
      </c>
      <c r="CJ40" s="31">
        <f t="shared" ca="1" si="214"/>
        <v>27689.31</v>
      </c>
      <c r="CK40" s="32">
        <f t="shared" ca="1" si="56"/>
        <v>1647.94</v>
      </c>
      <c r="CL40" s="32">
        <f t="shared" ca="1" si="57"/>
        <v>4233.83</v>
      </c>
      <c r="CM40" s="32">
        <f t="shared" ca="1" si="58"/>
        <v>1314.09</v>
      </c>
      <c r="CN40" s="32">
        <f t="shared" ca="1" si="59"/>
        <v>1273.54</v>
      </c>
      <c r="CO40" s="32">
        <f t="shared" ca="1" si="60"/>
        <v>614.20000000000005</v>
      </c>
      <c r="CP40" s="32">
        <f t="shared" ca="1" si="61"/>
        <v>2091.52</v>
      </c>
      <c r="CQ40" s="32">
        <f t="shared" ca="1" si="62"/>
        <v>1284.9000000000001</v>
      </c>
      <c r="CR40" s="32">
        <f t="shared" ca="1" si="63"/>
        <v>3920.76</v>
      </c>
      <c r="CS40" s="32">
        <f t="shared" ca="1" si="64"/>
        <v>3531.88</v>
      </c>
      <c r="CT40" s="32">
        <f t="shared" ca="1" si="65"/>
        <v>2022.67</v>
      </c>
      <c r="CU40" s="32">
        <f t="shared" ca="1" si="66"/>
        <v>3081.17</v>
      </c>
      <c r="CV40" s="32">
        <f t="shared" ca="1" si="67"/>
        <v>1048.8399999999999</v>
      </c>
      <c r="CW40" s="31">
        <f t="shared" ca="1" si="191"/>
        <v>44714.229999999996</v>
      </c>
      <c r="CX40" s="31">
        <f t="shared" ca="1" si="192"/>
        <v>114877.83000000002</v>
      </c>
      <c r="CY40" s="31">
        <f t="shared" ca="1" si="193"/>
        <v>35655.56</v>
      </c>
      <c r="CZ40" s="31">
        <f t="shared" ca="1" si="194"/>
        <v>29291.500000000004</v>
      </c>
      <c r="DA40" s="31">
        <f t="shared" ca="1" si="195"/>
        <v>14126.699999999997</v>
      </c>
      <c r="DB40" s="31">
        <f t="shared" ca="1" si="196"/>
        <v>48104.979999999996</v>
      </c>
      <c r="DC40" s="31">
        <f t="shared" ca="1" si="197"/>
        <v>22785.48</v>
      </c>
      <c r="DD40" s="31">
        <f t="shared" ca="1" si="198"/>
        <v>69528.209999999992</v>
      </c>
      <c r="DE40" s="31">
        <f t="shared" ca="1" si="199"/>
        <v>62632.010000000009</v>
      </c>
      <c r="DF40" s="31">
        <f t="shared" ca="1" si="200"/>
        <v>40857.85</v>
      </c>
      <c r="DG40" s="31">
        <f t="shared" ca="1" si="201"/>
        <v>62239.719999999994</v>
      </c>
      <c r="DH40" s="31">
        <f t="shared" ca="1" si="202"/>
        <v>21186.520000000004</v>
      </c>
      <c r="DI40" s="32">
        <f t="shared" ca="1" si="68"/>
        <v>2235.71</v>
      </c>
      <c r="DJ40" s="32">
        <f t="shared" ca="1" si="69"/>
        <v>5743.89</v>
      </c>
      <c r="DK40" s="32">
        <f t="shared" ca="1" si="70"/>
        <v>1782.78</v>
      </c>
      <c r="DL40" s="32">
        <f t="shared" ca="1" si="71"/>
        <v>1464.58</v>
      </c>
      <c r="DM40" s="32">
        <f t="shared" ca="1" si="72"/>
        <v>706.34</v>
      </c>
      <c r="DN40" s="32">
        <f t="shared" ca="1" si="73"/>
        <v>2405.25</v>
      </c>
      <c r="DO40" s="32">
        <f t="shared" ca="1" si="74"/>
        <v>1139.27</v>
      </c>
      <c r="DP40" s="32">
        <f t="shared" ca="1" si="75"/>
        <v>3476.41</v>
      </c>
      <c r="DQ40" s="32">
        <f t="shared" ca="1" si="76"/>
        <v>3131.6</v>
      </c>
      <c r="DR40" s="32">
        <f t="shared" ca="1" si="77"/>
        <v>2042.89</v>
      </c>
      <c r="DS40" s="32">
        <f t="shared" ca="1" si="78"/>
        <v>3111.99</v>
      </c>
      <c r="DT40" s="32">
        <f t="shared" ca="1" si="79"/>
        <v>1059.33</v>
      </c>
      <c r="DU40" s="31">
        <f t="shared" ca="1" si="80"/>
        <v>12176.01</v>
      </c>
      <c r="DV40" s="31">
        <f t="shared" ca="1" si="81"/>
        <v>31013.75</v>
      </c>
      <c r="DW40" s="31">
        <f t="shared" ca="1" si="82"/>
        <v>9550.77</v>
      </c>
      <c r="DX40" s="31">
        <f t="shared" ca="1" si="83"/>
        <v>7777.67</v>
      </c>
      <c r="DY40" s="31">
        <f t="shared" ca="1" si="84"/>
        <v>3719.08</v>
      </c>
      <c r="DZ40" s="31">
        <f t="shared" ca="1" si="85"/>
        <v>12552.05</v>
      </c>
      <c r="EA40" s="31">
        <f t="shared" ca="1" si="86"/>
        <v>5893.92</v>
      </c>
      <c r="EB40" s="31">
        <f t="shared" ca="1" si="87"/>
        <v>17822.48</v>
      </c>
      <c r="EC40" s="31">
        <f t="shared" ca="1" si="88"/>
        <v>15908.46</v>
      </c>
      <c r="ED40" s="31">
        <f t="shared" ca="1" si="89"/>
        <v>10285.5</v>
      </c>
      <c r="EE40" s="31">
        <f t="shared" ca="1" si="90"/>
        <v>15522.78</v>
      </c>
      <c r="EF40" s="31">
        <f t="shared" ca="1" si="91"/>
        <v>5236.1000000000004</v>
      </c>
      <c r="EG40" s="32">
        <f t="shared" ca="1" si="92"/>
        <v>59125.95</v>
      </c>
      <c r="EH40" s="32">
        <f t="shared" ca="1" si="93"/>
        <v>151635.47000000003</v>
      </c>
      <c r="EI40" s="32">
        <f t="shared" ca="1" si="94"/>
        <v>46989.11</v>
      </c>
      <c r="EJ40" s="32">
        <f t="shared" ca="1" si="95"/>
        <v>38533.75</v>
      </c>
      <c r="EK40" s="32">
        <f t="shared" ca="1" si="96"/>
        <v>18552.119999999995</v>
      </c>
      <c r="EL40" s="32">
        <f t="shared" ca="1" si="97"/>
        <v>63062.28</v>
      </c>
      <c r="EM40" s="32">
        <f t="shared" ca="1" si="98"/>
        <v>29818.67</v>
      </c>
      <c r="EN40" s="32">
        <f t="shared" ca="1" si="99"/>
        <v>90827.099999999991</v>
      </c>
      <c r="EO40" s="32">
        <f t="shared" ca="1" si="100"/>
        <v>81672.070000000007</v>
      </c>
      <c r="EP40" s="32">
        <f t="shared" ca="1" si="101"/>
        <v>53186.239999999998</v>
      </c>
      <c r="EQ40" s="32">
        <f t="shared" ca="1" si="102"/>
        <v>80874.489999999991</v>
      </c>
      <c r="ER40" s="32">
        <f t="shared" ca="1" si="103"/>
        <v>27481.950000000004</v>
      </c>
    </row>
    <row r="41" spans="1:148" x14ac:dyDescent="0.25">
      <c r="A41" t="s">
        <v>450</v>
      </c>
      <c r="B41" s="1" t="s">
        <v>70</v>
      </c>
      <c r="C41" t="str">
        <f t="shared" ca="1" si="216"/>
        <v>CRS2</v>
      </c>
      <c r="D41" t="str">
        <f t="shared" ca="1" si="217"/>
        <v>Crossfield Energy Centre #2</v>
      </c>
      <c r="E41" s="51">
        <v>4798.0539157000003</v>
      </c>
      <c r="F41" s="51">
        <v>9713.7768388999993</v>
      </c>
      <c r="G41" s="51">
        <v>11313.320695099999</v>
      </c>
      <c r="H41" s="51">
        <v>5958.8501421999999</v>
      </c>
      <c r="I41" s="51">
        <v>5356.4680060000001</v>
      </c>
      <c r="J41" s="51">
        <v>2693.5047805999998</v>
      </c>
      <c r="K41" s="51">
        <v>4692.5576658</v>
      </c>
      <c r="L41" s="51">
        <v>6931.4653275999999</v>
      </c>
      <c r="M41" s="51">
        <v>13669.0913432</v>
      </c>
      <c r="N41" s="51">
        <v>6790.2331703999998</v>
      </c>
      <c r="O41" s="51">
        <v>6478.7600376</v>
      </c>
      <c r="P41" s="51">
        <v>4155.9085038000003</v>
      </c>
      <c r="Q41" s="32">
        <v>1203541.8999999999</v>
      </c>
      <c r="R41" s="32">
        <v>2872965.29</v>
      </c>
      <c r="S41" s="32">
        <v>894954.27</v>
      </c>
      <c r="T41" s="32">
        <v>772688.9</v>
      </c>
      <c r="U41" s="32">
        <v>407303.76</v>
      </c>
      <c r="V41" s="32">
        <v>1374866.66</v>
      </c>
      <c r="W41" s="32">
        <v>1185783.08</v>
      </c>
      <c r="X41" s="32">
        <v>2291113.54</v>
      </c>
      <c r="Y41" s="32">
        <v>2414506.21</v>
      </c>
      <c r="Z41" s="32">
        <v>1420384.91</v>
      </c>
      <c r="AA41" s="32">
        <v>1946104.81</v>
      </c>
      <c r="AB41" s="32">
        <v>662268.48</v>
      </c>
      <c r="AC41" s="2">
        <v>0.08</v>
      </c>
      <c r="AD41" s="2">
        <v>0.08</v>
      </c>
      <c r="AE41" s="2">
        <v>0.08</v>
      </c>
      <c r="AF41" s="2">
        <v>0.08</v>
      </c>
      <c r="AG41" s="2">
        <v>0.08</v>
      </c>
      <c r="AH41" s="2">
        <v>0.08</v>
      </c>
      <c r="AI41" s="2">
        <v>1.38</v>
      </c>
      <c r="AJ41" s="2">
        <v>1.38</v>
      </c>
      <c r="AK41" s="2">
        <v>1.38</v>
      </c>
      <c r="AL41" s="2">
        <v>1.38</v>
      </c>
      <c r="AM41" s="2">
        <v>1.38</v>
      </c>
      <c r="AN41" s="2">
        <v>1.38</v>
      </c>
      <c r="AO41" s="33">
        <v>962.83</v>
      </c>
      <c r="AP41" s="33">
        <v>2298.37</v>
      </c>
      <c r="AQ41" s="33">
        <v>715.96</v>
      </c>
      <c r="AR41" s="33">
        <v>618.15</v>
      </c>
      <c r="AS41" s="33">
        <v>325.83999999999997</v>
      </c>
      <c r="AT41" s="33">
        <v>1099.8900000000001</v>
      </c>
      <c r="AU41" s="33">
        <v>16363.81</v>
      </c>
      <c r="AV41" s="33">
        <v>31617.37</v>
      </c>
      <c r="AW41" s="33">
        <v>33320.19</v>
      </c>
      <c r="AX41" s="33">
        <v>19601.310000000001</v>
      </c>
      <c r="AY41" s="33">
        <v>26856.25</v>
      </c>
      <c r="AZ41" s="33">
        <v>9139.31</v>
      </c>
      <c r="BA41" s="31">
        <f t="shared" si="44"/>
        <v>-481.42</v>
      </c>
      <c r="BB41" s="31">
        <f t="shared" si="45"/>
        <v>-1149.19</v>
      </c>
      <c r="BC41" s="31">
        <f t="shared" si="46"/>
        <v>-357.98</v>
      </c>
      <c r="BD41" s="31">
        <f t="shared" si="47"/>
        <v>4481.6000000000004</v>
      </c>
      <c r="BE41" s="31">
        <f t="shared" si="48"/>
        <v>2362.36</v>
      </c>
      <c r="BF41" s="31">
        <f t="shared" si="49"/>
        <v>7974.23</v>
      </c>
      <c r="BG41" s="31">
        <f t="shared" si="50"/>
        <v>830.05</v>
      </c>
      <c r="BH41" s="31">
        <f t="shared" si="51"/>
        <v>1603.78</v>
      </c>
      <c r="BI41" s="31">
        <f t="shared" si="52"/>
        <v>1690.15</v>
      </c>
      <c r="BJ41" s="31">
        <f t="shared" si="53"/>
        <v>-4261.1499999999996</v>
      </c>
      <c r="BK41" s="31">
        <f t="shared" si="54"/>
        <v>-5838.31</v>
      </c>
      <c r="BL41" s="31">
        <f t="shared" si="55"/>
        <v>-1986.81</v>
      </c>
      <c r="BM41" s="6">
        <f t="shared" ca="1" si="215"/>
        <v>3.9399999999999998E-2</v>
      </c>
      <c r="BN41" s="6">
        <f t="shared" ca="1" si="215"/>
        <v>3.9399999999999998E-2</v>
      </c>
      <c r="BO41" s="6">
        <f t="shared" ca="1" si="215"/>
        <v>3.9399999999999998E-2</v>
      </c>
      <c r="BP41" s="6">
        <f t="shared" ca="1" si="215"/>
        <v>3.9399999999999998E-2</v>
      </c>
      <c r="BQ41" s="6">
        <f t="shared" ca="1" si="215"/>
        <v>3.9399999999999998E-2</v>
      </c>
      <c r="BR41" s="6">
        <f t="shared" ca="1" si="215"/>
        <v>3.9399999999999998E-2</v>
      </c>
      <c r="BS41" s="6">
        <f t="shared" ca="1" si="215"/>
        <v>3.9399999999999998E-2</v>
      </c>
      <c r="BT41" s="6">
        <f t="shared" ca="1" si="215"/>
        <v>3.9399999999999998E-2</v>
      </c>
      <c r="BU41" s="6">
        <f t="shared" ca="1" si="215"/>
        <v>3.9399999999999998E-2</v>
      </c>
      <c r="BV41" s="6">
        <f t="shared" ca="1" si="215"/>
        <v>3.9399999999999998E-2</v>
      </c>
      <c r="BW41" s="6">
        <f t="shared" ca="1" si="215"/>
        <v>3.9399999999999998E-2</v>
      </c>
      <c r="BX41" s="6">
        <f t="shared" ca="1" si="215"/>
        <v>3.9399999999999998E-2</v>
      </c>
      <c r="BY41" s="31">
        <f t="shared" ca="1" si="203"/>
        <v>47419.55</v>
      </c>
      <c r="BZ41" s="31">
        <f t="shared" ca="1" si="204"/>
        <v>113194.83</v>
      </c>
      <c r="CA41" s="31">
        <f t="shared" ca="1" si="205"/>
        <v>35261.199999999997</v>
      </c>
      <c r="CB41" s="31">
        <f t="shared" ca="1" si="206"/>
        <v>30443.94</v>
      </c>
      <c r="CC41" s="31">
        <f t="shared" ca="1" si="207"/>
        <v>16047.77</v>
      </c>
      <c r="CD41" s="31">
        <f t="shared" ca="1" si="208"/>
        <v>54169.75</v>
      </c>
      <c r="CE41" s="31">
        <f t="shared" ca="1" si="209"/>
        <v>46719.85</v>
      </c>
      <c r="CF41" s="31">
        <f t="shared" ca="1" si="210"/>
        <v>90269.87</v>
      </c>
      <c r="CG41" s="31">
        <f t="shared" ca="1" si="211"/>
        <v>95131.54</v>
      </c>
      <c r="CH41" s="31">
        <f t="shared" ca="1" si="212"/>
        <v>55963.17</v>
      </c>
      <c r="CI41" s="31">
        <f t="shared" ca="1" si="213"/>
        <v>76676.53</v>
      </c>
      <c r="CJ41" s="31">
        <f t="shared" ca="1" si="214"/>
        <v>26093.38</v>
      </c>
      <c r="CK41" s="32">
        <f t="shared" ca="1" si="56"/>
        <v>1805.31</v>
      </c>
      <c r="CL41" s="32">
        <f t="shared" ca="1" si="57"/>
        <v>4309.45</v>
      </c>
      <c r="CM41" s="32">
        <f t="shared" ca="1" si="58"/>
        <v>1342.43</v>
      </c>
      <c r="CN41" s="32">
        <f t="shared" ca="1" si="59"/>
        <v>1159.03</v>
      </c>
      <c r="CO41" s="32">
        <f t="shared" ca="1" si="60"/>
        <v>610.96</v>
      </c>
      <c r="CP41" s="32">
        <f t="shared" ca="1" si="61"/>
        <v>2062.3000000000002</v>
      </c>
      <c r="CQ41" s="32">
        <f t="shared" ca="1" si="62"/>
        <v>1778.67</v>
      </c>
      <c r="CR41" s="32">
        <f t="shared" ca="1" si="63"/>
        <v>3436.67</v>
      </c>
      <c r="CS41" s="32">
        <f t="shared" ca="1" si="64"/>
        <v>3621.76</v>
      </c>
      <c r="CT41" s="32">
        <f t="shared" ca="1" si="65"/>
        <v>2130.58</v>
      </c>
      <c r="CU41" s="32">
        <f t="shared" ca="1" si="66"/>
        <v>2919.16</v>
      </c>
      <c r="CV41" s="32">
        <f t="shared" ca="1" si="67"/>
        <v>993.4</v>
      </c>
      <c r="CW41" s="31">
        <f t="shared" ca="1" si="191"/>
        <v>48743.45</v>
      </c>
      <c r="CX41" s="31">
        <f t="shared" ca="1" si="192"/>
        <v>116355.1</v>
      </c>
      <c r="CY41" s="31">
        <f t="shared" ca="1" si="193"/>
        <v>36245.65</v>
      </c>
      <c r="CZ41" s="31">
        <f t="shared" ca="1" si="194"/>
        <v>26503.219999999994</v>
      </c>
      <c r="DA41" s="31">
        <f t="shared" ca="1" si="195"/>
        <v>13970.529999999999</v>
      </c>
      <c r="DB41" s="31">
        <f t="shared" ca="1" si="196"/>
        <v>47157.930000000008</v>
      </c>
      <c r="DC41" s="31">
        <f t="shared" ca="1" si="197"/>
        <v>31304.66</v>
      </c>
      <c r="DD41" s="31">
        <f t="shared" ca="1" si="198"/>
        <v>60485.39</v>
      </c>
      <c r="DE41" s="31">
        <f t="shared" ca="1" si="199"/>
        <v>63742.959999999985</v>
      </c>
      <c r="DF41" s="31">
        <f t="shared" ca="1" si="200"/>
        <v>42753.590000000004</v>
      </c>
      <c r="DG41" s="31">
        <f t="shared" ca="1" si="201"/>
        <v>58577.75</v>
      </c>
      <c r="DH41" s="31">
        <f t="shared" ca="1" si="202"/>
        <v>19934.280000000002</v>
      </c>
      <c r="DI41" s="32">
        <f t="shared" ca="1" si="68"/>
        <v>2437.17</v>
      </c>
      <c r="DJ41" s="32">
        <f t="shared" ca="1" si="69"/>
        <v>5817.76</v>
      </c>
      <c r="DK41" s="32">
        <f t="shared" ca="1" si="70"/>
        <v>1812.28</v>
      </c>
      <c r="DL41" s="32">
        <f t="shared" ca="1" si="71"/>
        <v>1325.16</v>
      </c>
      <c r="DM41" s="32">
        <f t="shared" ca="1" si="72"/>
        <v>698.53</v>
      </c>
      <c r="DN41" s="32">
        <f t="shared" ca="1" si="73"/>
        <v>2357.9</v>
      </c>
      <c r="DO41" s="32">
        <f t="shared" ca="1" si="74"/>
        <v>1565.23</v>
      </c>
      <c r="DP41" s="32">
        <f t="shared" ca="1" si="75"/>
        <v>3024.27</v>
      </c>
      <c r="DQ41" s="32">
        <f t="shared" ca="1" si="76"/>
        <v>3187.15</v>
      </c>
      <c r="DR41" s="32">
        <f t="shared" ca="1" si="77"/>
        <v>2137.6799999999998</v>
      </c>
      <c r="DS41" s="32">
        <f t="shared" ca="1" si="78"/>
        <v>2928.89</v>
      </c>
      <c r="DT41" s="32">
        <f t="shared" ca="1" si="79"/>
        <v>996.71</v>
      </c>
      <c r="DU41" s="31">
        <f t="shared" ca="1" si="80"/>
        <v>13273.19</v>
      </c>
      <c r="DV41" s="31">
        <f t="shared" ca="1" si="81"/>
        <v>31412.57</v>
      </c>
      <c r="DW41" s="31">
        <f t="shared" ca="1" si="82"/>
        <v>9708.83</v>
      </c>
      <c r="DX41" s="31">
        <f t="shared" ca="1" si="83"/>
        <v>7037.3</v>
      </c>
      <c r="DY41" s="31">
        <f t="shared" ca="1" si="84"/>
        <v>3677.97</v>
      </c>
      <c r="DZ41" s="31">
        <f t="shared" ca="1" si="85"/>
        <v>12304.94</v>
      </c>
      <c r="EA41" s="31">
        <f t="shared" ca="1" si="86"/>
        <v>8097.58</v>
      </c>
      <c r="EB41" s="31">
        <f t="shared" ca="1" si="87"/>
        <v>15504.5</v>
      </c>
      <c r="EC41" s="31">
        <f t="shared" ca="1" si="88"/>
        <v>16190.65</v>
      </c>
      <c r="ED41" s="31">
        <f t="shared" ca="1" si="89"/>
        <v>10762.73</v>
      </c>
      <c r="EE41" s="31">
        <f t="shared" ca="1" si="90"/>
        <v>14609.47</v>
      </c>
      <c r="EF41" s="31">
        <f t="shared" ca="1" si="91"/>
        <v>4926.6099999999997</v>
      </c>
      <c r="EG41" s="32">
        <f t="shared" ca="1" si="92"/>
        <v>64453.81</v>
      </c>
      <c r="EH41" s="32">
        <f t="shared" ca="1" si="93"/>
        <v>153585.43</v>
      </c>
      <c r="EI41" s="32">
        <f t="shared" ca="1" si="94"/>
        <v>47766.76</v>
      </c>
      <c r="EJ41" s="32">
        <f t="shared" ca="1" si="95"/>
        <v>34865.679999999993</v>
      </c>
      <c r="EK41" s="32">
        <f t="shared" ca="1" si="96"/>
        <v>18347.03</v>
      </c>
      <c r="EL41" s="32">
        <f t="shared" ca="1" si="97"/>
        <v>61820.770000000011</v>
      </c>
      <c r="EM41" s="32">
        <f t="shared" ca="1" si="98"/>
        <v>40967.47</v>
      </c>
      <c r="EN41" s="32">
        <f t="shared" ca="1" si="99"/>
        <v>79014.16</v>
      </c>
      <c r="EO41" s="32">
        <f t="shared" ca="1" si="100"/>
        <v>83120.75999999998</v>
      </c>
      <c r="EP41" s="32">
        <f t="shared" ca="1" si="101"/>
        <v>55654</v>
      </c>
      <c r="EQ41" s="32">
        <f t="shared" ca="1" si="102"/>
        <v>76116.11</v>
      </c>
      <c r="ER41" s="32">
        <f t="shared" ca="1" si="103"/>
        <v>25857.600000000002</v>
      </c>
    </row>
    <row r="42" spans="1:148" x14ac:dyDescent="0.25">
      <c r="A42" t="s">
        <v>450</v>
      </c>
      <c r="B42" s="1" t="s">
        <v>71</v>
      </c>
      <c r="C42" t="str">
        <f t="shared" ca="1" si="216"/>
        <v>CRS3</v>
      </c>
      <c r="D42" t="str">
        <f t="shared" ca="1" si="217"/>
        <v>Crossfield Energy Centre #3</v>
      </c>
      <c r="E42" s="51">
        <v>6043.4045179000004</v>
      </c>
      <c r="F42" s="51">
        <v>9211.6795832999996</v>
      </c>
      <c r="G42" s="51">
        <v>10969.9643677</v>
      </c>
      <c r="H42" s="51">
        <v>6316.5886639</v>
      </c>
      <c r="I42" s="51">
        <v>4408.8535179999999</v>
      </c>
      <c r="J42" s="51">
        <v>3188.356397</v>
      </c>
      <c r="K42" s="51">
        <v>4960.2592338000004</v>
      </c>
      <c r="L42" s="51">
        <v>6283.3573632999996</v>
      </c>
      <c r="M42" s="51">
        <v>13702.186890000001</v>
      </c>
      <c r="N42" s="51">
        <v>5870.6851028000001</v>
      </c>
      <c r="O42" s="51">
        <v>7041.1990738000004</v>
      </c>
      <c r="P42" s="51">
        <v>5872.8226592000001</v>
      </c>
      <c r="Q42" s="32">
        <v>1354961.96</v>
      </c>
      <c r="R42" s="32">
        <v>2734603</v>
      </c>
      <c r="S42" s="32">
        <v>882823.76</v>
      </c>
      <c r="T42" s="32">
        <v>837247.1</v>
      </c>
      <c r="U42" s="32">
        <v>344756.91</v>
      </c>
      <c r="V42" s="32">
        <v>1433036.24</v>
      </c>
      <c r="W42" s="32">
        <v>1200642.08</v>
      </c>
      <c r="X42" s="32">
        <v>2155012.11</v>
      </c>
      <c r="Y42" s="32">
        <v>2459465.7400000002</v>
      </c>
      <c r="Z42" s="32">
        <v>1383230.52</v>
      </c>
      <c r="AA42" s="32">
        <v>2185921.88</v>
      </c>
      <c r="AB42" s="32">
        <v>769690.78</v>
      </c>
      <c r="AC42" s="2">
        <v>0.08</v>
      </c>
      <c r="AD42" s="2">
        <v>0.08</v>
      </c>
      <c r="AE42" s="2">
        <v>0.08</v>
      </c>
      <c r="AF42" s="2">
        <v>0.08</v>
      </c>
      <c r="AG42" s="2">
        <v>0.08</v>
      </c>
      <c r="AH42" s="2">
        <v>0.08</v>
      </c>
      <c r="AI42" s="2">
        <v>1.38</v>
      </c>
      <c r="AJ42" s="2">
        <v>1.38</v>
      </c>
      <c r="AK42" s="2">
        <v>1.38</v>
      </c>
      <c r="AL42" s="2">
        <v>1.38</v>
      </c>
      <c r="AM42" s="2">
        <v>1.38</v>
      </c>
      <c r="AN42" s="2">
        <v>1.38</v>
      </c>
      <c r="AO42" s="33">
        <v>1083.97</v>
      </c>
      <c r="AP42" s="33">
        <v>2187.6799999999998</v>
      </c>
      <c r="AQ42" s="33">
        <v>706.26</v>
      </c>
      <c r="AR42" s="33">
        <v>669.8</v>
      </c>
      <c r="AS42" s="33">
        <v>275.81</v>
      </c>
      <c r="AT42" s="33">
        <v>1146.43</v>
      </c>
      <c r="AU42" s="33">
        <v>16568.86</v>
      </c>
      <c r="AV42" s="33">
        <v>29739.17</v>
      </c>
      <c r="AW42" s="33">
        <v>33940.629999999997</v>
      </c>
      <c r="AX42" s="33">
        <v>19088.580000000002</v>
      </c>
      <c r="AY42" s="33">
        <v>30165.72</v>
      </c>
      <c r="AZ42" s="33">
        <v>10621.73</v>
      </c>
      <c r="BA42" s="31">
        <f t="shared" si="44"/>
        <v>-541.98</v>
      </c>
      <c r="BB42" s="31">
        <f t="shared" si="45"/>
        <v>-1093.8399999999999</v>
      </c>
      <c r="BC42" s="31">
        <f t="shared" si="46"/>
        <v>-353.13</v>
      </c>
      <c r="BD42" s="31">
        <f t="shared" si="47"/>
        <v>4856.03</v>
      </c>
      <c r="BE42" s="31">
        <f t="shared" si="48"/>
        <v>1999.59</v>
      </c>
      <c r="BF42" s="31">
        <f t="shared" si="49"/>
        <v>8311.61</v>
      </c>
      <c r="BG42" s="31">
        <f t="shared" si="50"/>
        <v>840.45</v>
      </c>
      <c r="BH42" s="31">
        <f t="shared" si="51"/>
        <v>1508.51</v>
      </c>
      <c r="BI42" s="31">
        <f t="shared" si="52"/>
        <v>1721.63</v>
      </c>
      <c r="BJ42" s="31">
        <f t="shared" si="53"/>
        <v>-4149.6899999999996</v>
      </c>
      <c r="BK42" s="31">
        <f t="shared" si="54"/>
        <v>-6557.77</v>
      </c>
      <c r="BL42" s="31">
        <f t="shared" si="55"/>
        <v>-2309.0700000000002</v>
      </c>
      <c r="BM42" s="6">
        <f t="shared" ca="1" si="215"/>
        <v>3.95E-2</v>
      </c>
      <c r="BN42" s="6">
        <f t="shared" ca="1" si="215"/>
        <v>3.95E-2</v>
      </c>
      <c r="BO42" s="6">
        <f t="shared" ca="1" si="215"/>
        <v>3.95E-2</v>
      </c>
      <c r="BP42" s="6">
        <f t="shared" ca="1" si="215"/>
        <v>3.95E-2</v>
      </c>
      <c r="BQ42" s="6">
        <f t="shared" ca="1" si="215"/>
        <v>3.95E-2</v>
      </c>
      <c r="BR42" s="6">
        <f t="shared" ca="1" si="215"/>
        <v>3.95E-2</v>
      </c>
      <c r="BS42" s="6">
        <f t="shared" ca="1" si="215"/>
        <v>3.95E-2</v>
      </c>
      <c r="BT42" s="6">
        <f t="shared" ca="1" si="215"/>
        <v>3.95E-2</v>
      </c>
      <c r="BU42" s="6">
        <f t="shared" ca="1" si="215"/>
        <v>3.95E-2</v>
      </c>
      <c r="BV42" s="6">
        <f t="shared" ca="1" si="215"/>
        <v>3.95E-2</v>
      </c>
      <c r="BW42" s="6">
        <f t="shared" ca="1" si="215"/>
        <v>3.95E-2</v>
      </c>
      <c r="BX42" s="6">
        <f t="shared" ca="1" si="215"/>
        <v>3.95E-2</v>
      </c>
      <c r="BY42" s="31">
        <f t="shared" ca="1" si="203"/>
        <v>53521</v>
      </c>
      <c r="BZ42" s="31">
        <f t="shared" ca="1" si="204"/>
        <v>108016.82</v>
      </c>
      <c r="CA42" s="31">
        <f t="shared" ca="1" si="205"/>
        <v>34871.54</v>
      </c>
      <c r="CB42" s="31">
        <f t="shared" ca="1" si="206"/>
        <v>33071.26</v>
      </c>
      <c r="CC42" s="31">
        <f t="shared" ca="1" si="207"/>
        <v>13617.9</v>
      </c>
      <c r="CD42" s="31">
        <f t="shared" ca="1" si="208"/>
        <v>56604.93</v>
      </c>
      <c r="CE42" s="31">
        <f t="shared" ca="1" si="209"/>
        <v>47425.36</v>
      </c>
      <c r="CF42" s="31">
        <f t="shared" ca="1" si="210"/>
        <v>85122.98</v>
      </c>
      <c r="CG42" s="31">
        <f t="shared" ca="1" si="211"/>
        <v>97148.9</v>
      </c>
      <c r="CH42" s="31">
        <f t="shared" ca="1" si="212"/>
        <v>54637.61</v>
      </c>
      <c r="CI42" s="31">
        <f t="shared" ca="1" si="213"/>
        <v>86343.91</v>
      </c>
      <c r="CJ42" s="31">
        <f t="shared" ca="1" si="214"/>
        <v>30402.79</v>
      </c>
      <c r="CK42" s="32">
        <f t="shared" ca="1" si="56"/>
        <v>2032.44</v>
      </c>
      <c r="CL42" s="32">
        <f t="shared" ca="1" si="57"/>
        <v>4101.8999999999996</v>
      </c>
      <c r="CM42" s="32">
        <f t="shared" ca="1" si="58"/>
        <v>1324.24</v>
      </c>
      <c r="CN42" s="32">
        <f t="shared" ca="1" si="59"/>
        <v>1255.8699999999999</v>
      </c>
      <c r="CO42" s="32">
        <f t="shared" ca="1" si="60"/>
        <v>517.14</v>
      </c>
      <c r="CP42" s="32">
        <f t="shared" ca="1" si="61"/>
        <v>2149.5500000000002</v>
      </c>
      <c r="CQ42" s="32">
        <f t="shared" ca="1" si="62"/>
        <v>1800.96</v>
      </c>
      <c r="CR42" s="32">
        <f t="shared" ca="1" si="63"/>
        <v>3232.52</v>
      </c>
      <c r="CS42" s="32">
        <f t="shared" ca="1" si="64"/>
        <v>3689.2</v>
      </c>
      <c r="CT42" s="32">
        <f t="shared" ca="1" si="65"/>
        <v>2074.85</v>
      </c>
      <c r="CU42" s="32">
        <f t="shared" ca="1" si="66"/>
        <v>3278.88</v>
      </c>
      <c r="CV42" s="32">
        <f t="shared" ca="1" si="67"/>
        <v>1154.54</v>
      </c>
      <c r="CW42" s="31">
        <f t="shared" ca="1" si="191"/>
        <v>55011.450000000004</v>
      </c>
      <c r="CX42" s="31">
        <f t="shared" ca="1" si="192"/>
        <v>111024.88</v>
      </c>
      <c r="CY42" s="31">
        <f t="shared" ca="1" si="193"/>
        <v>35842.649999999994</v>
      </c>
      <c r="CZ42" s="31">
        <f t="shared" ca="1" si="194"/>
        <v>28801.300000000003</v>
      </c>
      <c r="DA42" s="31">
        <f t="shared" ca="1" si="195"/>
        <v>11859.64</v>
      </c>
      <c r="DB42" s="31">
        <f t="shared" ca="1" si="196"/>
        <v>49296.44</v>
      </c>
      <c r="DC42" s="31">
        <f t="shared" ca="1" si="197"/>
        <v>31817.01</v>
      </c>
      <c r="DD42" s="31">
        <f t="shared" ca="1" si="198"/>
        <v>57107.82</v>
      </c>
      <c r="DE42" s="31">
        <f t="shared" ca="1" si="199"/>
        <v>65175.840000000004</v>
      </c>
      <c r="DF42" s="31">
        <f t="shared" ca="1" si="200"/>
        <v>41773.57</v>
      </c>
      <c r="DG42" s="31">
        <f t="shared" ca="1" si="201"/>
        <v>66014.840000000011</v>
      </c>
      <c r="DH42" s="31">
        <f t="shared" ca="1" si="202"/>
        <v>23244.670000000002</v>
      </c>
      <c r="DI42" s="32">
        <f t="shared" ca="1" si="68"/>
        <v>2750.57</v>
      </c>
      <c r="DJ42" s="32">
        <f t="shared" ca="1" si="69"/>
        <v>5551.24</v>
      </c>
      <c r="DK42" s="32">
        <f t="shared" ca="1" si="70"/>
        <v>1792.13</v>
      </c>
      <c r="DL42" s="32">
        <f t="shared" ca="1" si="71"/>
        <v>1440.07</v>
      </c>
      <c r="DM42" s="32">
        <f t="shared" ca="1" si="72"/>
        <v>592.98</v>
      </c>
      <c r="DN42" s="32">
        <f t="shared" ca="1" si="73"/>
        <v>2464.8200000000002</v>
      </c>
      <c r="DO42" s="32">
        <f t="shared" ca="1" si="74"/>
        <v>1590.85</v>
      </c>
      <c r="DP42" s="32">
        <f t="shared" ca="1" si="75"/>
        <v>2855.39</v>
      </c>
      <c r="DQ42" s="32">
        <f t="shared" ca="1" si="76"/>
        <v>3258.79</v>
      </c>
      <c r="DR42" s="32">
        <f t="shared" ca="1" si="77"/>
        <v>2088.6799999999998</v>
      </c>
      <c r="DS42" s="32">
        <f t="shared" ca="1" si="78"/>
        <v>3300.74</v>
      </c>
      <c r="DT42" s="32">
        <f t="shared" ca="1" si="79"/>
        <v>1162.23</v>
      </c>
      <c r="DU42" s="31">
        <f t="shared" ca="1" si="80"/>
        <v>14980.01</v>
      </c>
      <c r="DV42" s="31">
        <f t="shared" ca="1" si="81"/>
        <v>29973.56</v>
      </c>
      <c r="DW42" s="31">
        <f t="shared" ca="1" si="82"/>
        <v>9600.8799999999992</v>
      </c>
      <c r="DX42" s="31">
        <f t="shared" ca="1" si="83"/>
        <v>7647.5</v>
      </c>
      <c r="DY42" s="31">
        <f t="shared" ca="1" si="84"/>
        <v>3122.24</v>
      </c>
      <c r="DZ42" s="31">
        <f t="shared" ca="1" si="85"/>
        <v>12862.94</v>
      </c>
      <c r="EA42" s="31">
        <f t="shared" ca="1" si="86"/>
        <v>8230.11</v>
      </c>
      <c r="EB42" s="31">
        <f t="shared" ca="1" si="87"/>
        <v>14638.71</v>
      </c>
      <c r="EC42" s="31">
        <f t="shared" ca="1" si="88"/>
        <v>16554.599999999999</v>
      </c>
      <c r="ED42" s="31">
        <f t="shared" ca="1" si="89"/>
        <v>10516.02</v>
      </c>
      <c r="EE42" s="31">
        <f t="shared" ca="1" si="90"/>
        <v>16464.3</v>
      </c>
      <c r="EF42" s="31">
        <f t="shared" ca="1" si="91"/>
        <v>5744.75</v>
      </c>
      <c r="EG42" s="32">
        <f t="shared" ca="1" si="92"/>
        <v>72742.03</v>
      </c>
      <c r="EH42" s="32">
        <f t="shared" ca="1" si="93"/>
        <v>146549.68000000002</v>
      </c>
      <c r="EI42" s="32">
        <f t="shared" ca="1" si="94"/>
        <v>47235.659999999989</v>
      </c>
      <c r="EJ42" s="32">
        <f t="shared" ca="1" si="95"/>
        <v>37888.870000000003</v>
      </c>
      <c r="EK42" s="32">
        <f t="shared" ca="1" si="96"/>
        <v>15574.859999999999</v>
      </c>
      <c r="EL42" s="32">
        <f t="shared" ca="1" si="97"/>
        <v>64624.200000000004</v>
      </c>
      <c r="EM42" s="32">
        <f t="shared" ca="1" si="98"/>
        <v>41637.97</v>
      </c>
      <c r="EN42" s="32">
        <f t="shared" ca="1" si="99"/>
        <v>74601.919999999998</v>
      </c>
      <c r="EO42" s="32">
        <f t="shared" ca="1" si="100"/>
        <v>84989.23000000001</v>
      </c>
      <c r="EP42" s="32">
        <f t="shared" ca="1" si="101"/>
        <v>54378.270000000004</v>
      </c>
      <c r="EQ42" s="32">
        <f t="shared" ca="1" si="102"/>
        <v>85779.880000000019</v>
      </c>
      <c r="ER42" s="32">
        <f t="shared" ca="1" si="103"/>
        <v>30151.65</v>
      </c>
    </row>
    <row r="43" spans="1:148" x14ac:dyDescent="0.25">
      <c r="A43" t="s">
        <v>521</v>
      </c>
      <c r="B43" s="1" t="s">
        <v>55</v>
      </c>
      <c r="C43" t="str">
        <f t="shared" ca="1" si="216"/>
        <v>CRWD</v>
      </c>
      <c r="D43" t="str">
        <f t="shared" ca="1" si="217"/>
        <v>Cowley Ridge Phase 2 Wind Facility</v>
      </c>
      <c r="E43" s="51">
        <v>2347.878858</v>
      </c>
      <c r="F43" s="51">
        <v>1950.3999630000001</v>
      </c>
      <c r="G43" s="51">
        <v>1969.2402480000001</v>
      </c>
      <c r="H43" s="51">
        <v>2314.5729459999998</v>
      </c>
      <c r="I43" s="51">
        <v>1605.882437</v>
      </c>
      <c r="J43" s="51">
        <v>1472.5936770000001</v>
      </c>
      <c r="K43" s="51">
        <v>0</v>
      </c>
      <c r="L43" s="51">
        <v>0</v>
      </c>
      <c r="M43" s="51">
        <v>13.960929</v>
      </c>
      <c r="N43" s="51">
        <v>223.690653</v>
      </c>
      <c r="O43" s="51">
        <v>425.42111899999998</v>
      </c>
      <c r="P43" s="51">
        <v>536.15833999999995</v>
      </c>
      <c r="Q43" s="32">
        <v>102574.87</v>
      </c>
      <c r="R43" s="32">
        <v>86799.03</v>
      </c>
      <c r="S43" s="32">
        <v>62556.84</v>
      </c>
      <c r="T43" s="32">
        <v>106426.74</v>
      </c>
      <c r="U43" s="32">
        <v>37035.99</v>
      </c>
      <c r="V43" s="32">
        <v>90535.94</v>
      </c>
      <c r="W43" s="32">
        <v>0</v>
      </c>
      <c r="X43" s="32">
        <v>0</v>
      </c>
      <c r="Y43" s="32">
        <v>387.13</v>
      </c>
      <c r="Z43" s="32">
        <v>7001.91</v>
      </c>
      <c r="AA43" s="32">
        <v>36418.959999999999</v>
      </c>
      <c r="AB43" s="32">
        <v>20123.12</v>
      </c>
      <c r="AC43" s="2">
        <v>2.42</v>
      </c>
      <c r="AD43" s="2">
        <v>2.42</v>
      </c>
      <c r="AE43" s="2">
        <v>2.42</v>
      </c>
      <c r="AF43" s="2">
        <v>2.42</v>
      </c>
      <c r="AG43" s="2">
        <v>2.42</v>
      </c>
      <c r="AH43" s="2">
        <v>2.42</v>
      </c>
      <c r="AI43" s="2">
        <v>3.85</v>
      </c>
      <c r="AJ43" s="2">
        <v>3.85</v>
      </c>
      <c r="AK43" s="2">
        <v>3.85</v>
      </c>
      <c r="AL43" s="2">
        <v>3.85</v>
      </c>
      <c r="AM43" s="2">
        <v>3.85</v>
      </c>
      <c r="AN43" s="2">
        <v>3.85</v>
      </c>
      <c r="AO43" s="33">
        <v>2482.31</v>
      </c>
      <c r="AP43" s="33">
        <v>2100.54</v>
      </c>
      <c r="AQ43" s="33">
        <v>1513.88</v>
      </c>
      <c r="AR43" s="33">
        <v>2575.5300000000002</v>
      </c>
      <c r="AS43" s="33">
        <v>896.27</v>
      </c>
      <c r="AT43" s="33">
        <v>2190.9699999999998</v>
      </c>
      <c r="AU43" s="33">
        <v>0</v>
      </c>
      <c r="AV43" s="33">
        <v>0</v>
      </c>
      <c r="AW43" s="33">
        <v>14.9</v>
      </c>
      <c r="AX43" s="33">
        <v>269.57</v>
      </c>
      <c r="AY43" s="33">
        <v>1402.13</v>
      </c>
      <c r="AZ43" s="33">
        <v>774.74</v>
      </c>
      <c r="BA43" s="31">
        <f t="shared" si="44"/>
        <v>-41.03</v>
      </c>
      <c r="BB43" s="31">
        <f t="shared" si="45"/>
        <v>-34.72</v>
      </c>
      <c r="BC43" s="31">
        <f t="shared" si="46"/>
        <v>-25.02</v>
      </c>
      <c r="BD43" s="31">
        <f t="shared" si="47"/>
        <v>617.28</v>
      </c>
      <c r="BE43" s="31">
        <f t="shared" si="48"/>
        <v>214.81</v>
      </c>
      <c r="BF43" s="31">
        <f t="shared" si="49"/>
        <v>525.11</v>
      </c>
      <c r="BG43" s="31">
        <f t="shared" si="50"/>
        <v>0</v>
      </c>
      <c r="BH43" s="31">
        <f t="shared" si="51"/>
        <v>0</v>
      </c>
      <c r="BI43" s="31">
        <f t="shared" si="52"/>
        <v>0.27</v>
      </c>
      <c r="BJ43" s="31">
        <f t="shared" si="53"/>
        <v>-21.01</v>
      </c>
      <c r="BK43" s="31">
        <f t="shared" si="54"/>
        <v>-109.26</v>
      </c>
      <c r="BL43" s="31">
        <f t="shared" si="55"/>
        <v>-60.37</v>
      </c>
      <c r="BM43" s="6">
        <f t="shared" ca="1" si="215"/>
        <v>0.12</v>
      </c>
      <c r="BN43" s="6">
        <f t="shared" ca="1" si="215"/>
        <v>0.12</v>
      </c>
      <c r="BO43" s="6">
        <f t="shared" ca="1" si="215"/>
        <v>0.12</v>
      </c>
      <c r="BP43" s="6">
        <f t="shared" ca="1" si="215"/>
        <v>0.12</v>
      </c>
      <c r="BQ43" s="6">
        <f t="shared" ca="1" si="215"/>
        <v>0.12</v>
      </c>
      <c r="BR43" s="6">
        <f t="shared" ca="1" si="215"/>
        <v>0.12</v>
      </c>
      <c r="BS43" s="6">
        <f t="shared" ca="1" si="215"/>
        <v>0.12</v>
      </c>
      <c r="BT43" s="6">
        <f t="shared" ca="1" si="215"/>
        <v>0.12</v>
      </c>
      <c r="BU43" s="6">
        <f t="shared" ca="1" si="215"/>
        <v>0.12</v>
      </c>
      <c r="BV43" s="6">
        <f t="shared" ca="1" si="215"/>
        <v>0.12</v>
      </c>
      <c r="BW43" s="6">
        <f t="shared" ca="1" si="215"/>
        <v>0.12</v>
      </c>
      <c r="BX43" s="6">
        <f t="shared" ca="1" si="215"/>
        <v>0.12</v>
      </c>
      <c r="BY43" s="31">
        <f t="shared" ca="1" si="203"/>
        <v>12308.98</v>
      </c>
      <c r="BZ43" s="31">
        <f t="shared" ca="1" si="204"/>
        <v>10415.879999999999</v>
      </c>
      <c r="CA43" s="31">
        <f t="shared" ca="1" si="205"/>
        <v>7506.82</v>
      </c>
      <c r="CB43" s="31">
        <f t="shared" ca="1" si="206"/>
        <v>12771.21</v>
      </c>
      <c r="CC43" s="31">
        <f t="shared" ca="1" si="207"/>
        <v>4444.32</v>
      </c>
      <c r="CD43" s="31">
        <f t="shared" ca="1" si="208"/>
        <v>10864.31</v>
      </c>
      <c r="CE43" s="31">
        <f t="shared" ca="1" si="209"/>
        <v>0</v>
      </c>
      <c r="CF43" s="31">
        <f t="shared" ca="1" si="210"/>
        <v>0</v>
      </c>
      <c r="CG43" s="31">
        <f t="shared" ca="1" si="211"/>
        <v>46.46</v>
      </c>
      <c r="CH43" s="31">
        <f t="shared" ca="1" si="212"/>
        <v>840.23</v>
      </c>
      <c r="CI43" s="31">
        <f t="shared" ca="1" si="213"/>
        <v>4370.28</v>
      </c>
      <c r="CJ43" s="31">
        <f t="shared" ca="1" si="214"/>
        <v>2414.77</v>
      </c>
      <c r="CK43" s="32">
        <f t="shared" ca="1" si="56"/>
        <v>153.86000000000001</v>
      </c>
      <c r="CL43" s="32">
        <f t="shared" ca="1" si="57"/>
        <v>130.19999999999999</v>
      </c>
      <c r="CM43" s="32">
        <f t="shared" ca="1" si="58"/>
        <v>93.84</v>
      </c>
      <c r="CN43" s="32">
        <f t="shared" ca="1" si="59"/>
        <v>159.63999999999999</v>
      </c>
      <c r="CO43" s="32">
        <f t="shared" ca="1" si="60"/>
        <v>55.55</v>
      </c>
      <c r="CP43" s="32">
        <f t="shared" ca="1" si="61"/>
        <v>135.80000000000001</v>
      </c>
      <c r="CQ43" s="32">
        <f t="shared" ca="1" si="62"/>
        <v>0</v>
      </c>
      <c r="CR43" s="32">
        <f t="shared" ca="1" si="63"/>
        <v>0</v>
      </c>
      <c r="CS43" s="32">
        <f t="shared" ca="1" si="64"/>
        <v>0.57999999999999996</v>
      </c>
      <c r="CT43" s="32">
        <f t="shared" ca="1" si="65"/>
        <v>10.5</v>
      </c>
      <c r="CU43" s="32">
        <f t="shared" ca="1" si="66"/>
        <v>54.63</v>
      </c>
      <c r="CV43" s="32">
        <f t="shared" ca="1" si="67"/>
        <v>30.18</v>
      </c>
      <c r="CW43" s="31">
        <f t="shared" ca="1" si="191"/>
        <v>10021.560000000001</v>
      </c>
      <c r="CX43" s="31">
        <f t="shared" ca="1" si="192"/>
        <v>8480.26</v>
      </c>
      <c r="CY43" s="31">
        <f t="shared" ca="1" si="193"/>
        <v>6111.8</v>
      </c>
      <c r="CZ43" s="31">
        <f t="shared" ca="1" si="194"/>
        <v>9738.0399999999972</v>
      </c>
      <c r="DA43" s="31">
        <f t="shared" ca="1" si="195"/>
        <v>3388.79</v>
      </c>
      <c r="DB43" s="31">
        <f t="shared" ca="1" si="196"/>
        <v>8284.0299999999988</v>
      </c>
      <c r="DC43" s="31">
        <f t="shared" ca="1" si="197"/>
        <v>0</v>
      </c>
      <c r="DD43" s="31">
        <f t="shared" ca="1" si="198"/>
        <v>0</v>
      </c>
      <c r="DE43" s="31">
        <f t="shared" ca="1" si="199"/>
        <v>31.87</v>
      </c>
      <c r="DF43" s="31">
        <f t="shared" ca="1" si="200"/>
        <v>602.17000000000007</v>
      </c>
      <c r="DG43" s="31">
        <f t="shared" ca="1" si="201"/>
        <v>3132.04</v>
      </c>
      <c r="DH43" s="31">
        <f t="shared" ca="1" si="202"/>
        <v>1730.5799999999997</v>
      </c>
      <c r="DI43" s="32">
        <f t="shared" ca="1" si="68"/>
        <v>501.08</v>
      </c>
      <c r="DJ43" s="32">
        <f t="shared" ca="1" si="69"/>
        <v>424.01</v>
      </c>
      <c r="DK43" s="32">
        <f t="shared" ca="1" si="70"/>
        <v>305.58999999999997</v>
      </c>
      <c r="DL43" s="32">
        <f t="shared" ca="1" si="71"/>
        <v>486.9</v>
      </c>
      <c r="DM43" s="32">
        <f t="shared" ca="1" si="72"/>
        <v>169.44</v>
      </c>
      <c r="DN43" s="32">
        <f t="shared" ca="1" si="73"/>
        <v>414.2</v>
      </c>
      <c r="DO43" s="32">
        <f t="shared" ca="1" si="74"/>
        <v>0</v>
      </c>
      <c r="DP43" s="32">
        <f t="shared" ca="1" si="75"/>
        <v>0</v>
      </c>
      <c r="DQ43" s="32">
        <f t="shared" ca="1" si="76"/>
        <v>1.59</v>
      </c>
      <c r="DR43" s="32">
        <f t="shared" ca="1" si="77"/>
        <v>30.11</v>
      </c>
      <c r="DS43" s="32">
        <f t="shared" ca="1" si="78"/>
        <v>156.6</v>
      </c>
      <c r="DT43" s="32">
        <f t="shared" ca="1" si="79"/>
        <v>86.53</v>
      </c>
      <c r="DU43" s="31">
        <f t="shared" ca="1" si="80"/>
        <v>2728.94</v>
      </c>
      <c r="DV43" s="31">
        <f t="shared" ca="1" si="81"/>
        <v>2289.4299999999998</v>
      </c>
      <c r="DW43" s="31">
        <f t="shared" ca="1" si="82"/>
        <v>1637.12</v>
      </c>
      <c r="DX43" s="31">
        <f t="shared" ca="1" si="83"/>
        <v>2585.71</v>
      </c>
      <c r="DY43" s="31">
        <f t="shared" ca="1" si="84"/>
        <v>892.15</v>
      </c>
      <c r="DZ43" s="31">
        <f t="shared" ca="1" si="85"/>
        <v>2161.56</v>
      </c>
      <c r="EA43" s="31">
        <f t="shared" ca="1" si="86"/>
        <v>0</v>
      </c>
      <c r="EB43" s="31">
        <f t="shared" ca="1" si="87"/>
        <v>0</v>
      </c>
      <c r="EC43" s="31">
        <f t="shared" ca="1" si="88"/>
        <v>8.09</v>
      </c>
      <c r="ED43" s="31">
        <f t="shared" ca="1" si="89"/>
        <v>151.59</v>
      </c>
      <c r="EE43" s="31">
        <f t="shared" ca="1" si="90"/>
        <v>781.14</v>
      </c>
      <c r="EF43" s="31">
        <f t="shared" ca="1" si="91"/>
        <v>427.7</v>
      </c>
      <c r="EG43" s="32">
        <f t="shared" ca="1" si="92"/>
        <v>13251.580000000002</v>
      </c>
      <c r="EH43" s="32">
        <f t="shared" ca="1" si="93"/>
        <v>11193.7</v>
      </c>
      <c r="EI43" s="32">
        <f t="shared" ca="1" si="94"/>
        <v>8054.51</v>
      </c>
      <c r="EJ43" s="32">
        <f t="shared" ca="1" si="95"/>
        <v>12810.649999999998</v>
      </c>
      <c r="EK43" s="32">
        <f t="shared" ca="1" si="96"/>
        <v>4450.38</v>
      </c>
      <c r="EL43" s="32">
        <f t="shared" ca="1" si="97"/>
        <v>10859.789999999999</v>
      </c>
      <c r="EM43" s="32">
        <f t="shared" ca="1" si="98"/>
        <v>0</v>
      </c>
      <c r="EN43" s="32">
        <f t="shared" ca="1" si="99"/>
        <v>0</v>
      </c>
      <c r="EO43" s="32">
        <f t="shared" ca="1" si="100"/>
        <v>41.55</v>
      </c>
      <c r="EP43" s="32">
        <f t="shared" ca="1" si="101"/>
        <v>783.87000000000012</v>
      </c>
      <c r="EQ43" s="32">
        <f t="shared" ca="1" si="102"/>
        <v>4069.7799999999997</v>
      </c>
      <c r="ER43" s="32">
        <f t="shared" ca="1" si="103"/>
        <v>2244.8099999999995</v>
      </c>
    </row>
    <row r="44" spans="1:148" x14ac:dyDescent="0.25">
      <c r="A44" t="s">
        <v>552</v>
      </c>
      <c r="B44" s="1" t="s">
        <v>372</v>
      </c>
      <c r="C44" t="str">
        <f t="shared" ca="1" si="216"/>
        <v>BCHIMP</v>
      </c>
      <c r="D44" t="str">
        <f t="shared" ca="1" si="217"/>
        <v>Alberta-BC Intertie - Import</v>
      </c>
      <c r="E44" s="51">
        <v>250</v>
      </c>
      <c r="I44" s="51">
        <v>10</v>
      </c>
      <c r="K44" s="51">
        <v>50</v>
      </c>
      <c r="M44" s="51">
        <v>160</v>
      </c>
      <c r="N44" s="51">
        <v>2218</v>
      </c>
      <c r="O44" s="51">
        <v>75</v>
      </c>
      <c r="P44" s="51">
        <v>60</v>
      </c>
      <c r="Q44" s="32">
        <v>12950.75</v>
      </c>
      <c r="R44" s="32"/>
      <c r="S44" s="32"/>
      <c r="T44" s="32"/>
      <c r="U44" s="32">
        <v>235.8</v>
      </c>
      <c r="V44" s="32"/>
      <c r="W44" s="32">
        <v>2713</v>
      </c>
      <c r="X44" s="32"/>
      <c r="Y44" s="32">
        <v>6213.2</v>
      </c>
      <c r="Z44" s="32">
        <v>65365.21</v>
      </c>
      <c r="AA44" s="32">
        <v>3065</v>
      </c>
      <c r="AB44" s="32">
        <v>1929.4</v>
      </c>
      <c r="AC44" s="2">
        <v>0.53</v>
      </c>
      <c r="AG44" s="2">
        <v>0.53</v>
      </c>
      <c r="AI44" s="2">
        <v>1.92</v>
      </c>
      <c r="AK44" s="2">
        <v>1.92</v>
      </c>
      <c r="AL44" s="2">
        <v>1.92</v>
      </c>
      <c r="AM44" s="2">
        <v>1.92</v>
      </c>
      <c r="AN44" s="2">
        <v>1.92</v>
      </c>
      <c r="AO44" s="33">
        <v>68.64</v>
      </c>
      <c r="AP44" s="33"/>
      <c r="AQ44" s="33"/>
      <c r="AR44" s="33"/>
      <c r="AS44" s="33">
        <v>1.25</v>
      </c>
      <c r="AT44" s="33"/>
      <c r="AU44" s="33">
        <v>52.09</v>
      </c>
      <c r="AV44" s="33"/>
      <c r="AW44" s="33">
        <v>119.29</v>
      </c>
      <c r="AX44" s="33">
        <v>1255.01</v>
      </c>
      <c r="AY44" s="33">
        <v>58.85</v>
      </c>
      <c r="AZ44" s="33">
        <v>37.04</v>
      </c>
      <c r="BA44" s="31">
        <f t="shared" si="44"/>
        <v>-5.18</v>
      </c>
      <c r="BB44" s="31">
        <f t="shared" si="45"/>
        <v>0</v>
      </c>
      <c r="BC44" s="31">
        <f t="shared" si="46"/>
        <v>0</v>
      </c>
      <c r="BD44" s="31">
        <f t="shared" si="47"/>
        <v>0</v>
      </c>
      <c r="BE44" s="31">
        <f t="shared" si="48"/>
        <v>1.37</v>
      </c>
      <c r="BF44" s="31">
        <f t="shared" si="49"/>
        <v>0</v>
      </c>
      <c r="BG44" s="31">
        <f t="shared" si="50"/>
        <v>1.9</v>
      </c>
      <c r="BH44" s="31">
        <f t="shared" si="51"/>
        <v>0</v>
      </c>
      <c r="BI44" s="31">
        <f t="shared" si="52"/>
        <v>4.3499999999999996</v>
      </c>
      <c r="BJ44" s="31">
        <f t="shared" si="53"/>
        <v>-196.1</v>
      </c>
      <c r="BK44" s="31">
        <f t="shared" si="54"/>
        <v>-9.1999999999999993</v>
      </c>
      <c r="BL44" s="31">
        <f t="shared" si="55"/>
        <v>-5.79</v>
      </c>
      <c r="BM44" s="6">
        <f t="shared" ca="1" si="215"/>
        <v>1.09E-2</v>
      </c>
      <c r="BN44" s="6">
        <f t="shared" ca="1" si="215"/>
        <v>1.09E-2</v>
      </c>
      <c r="BO44" s="6">
        <f t="shared" ca="1" si="215"/>
        <v>1.09E-2</v>
      </c>
      <c r="BP44" s="6">
        <f t="shared" ca="1" si="215"/>
        <v>1.09E-2</v>
      </c>
      <c r="BQ44" s="6">
        <f t="shared" ca="1" si="215"/>
        <v>1.09E-2</v>
      </c>
      <c r="BR44" s="6">
        <f t="shared" ca="1" si="215"/>
        <v>1.09E-2</v>
      </c>
      <c r="BS44" s="6">
        <f t="shared" ca="1" si="215"/>
        <v>1.09E-2</v>
      </c>
      <c r="BT44" s="6">
        <f t="shared" ca="1" si="215"/>
        <v>1.09E-2</v>
      </c>
      <c r="BU44" s="6">
        <f t="shared" ca="1" si="215"/>
        <v>1.09E-2</v>
      </c>
      <c r="BV44" s="6">
        <f t="shared" ca="1" si="215"/>
        <v>1.09E-2</v>
      </c>
      <c r="BW44" s="6">
        <f t="shared" ca="1" si="215"/>
        <v>1.09E-2</v>
      </c>
      <c r="BX44" s="6">
        <f t="shared" ca="1" si="215"/>
        <v>1.09E-2</v>
      </c>
      <c r="BY44" s="31">
        <f t="shared" ca="1" si="203"/>
        <v>141.16</v>
      </c>
      <c r="BZ44" s="31">
        <f t="shared" ca="1" si="204"/>
        <v>0</v>
      </c>
      <c r="CA44" s="31">
        <f t="shared" ca="1" si="205"/>
        <v>0</v>
      </c>
      <c r="CB44" s="31">
        <f t="shared" ca="1" si="206"/>
        <v>0</v>
      </c>
      <c r="CC44" s="31">
        <f t="shared" ca="1" si="207"/>
        <v>2.57</v>
      </c>
      <c r="CD44" s="31">
        <f t="shared" ca="1" si="208"/>
        <v>0</v>
      </c>
      <c r="CE44" s="31">
        <f t="shared" ca="1" si="209"/>
        <v>29.57</v>
      </c>
      <c r="CF44" s="31">
        <f t="shared" ca="1" si="210"/>
        <v>0</v>
      </c>
      <c r="CG44" s="31">
        <f t="shared" ca="1" si="211"/>
        <v>67.72</v>
      </c>
      <c r="CH44" s="31">
        <f t="shared" ca="1" si="212"/>
        <v>712.48</v>
      </c>
      <c r="CI44" s="31">
        <f t="shared" ca="1" si="213"/>
        <v>33.409999999999997</v>
      </c>
      <c r="CJ44" s="31">
        <f t="shared" ca="1" si="214"/>
        <v>21.03</v>
      </c>
      <c r="CK44" s="32">
        <f t="shared" ca="1" si="56"/>
        <v>19.43</v>
      </c>
      <c r="CL44" s="32">
        <f t="shared" ca="1" si="57"/>
        <v>0</v>
      </c>
      <c r="CM44" s="32">
        <f t="shared" ca="1" si="58"/>
        <v>0</v>
      </c>
      <c r="CN44" s="32">
        <f t="shared" ca="1" si="59"/>
        <v>0</v>
      </c>
      <c r="CO44" s="32">
        <f t="shared" ca="1" si="60"/>
        <v>0.35</v>
      </c>
      <c r="CP44" s="32">
        <f t="shared" ca="1" si="61"/>
        <v>0</v>
      </c>
      <c r="CQ44" s="32">
        <f t="shared" ca="1" si="62"/>
        <v>4.07</v>
      </c>
      <c r="CR44" s="32">
        <f t="shared" ca="1" si="63"/>
        <v>0</v>
      </c>
      <c r="CS44" s="32">
        <f t="shared" ca="1" si="64"/>
        <v>9.32</v>
      </c>
      <c r="CT44" s="32">
        <f t="shared" ca="1" si="65"/>
        <v>98.05</v>
      </c>
      <c r="CU44" s="32">
        <f t="shared" ca="1" si="66"/>
        <v>4.5999999999999996</v>
      </c>
      <c r="CV44" s="32">
        <f t="shared" ca="1" si="67"/>
        <v>2.89</v>
      </c>
      <c r="CW44" s="31">
        <f t="shared" ca="1" si="191"/>
        <v>97.13</v>
      </c>
      <c r="CX44" s="31">
        <f t="shared" ca="1" si="192"/>
        <v>0</v>
      </c>
      <c r="CY44" s="31">
        <f t="shared" ca="1" si="193"/>
        <v>0</v>
      </c>
      <c r="CZ44" s="31">
        <f t="shared" ca="1" si="194"/>
        <v>0</v>
      </c>
      <c r="DA44" s="31">
        <f t="shared" ca="1" si="195"/>
        <v>0.29999999999999982</v>
      </c>
      <c r="DB44" s="31">
        <f t="shared" ca="1" si="196"/>
        <v>0</v>
      </c>
      <c r="DC44" s="31">
        <f t="shared" ca="1" si="197"/>
        <v>-20.350000000000001</v>
      </c>
      <c r="DD44" s="31">
        <f t="shared" ca="1" si="198"/>
        <v>0</v>
      </c>
      <c r="DE44" s="31">
        <f t="shared" ca="1" si="199"/>
        <v>-46.600000000000016</v>
      </c>
      <c r="DF44" s="31">
        <f t="shared" ca="1" si="200"/>
        <v>-248.38000000000002</v>
      </c>
      <c r="DG44" s="31">
        <f t="shared" ca="1" si="201"/>
        <v>-11.640000000000004</v>
      </c>
      <c r="DH44" s="31">
        <f t="shared" ca="1" si="202"/>
        <v>-7.3299999999999974</v>
      </c>
      <c r="DI44" s="32">
        <f t="shared" ca="1" si="68"/>
        <v>4.8600000000000003</v>
      </c>
      <c r="DJ44" s="32">
        <f t="shared" ca="1" si="69"/>
        <v>0</v>
      </c>
      <c r="DK44" s="32">
        <f t="shared" ca="1" si="70"/>
        <v>0</v>
      </c>
      <c r="DL44" s="32">
        <f t="shared" ca="1" si="71"/>
        <v>0</v>
      </c>
      <c r="DM44" s="32">
        <f t="shared" ca="1" si="72"/>
        <v>0.02</v>
      </c>
      <c r="DN44" s="32">
        <f t="shared" ca="1" si="73"/>
        <v>0</v>
      </c>
      <c r="DO44" s="32">
        <f t="shared" ca="1" si="74"/>
        <v>-1.02</v>
      </c>
      <c r="DP44" s="32">
        <f t="shared" ca="1" si="75"/>
        <v>0</v>
      </c>
      <c r="DQ44" s="32">
        <f t="shared" ca="1" si="76"/>
        <v>-2.33</v>
      </c>
      <c r="DR44" s="32">
        <f t="shared" ca="1" si="77"/>
        <v>-12.42</v>
      </c>
      <c r="DS44" s="32">
        <f t="shared" ca="1" si="78"/>
        <v>-0.57999999999999996</v>
      </c>
      <c r="DT44" s="32">
        <f t="shared" ca="1" si="79"/>
        <v>-0.37</v>
      </c>
      <c r="DU44" s="31">
        <f t="shared" ca="1" si="80"/>
        <v>26.45</v>
      </c>
      <c r="DV44" s="31">
        <f t="shared" ca="1" si="81"/>
        <v>0</v>
      </c>
      <c r="DW44" s="31">
        <f t="shared" ca="1" si="82"/>
        <v>0</v>
      </c>
      <c r="DX44" s="31">
        <f t="shared" ca="1" si="83"/>
        <v>0</v>
      </c>
      <c r="DY44" s="31">
        <f t="shared" ca="1" si="84"/>
        <v>0.08</v>
      </c>
      <c r="DZ44" s="31">
        <f t="shared" ca="1" si="85"/>
        <v>0</v>
      </c>
      <c r="EA44" s="31">
        <f t="shared" ca="1" si="86"/>
        <v>-5.26</v>
      </c>
      <c r="EB44" s="31">
        <f t="shared" ca="1" si="87"/>
        <v>0</v>
      </c>
      <c r="EC44" s="31">
        <f t="shared" ca="1" si="88"/>
        <v>-11.84</v>
      </c>
      <c r="ED44" s="31">
        <f t="shared" ca="1" si="89"/>
        <v>-62.53</v>
      </c>
      <c r="EE44" s="31">
        <f t="shared" ca="1" si="90"/>
        <v>-2.9</v>
      </c>
      <c r="EF44" s="31">
        <f t="shared" ca="1" si="91"/>
        <v>-1.81</v>
      </c>
      <c r="EG44" s="32">
        <f t="shared" ca="1" si="92"/>
        <v>128.44</v>
      </c>
      <c r="EH44" s="32">
        <f t="shared" ca="1" si="93"/>
        <v>0</v>
      </c>
      <c r="EI44" s="32">
        <f t="shared" ca="1" si="94"/>
        <v>0</v>
      </c>
      <c r="EJ44" s="32">
        <f t="shared" ca="1" si="95"/>
        <v>0</v>
      </c>
      <c r="EK44" s="32">
        <f t="shared" ca="1" si="96"/>
        <v>0.39999999999999986</v>
      </c>
      <c r="EL44" s="32">
        <f t="shared" ca="1" si="97"/>
        <v>0</v>
      </c>
      <c r="EM44" s="32">
        <f t="shared" ca="1" si="98"/>
        <v>-26.630000000000003</v>
      </c>
      <c r="EN44" s="32">
        <f t="shared" ca="1" si="99"/>
        <v>0</v>
      </c>
      <c r="EO44" s="32">
        <f t="shared" ca="1" si="100"/>
        <v>-60.77000000000001</v>
      </c>
      <c r="EP44" s="32">
        <f t="shared" ca="1" si="101"/>
        <v>-323.33000000000004</v>
      </c>
      <c r="EQ44" s="32">
        <f t="shared" ca="1" si="102"/>
        <v>-15.120000000000005</v>
      </c>
      <c r="ER44" s="32">
        <f t="shared" ca="1" si="103"/>
        <v>-9.509999999999998</v>
      </c>
    </row>
    <row r="45" spans="1:148" x14ac:dyDescent="0.25">
      <c r="A45" t="s">
        <v>451</v>
      </c>
      <c r="B45" s="1" t="s">
        <v>57</v>
      </c>
      <c r="C45" t="str">
        <f t="shared" ca="1" si="216"/>
        <v>DAI1</v>
      </c>
      <c r="D45" t="str">
        <f t="shared" ca="1" si="217"/>
        <v>Daishowa-Marubeni</v>
      </c>
      <c r="E45" s="51">
        <v>1967.4760000000001</v>
      </c>
      <c r="F45" s="51">
        <v>2268.0279999999998</v>
      </c>
      <c r="G45" s="51">
        <v>1627.43</v>
      </c>
      <c r="H45" s="51">
        <v>1407.462</v>
      </c>
      <c r="I45" s="51">
        <v>1505.7280000000001</v>
      </c>
      <c r="J45" s="51">
        <v>1444.0440000000001</v>
      </c>
      <c r="K45" s="51">
        <v>1135.3019999999999</v>
      </c>
      <c r="L45" s="51">
        <v>1348.326</v>
      </c>
      <c r="M45" s="51">
        <v>307.81799999999998</v>
      </c>
      <c r="N45" s="51">
        <v>1867.4880000000001</v>
      </c>
      <c r="O45" s="51">
        <v>2478.2379999999998</v>
      </c>
      <c r="P45" s="51">
        <v>2563.7220000000002</v>
      </c>
      <c r="Q45" s="32">
        <v>165861.82</v>
      </c>
      <c r="R45" s="32">
        <v>331336.96000000002</v>
      </c>
      <c r="S45" s="32">
        <v>91252.15</v>
      </c>
      <c r="T45" s="32">
        <v>91336.33</v>
      </c>
      <c r="U45" s="32">
        <v>67519.91</v>
      </c>
      <c r="V45" s="32">
        <v>224744.93</v>
      </c>
      <c r="W45" s="32">
        <v>155516.85999999999</v>
      </c>
      <c r="X45" s="32">
        <v>300043.48</v>
      </c>
      <c r="Y45" s="32">
        <v>63905.89</v>
      </c>
      <c r="Z45" s="32">
        <v>179648.15</v>
      </c>
      <c r="AA45" s="32">
        <v>282359.78000000003</v>
      </c>
      <c r="AB45" s="32">
        <v>262279.96000000002</v>
      </c>
      <c r="AC45" s="2">
        <v>-0.54</v>
      </c>
      <c r="AD45" s="2">
        <v>-0.54</v>
      </c>
      <c r="AE45" s="2">
        <v>-0.54</v>
      </c>
      <c r="AF45" s="2">
        <v>-0.54</v>
      </c>
      <c r="AG45" s="2">
        <v>-0.54</v>
      </c>
      <c r="AH45" s="2">
        <v>-0.54</v>
      </c>
      <c r="AI45" s="2">
        <v>0.17</v>
      </c>
      <c r="AJ45" s="2">
        <v>0.17</v>
      </c>
      <c r="AK45" s="2">
        <v>0.17</v>
      </c>
      <c r="AL45" s="2">
        <v>0.17</v>
      </c>
      <c r="AM45" s="2">
        <v>0.17</v>
      </c>
      <c r="AN45" s="2">
        <v>0.17</v>
      </c>
      <c r="AO45" s="33">
        <v>-895.65</v>
      </c>
      <c r="AP45" s="33">
        <v>-1789.22</v>
      </c>
      <c r="AQ45" s="33">
        <v>-492.76</v>
      </c>
      <c r="AR45" s="33">
        <v>-493.22</v>
      </c>
      <c r="AS45" s="33">
        <v>-364.61</v>
      </c>
      <c r="AT45" s="33">
        <v>-1213.6199999999999</v>
      </c>
      <c r="AU45" s="33">
        <v>264.38</v>
      </c>
      <c r="AV45" s="33">
        <v>510.07</v>
      </c>
      <c r="AW45" s="33">
        <v>108.64</v>
      </c>
      <c r="AX45" s="33">
        <v>305.39999999999998</v>
      </c>
      <c r="AY45" s="33">
        <v>480.01</v>
      </c>
      <c r="AZ45" s="33">
        <v>445.88</v>
      </c>
      <c r="BA45" s="31">
        <f t="shared" si="44"/>
        <v>-66.34</v>
      </c>
      <c r="BB45" s="31">
        <f t="shared" si="45"/>
        <v>-132.53</v>
      </c>
      <c r="BC45" s="31">
        <f t="shared" si="46"/>
        <v>-36.5</v>
      </c>
      <c r="BD45" s="31">
        <f t="shared" si="47"/>
        <v>529.75</v>
      </c>
      <c r="BE45" s="31">
        <f t="shared" si="48"/>
        <v>391.62</v>
      </c>
      <c r="BF45" s="31">
        <f t="shared" si="49"/>
        <v>1303.52</v>
      </c>
      <c r="BG45" s="31">
        <f t="shared" si="50"/>
        <v>108.86</v>
      </c>
      <c r="BH45" s="31">
        <f t="shared" si="51"/>
        <v>210.03</v>
      </c>
      <c r="BI45" s="31">
        <f t="shared" si="52"/>
        <v>44.73</v>
      </c>
      <c r="BJ45" s="31">
        <f t="shared" si="53"/>
        <v>-538.94000000000005</v>
      </c>
      <c r="BK45" s="31">
        <f t="shared" si="54"/>
        <v>-847.08</v>
      </c>
      <c r="BL45" s="31">
        <f t="shared" si="55"/>
        <v>-786.84</v>
      </c>
      <c r="BM45" s="6">
        <f t="shared" ca="1" si="215"/>
        <v>-6.2199999999999998E-2</v>
      </c>
      <c r="BN45" s="6">
        <f t="shared" ca="1" si="215"/>
        <v>-6.2199999999999998E-2</v>
      </c>
      <c r="BO45" s="6">
        <f t="shared" ca="1" si="215"/>
        <v>-6.2199999999999998E-2</v>
      </c>
      <c r="BP45" s="6">
        <f t="shared" ca="1" si="215"/>
        <v>-6.2199999999999998E-2</v>
      </c>
      <c r="BQ45" s="6">
        <f t="shared" ca="1" si="215"/>
        <v>-6.2199999999999998E-2</v>
      </c>
      <c r="BR45" s="6">
        <f t="shared" ca="1" si="215"/>
        <v>-6.2199999999999998E-2</v>
      </c>
      <c r="BS45" s="6">
        <f t="shared" ca="1" si="215"/>
        <v>-6.2199999999999998E-2</v>
      </c>
      <c r="BT45" s="6">
        <f t="shared" ca="1" si="215"/>
        <v>-6.2199999999999998E-2</v>
      </c>
      <c r="BU45" s="6">
        <f t="shared" ca="1" si="215"/>
        <v>-6.2199999999999998E-2</v>
      </c>
      <c r="BV45" s="6">
        <f t="shared" ca="1" si="215"/>
        <v>-6.2199999999999998E-2</v>
      </c>
      <c r="BW45" s="6">
        <f t="shared" ca="1" si="215"/>
        <v>-6.2199999999999998E-2</v>
      </c>
      <c r="BX45" s="6">
        <f t="shared" ca="1" si="215"/>
        <v>-6.2199999999999998E-2</v>
      </c>
      <c r="BY45" s="31">
        <f t="shared" ca="1" si="203"/>
        <v>-10316.61</v>
      </c>
      <c r="BZ45" s="31">
        <f t="shared" ca="1" si="204"/>
        <v>-20609.16</v>
      </c>
      <c r="CA45" s="31">
        <f t="shared" ca="1" si="205"/>
        <v>-5675.88</v>
      </c>
      <c r="CB45" s="31">
        <f t="shared" ca="1" si="206"/>
        <v>-5681.12</v>
      </c>
      <c r="CC45" s="31">
        <f t="shared" ca="1" si="207"/>
        <v>-4199.74</v>
      </c>
      <c r="CD45" s="31">
        <f t="shared" ca="1" si="208"/>
        <v>-13979.13</v>
      </c>
      <c r="CE45" s="31">
        <f t="shared" ca="1" si="209"/>
        <v>-9673.15</v>
      </c>
      <c r="CF45" s="31">
        <f t="shared" ca="1" si="210"/>
        <v>-18662.7</v>
      </c>
      <c r="CG45" s="31">
        <f t="shared" ca="1" si="211"/>
        <v>-3974.95</v>
      </c>
      <c r="CH45" s="31">
        <f t="shared" ca="1" si="212"/>
        <v>-11174.11</v>
      </c>
      <c r="CI45" s="31">
        <f t="shared" ca="1" si="213"/>
        <v>-17562.78</v>
      </c>
      <c r="CJ45" s="31">
        <f t="shared" ca="1" si="214"/>
        <v>-16313.81</v>
      </c>
      <c r="CK45" s="32">
        <f t="shared" ca="1" si="56"/>
        <v>248.79</v>
      </c>
      <c r="CL45" s="32">
        <f t="shared" ca="1" si="57"/>
        <v>497.01</v>
      </c>
      <c r="CM45" s="32">
        <f t="shared" ca="1" si="58"/>
        <v>136.88</v>
      </c>
      <c r="CN45" s="32">
        <f t="shared" ca="1" si="59"/>
        <v>137</v>
      </c>
      <c r="CO45" s="32">
        <f t="shared" ca="1" si="60"/>
        <v>101.28</v>
      </c>
      <c r="CP45" s="32">
        <f t="shared" ca="1" si="61"/>
        <v>337.12</v>
      </c>
      <c r="CQ45" s="32">
        <f t="shared" ca="1" si="62"/>
        <v>233.28</v>
      </c>
      <c r="CR45" s="32">
        <f t="shared" ca="1" si="63"/>
        <v>450.07</v>
      </c>
      <c r="CS45" s="32">
        <f t="shared" ca="1" si="64"/>
        <v>95.86</v>
      </c>
      <c r="CT45" s="32">
        <f t="shared" ca="1" si="65"/>
        <v>269.47000000000003</v>
      </c>
      <c r="CU45" s="32">
        <f t="shared" ca="1" si="66"/>
        <v>423.54</v>
      </c>
      <c r="CV45" s="32">
        <f t="shared" ca="1" si="67"/>
        <v>393.42</v>
      </c>
      <c r="CW45" s="31">
        <f t="shared" ca="1" si="191"/>
        <v>-9105.83</v>
      </c>
      <c r="CX45" s="31">
        <f t="shared" ca="1" si="192"/>
        <v>-18190.400000000001</v>
      </c>
      <c r="CY45" s="31">
        <f t="shared" ca="1" si="193"/>
        <v>-5009.74</v>
      </c>
      <c r="CZ45" s="31">
        <f t="shared" ca="1" si="194"/>
        <v>-5580.65</v>
      </c>
      <c r="DA45" s="31">
        <f t="shared" ca="1" si="195"/>
        <v>-4125.47</v>
      </c>
      <c r="DB45" s="31">
        <f t="shared" ca="1" si="196"/>
        <v>-13731.91</v>
      </c>
      <c r="DC45" s="31">
        <f t="shared" ca="1" si="197"/>
        <v>-9813.1099999999988</v>
      </c>
      <c r="DD45" s="31">
        <f t="shared" ca="1" si="198"/>
        <v>-18932.73</v>
      </c>
      <c r="DE45" s="31">
        <f t="shared" ca="1" si="199"/>
        <v>-4032.4599999999996</v>
      </c>
      <c r="DF45" s="31">
        <f t="shared" ca="1" si="200"/>
        <v>-10671.1</v>
      </c>
      <c r="DG45" s="31">
        <f t="shared" ca="1" si="201"/>
        <v>-16772.169999999995</v>
      </c>
      <c r="DH45" s="31">
        <f t="shared" ca="1" si="202"/>
        <v>-15579.429999999998</v>
      </c>
      <c r="DI45" s="32">
        <f t="shared" ca="1" si="68"/>
        <v>-455.29</v>
      </c>
      <c r="DJ45" s="32">
        <f t="shared" ca="1" si="69"/>
        <v>-909.52</v>
      </c>
      <c r="DK45" s="32">
        <f t="shared" ca="1" si="70"/>
        <v>-250.49</v>
      </c>
      <c r="DL45" s="32">
        <f t="shared" ca="1" si="71"/>
        <v>-279.02999999999997</v>
      </c>
      <c r="DM45" s="32">
        <f t="shared" ca="1" si="72"/>
        <v>-206.27</v>
      </c>
      <c r="DN45" s="32">
        <f t="shared" ca="1" si="73"/>
        <v>-686.6</v>
      </c>
      <c r="DO45" s="32">
        <f t="shared" ca="1" si="74"/>
        <v>-490.66</v>
      </c>
      <c r="DP45" s="32">
        <f t="shared" ca="1" si="75"/>
        <v>-946.64</v>
      </c>
      <c r="DQ45" s="32">
        <f t="shared" ca="1" si="76"/>
        <v>-201.62</v>
      </c>
      <c r="DR45" s="32">
        <f t="shared" ca="1" si="77"/>
        <v>-533.55999999999995</v>
      </c>
      <c r="DS45" s="32">
        <f t="shared" ca="1" si="78"/>
        <v>-838.61</v>
      </c>
      <c r="DT45" s="32">
        <f t="shared" ca="1" si="79"/>
        <v>-778.97</v>
      </c>
      <c r="DU45" s="31">
        <f t="shared" ca="1" si="80"/>
        <v>-2479.58</v>
      </c>
      <c r="DV45" s="31">
        <f t="shared" ca="1" si="81"/>
        <v>-4910.8900000000003</v>
      </c>
      <c r="DW45" s="31">
        <f t="shared" ca="1" si="82"/>
        <v>-1341.92</v>
      </c>
      <c r="DX45" s="31">
        <f t="shared" ca="1" si="83"/>
        <v>-1481.81</v>
      </c>
      <c r="DY45" s="31">
        <f t="shared" ca="1" si="84"/>
        <v>-1086.0999999999999</v>
      </c>
      <c r="DZ45" s="31">
        <f t="shared" ca="1" si="85"/>
        <v>-3583.07</v>
      </c>
      <c r="EA45" s="31">
        <f t="shared" ca="1" si="86"/>
        <v>-2538.36</v>
      </c>
      <c r="EB45" s="31">
        <f t="shared" ca="1" si="87"/>
        <v>-4853.1099999999997</v>
      </c>
      <c r="EC45" s="31">
        <f t="shared" ca="1" si="88"/>
        <v>-1024.24</v>
      </c>
      <c r="ED45" s="31">
        <f t="shared" ca="1" si="89"/>
        <v>-2686.33</v>
      </c>
      <c r="EE45" s="31">
        <f t="shared" ca="1" si="90"/>
        <v>-4183.03</v>
      </c>
      <c r="EF45" s="31">
        <f t="shared" ca="1" si="91"/>
        <v>-3850.34</v>
      </c>
      <c r="EG45" s="32">
        <f t="shared" ca="1" si="92"/>
        <v>-12040.7</v>
      </c>
      <c r="EH45" s="32">
        <f t="shared" ca="1" si="93"/>
        <v>-24010.81</v>
      </c>
      <c r="EI45" s="32">
        <f t="shared" ca="1" si="94"/>
        <v>-6602.15</v>
      </c>
      <c r="EJ45" s="32">
        <f t="shared" ca="1" si="95"/>
        <v>-7341.49</v>
      </c>
      <c r="EK45" s="32">
        <f t="shared" ca="1" si="96"/>
        <v>-5417.84</v>
      </c>
      <c r="EL45" s="32">
        <f t="shared" ca="1" si="97"/>
        <v>-18001.580000000002</v>
      </c>
      <c r="EM45" s="32">
        <f t="shared" ca="1" si="98"/>
        <v>-12842.13</v>
      </c>
      <c r="EN45" s="32">
        <f t="shared" ca="1" si="99"/>
        <v>-24732.48</v>
      </c>
      <c r="EO45" s="32">
        <f t="shared" ca="1" si="100"/>
        <v>-5258.32</v>
      </c>
      <c r="EP45" s="32">
        <f t="shared" ca="1" si="101"/>
        <v>-13890.99</v>
      </c>
      <c r="EQ45" s="32">
        <f t="shared" ca="1" si="102"/>
        <v>-21793.809999999994</v>
      </c>
      <c r="ER45" s="32">
        <f t="shared" ca="1" si="103"/>
        <v>-20208.739999999998</v>
      </c>
    </row>
    <row r="46" spans="1:148" x14ac:dyDescent="0.25">
      <c r="A46" t="s">
        <v>452</v>
      </c>
      <c r="B46" s="1" t="s">
        <v>58</v>
      </c>
      <c r="C46" t="str">
        <f t="shared" ca="1" si="216"/>
        <v>DOWGEN15M</v>
      </c>
      <c r="D46" t="str">
        <f t="shared" ca="1" si="217"/>
        <v>Dow Hydrocarbon Industrial Complex</v>
      </c>
      <c r="E46" s="51">
        <v>32302.978747199999</v>
      </c>
      <c r="F46" s="51">
        <v>26954.812984</v>
      </c>
      <c r="G46" s="51">
        <v>28520.1784573</v>
      </c>
      <c r="H46" s="51">
        <v>44927.955811</v>
      </c>
      <c r="I46" s="51">
        <v>29040.758946000002</v>
      </c>
      <c r="J46" s="51">
        <v>49048.931932599997</v>
      </c>
      <c r="K46" s="51">
        <v>31449.295397999998</v>
      </c>
      <c r="L46" s="51">
        <v>41278.878895499998</v>
      </c>
      <c r="M46" s="51">
        <v>33281.289444000002</v>
      </c>
      <c r="N46" s="51">
        <v>23329.352497</v>
      </c>
      <c r="O46" s="51">
        <v>54139.179803699997</v>
      </c>
      <c r="P46" s="51">
        <v>51193.168496300001</v>
      </c>
      <c r="Q46" s="32">
        <v>3172433.35</v>
      </c>
      <c r="R46" s="32">
        <v>5040565.67</v>
      </c>
      <c r="S46" s="32">
        <v>1703990.27</v>
      </c>
      <c r="T46" s="32">
        <v>2694808.05</v>
      </c>
      <c r="U46" s="32">
        <v>1100162.8600000001</v>
      </c>
      <c r="V46" s="32">
        <v>3527350.2</v>
      </c>
      <c r="W46" s="32">
        <v>2524522.85</v>
      </c>
      <c r="X46" s="32">
        <v>6506237.0899999999</v>
      </c>
      <c r="Y46" s="32">
        <v>4389956.8</v>
      </c>
      <c r="Z46" s="32">
        <v>1964988.74</v>
      </c>
      <c r="AA46" s="32">
        <v>6999645.8799999999</v>
      </c>
      <c r="AB46" s="32">
        <v>2928419.97</v>
      </c>
      <c r="AC46" s="2">
        <v>4.0599999999999996</v>
      </c>
      <c r="AD46" s="2">
        <v>4.0599999999999996</v>
      </c>
      <c r="AE46" s="2">
        <v>4.0599999999999996</v>
      </c>
      <c r="AF46" s="2">
        <v>4.0599999999999996</v>
      </c>
      <c r="AG46" s="2">
        <v>4.0599999999999996</v>
      </c>
      <c r="AH46" s="2">
        <v>4.0599999999999996</v>
      </c>
      <c r="AI46" s="2">
        <v>4.22</v>
      </c>
      <c r="AJ46" s="2">
        <v>4.22</v>
      </c>
      <c r="AK46" s="2">
        <v>4.22</v>
      </c>
      <c r="AL46" s="2">
        <v>4.22</v>
      </c>
      <c r="AM46" s="2">
        <v>4.22</v>
      </c>
      <c r="AN46" s="2">
        <v>4.22</v>
      </c>
      <c r="AO46" s="33">
        <v>128800.79</v>
      </c>
      <c r="AP46" s="33">
        <v>204646.97</v>
      </c>
      <c r="AQ46" s="33">
        <v>69182.009999999995</v>
      </c>
      <c r="AR46" s="33">
        <v>109409.21</v>
      </c>
      <c r="AS46" s="33">
        <v>44666.61</v>
      </c>
      <c r="AT46" s="33">
        <v>143210.42000000001</v>
      </c>
      <c r="AU46" s="33">
        <v>106534.86</v>
      </c>
      <c r="AV46" s="33">
        <v>274563.21000000002</v>
      </c>
      <c r="AW46" s="33">
        <v>185256.18</v>
      </c>
      <c r="AX46" s="33">
        <v>82922.52</v>
      </c>
      <c r="AY46" s="33">
        <v>295385.06</v>
      </c>
      <c r="AZ46" s="33">
        <v>123579.32</v>
      </c>
      <c r="BA46" s="31">
        <f t="shared" si="44"/>
        <v>-1268.97</v>
      </c>
      <c r="BB46" s="31">
        <f t="shared" si="45"/>
        <v>-2016.23</v>
      </c>
      <c r="BC46" s="31">
        <f t="shared" si="46"/>
        <v>-681.6</v>
      </c>
      <c r="BD46" s="31">
        <f t="shared" si="47"/>
        <v>15629.89</v>
      </c>
      <c r="BE46" s="31">
        <f t="shared" si="48"/>
        <v>6380.94</v>
      </c>
      <c r="BF46" s="31">
        <f t="shared" si="49"/>
        <v>20458.63</v>
      </c>
      <c r="BG46" s="31">
        <f t="shared" si="50"/>
        <v>1767.17</v>
      </c>
      <c r="BH46" s="31">
        <f t="shared" si="51"/>
        <v>4554.37</v>
      </c>
      <c r="BI46" s="31">
        <f t="shared" si="52"/>
        <v>3072.97</v>
      </c>
      <c r="BJ46" s="31">
        <f t="shared" si="53"/>
        <v>-5894.97</v>
      </c>
      <c r="BK46" s="31">
        <f t="shared" si="54"/>
        <v>-20998.94</v>
      </c>
      <c r="BL46" s="31">
        <f t="shared" si="55"/>
        <v>-8785.26</v>
      </c>
      <c r="BM46" s="6">
        <f t="shared" ca="1" si="215"/>
        <v>4.1300000000000003E-2</v>
      </c>
      <c r="BN46" s="6">
        <f t="shared" ca="1" si="215"/>
        <v>4.1300000000000003E-2</v>
      </c>
      <c r="BO46" s="6">
        <f t="shared" ca="1" si="215"/>
        <v>4.1300000000000003E-2</v>
      </c>
      <c r="BP46" s="6">
        <f t="shared" ca="1" si="215"/>
        <v>4.1300000000000003E-2</v>
      </c>
      <c r="BQ46" s="6">
        <f t="shared" ca="1" si="215"/>
        <v>4.1300000000000003E-2</v>
      </c>
      <c r="BR46" s="6">
        <f t="shared" ca="1" si="215"/>
        <v>4.1300000000000003E-2</v>
      </c>
      <c r="BS46" s="6">
        <f t="shared" ca="1" si="215"/>
        <v>4.1300000000000003E-2</v>
      </c>
      <c r="BT46" s="6">
        <f t="shared" ca="1" si="215"/>
        <v>4.1300000000000003E-2</v>
      </c>
      <c r="BU46" s="6">
        <f t="shared" ca="1" si="215"/>
        <v>4.1300000000000003E-2</v>
      </c>
      <c r="BV46" s="6">
        <f t="shared" ca="1" si="215"/>
        <v>4.1300000000000003E-2</v>
      </c>
      <c r="BW46" s="6">
        <f t="shared" ca="1" si="215"/>
        <v>4.1300000000000003E-2</v>
      </c>
      <c r="BX46" s="6">
        <f t="shared" ca="1" si="215"/>
        <v>4.1300000000000003E-2</v>
      </c>
      <c r="BY46" s="31">
        <f t="shared" ca="1" si="203"/>
        <v>131021.5</v>
      </c>
      <c r="BZ46" s="31">
        <f t="shared" ca="1" si="204"/>
        <v>208175.35999999999</v>
      </c>
      <c r="CA46" s="31">
        <f t="shared" ca="1" si="205"/>
        <v>70374.8</v>
      </c>
      <c r="CB46" s="31">
        <f t="shared" ca="1" si="206"/>
        <v>111295.57</v>
      </c>
      <c r="CC46" s="31">
        <f t="shared" ca="1" si="207"/>
        <v>45436.73</v>
      </c>
      <c r="CD46" s="31">
        <f t="shared" ca="1" si="208"/>
        <v>145679.56</v>
      </c>
      <c r="CE46" s="31">
        <f t="shared" ca="1" si="209"/>
        <v>104262.79</v>
      </c>
      <c r="CF46" s="31">
        <f t="shared" ca="1" si="210"/>
        <v>268707.59000000003</v>
      </c>
      <c r="CG46" s="31">
        <f t="shared" ca="1" si="211"/>
        <v>181305.22</v>
      </c>
      <c r="CH46" s="31">
        <f t="shared" ca="1" si="212"/>
        <v>81154.03</v>
      </c>
      <c r="CI46" s="31">
        <f t="shared" ca="1" si="213"/>
        <v>289085.37</v>
      </c>
      <c r="CJ46" s="31">
        <f t="shared" ca="1" si="214"/>
        <v>120943.74</v>
      </c>
      <c r="CK46" s="32">
        <f t="shared" ca="1" si="56"/>
        <v>4758.6499999999996</v>
      </c>
      <c r="CL46" s="32">
        <f t="shared" ca="1" si="57"/>
        <v>7560.85</v>
      </c>
      <c r="CM46" s="32">
        <f t="shared" ca="1" si="58"/>
        <v>2555.9899999999998</v>
      </c>
      <c r="CN46" s="32">
        <f t="shared" ca="1" si="59"/>
        <v>4042.21</v>
      </c>
      <c r="CO46" s="32">
        <f t="shared" ca="1" si="60"/>
        <v>1650.24</v>
      </c>
      <c r="CP46" s="32">
        <f t="shared" ca="1" si="61"/>
        <v>5291.03</v>
      </c>
      <c r="CQ46" s="32">
        <f t="shared" ca="1" si="62"/>
        <v>3786.78</v>
      </c>
      <c r="CR46" s="32">
        <f t="shared" ca="1" si="63"/>
        <v>9759.36</v>
      </c>
      <c r="CS46" s="32">
        <f t="shared" ca="1" si="64"/>
        <v>6584.94</v>
      </c>
      <c r="CT46" s="32">
        <f t="shared" ca="1" si="65"/>
        <v>2947.48</v>
      </c>
      <c r="CU46" s="32">
        <f t="shared" ca="1" si="66"/>
        <v>10499.47</v>
      </c>
      <c r="CV46" s="32">
        <f t="shared" ca="1" si="67"/>
        <v>4392.63</v>
      </c>
      <c r="CW46" s="31">
        <f t="shared" ca="1" si="191"/>
        <v>8248.33</v>
      </c>
      <c r="CX46" s="31">
        <f t="shared" ca="1" si="192"/>
        <v>13105.46999999999</v>
      </c>
      <c r="CY46" s="31">
        <f t="shared" ca="1" si="193"/>
        <v>4430.3800000000138</v>
      </c>
      <c r="CZ46" s="31">
        <f t="shared" ca="1" si="194"/>
        <v>-9701.3199999999924</v>
      </c>
      <c r="DA46" s="31">
        <f t="shared" ca="1" si="195"/>
        <v>-3960.579999999999</v>
      </c>
      <c r="DB46" s="31">
        <f t="shared" ca="1" si="196"/>
        <v>-12698.460000000017</v>
      </c>
      <c r="DC46" s="31">
        <f t="shared" ca="1" si="197"/>
        <v>-252.46000000000822</v>
      </c>
      <c r="DD46" s="31">
        <f t="shared" ca="1" si="198"/>
        <v>-650.6300000000092</v>
      </c>
      <c r="DE46" s="31">
        <f t="shared" ca="1" si="199"/>
        <v>-438.98999999998932</v>
      </c>
      <c r="DF46" s="31">
        <f t="shared" ca="1" si="200"/>
        <v>7073.9599999999909</v>
      </c>
      <c r="DG46" s="31">
        <f t="shared" ca="1" si="201"/>
        <v>25198.719999999968</v>
      </c>
      <c r="DH46" s="31">
        <f t="shared" ca="1" si="202"/>
        <v>10542.310000000003</v>
      </c>
      <c r="DI46" s="32">
        <f t="shared" ca="1" si="68"/>
        <v>412.42</v>
      </c>
      <c r="DJ46" s="32">
        <f t="shared" ca="1" si="69"/>
        <v>655.27</v>
      </c>
      <c r="DK46" s="32">
        <f t="shared" ca="1" si="70"/>
        <v>221.52</v>
      </c>
      <c r="DL46" s="32">
        <f t="shared" ca="1" si="71"/>
        <v>-485.07</v>
      </c>
      <c r="DM46" s="32">
        <f t="shared" ca="1" si="72"/>
        <v>-198.03</v>
      </c>
      <c r="DN46" s="32">
        <f t="shared" ca="1" si="73"/>
        <v>-634.91999999999996</v>
      </c>
      <c r="DO46" s="32">
        <f t="shared" ca="1" si="74"/>
        <v>-12.62</v>
      </c>
      <c r="DP46" s="32">
        <f t="shared" ca="1" si="75"/>
        <v>-32.53</v>
      </c>
      <c r="DQ46" s="32">
        <f t="shared" ca="1" si="76"/>
        <v>-21.95</v>
      </c>
      <c r="DR46" s="32">
        <f t="shared" ca="1" si="77"/>
        <v>353.7</v>
      </c>
      <c r="DS46" s="32">
        <f t="shared" ca="1" si="78"/>
        <v>1259.94</v>
      </c>
      <c r="DT46" s="32">
        <f t="shared" ca="1" si="79"/>
        <v>527.12</v>
      </c>
      <c r="DU46" s="31">
        <f t="shared" ca="1" si="80"/>
        <v>2246.08</v>
      </c>
      <c r="DV46" s="31">
        <f t="shared" ca="1" si="81"/>
        <v>3538.1</v>
      </c>
      <c r="DW46" s="31">
        <f t="shared" ca="1" si="82"/>
        <v>1186.73</v>
      </c>
      <c r="DX46" s="31">
        <f t="shared" ca="1" si="83"/>
        <v>-2575.96</v>
      </c>
      <c r="DY46" s="31">
        <f t="shared" ca="1" si="84"/>
        <v>-1042.69</v>
      </c>
      <c r="DZ46" s="31">
        <f t="shared" ca="1" si="85"/>
        <v>-3313.41</v>
      </c>
      <c r="EA46" s="31">
        <f t="shared" ca="1" si="86"/>
        <v>-65.3</v>
      </c>
      <c r="EB46" s="31">
        <f t="shared" ca="1" si="87"/>
        <v>-166.78</v>
      </c>
      <c r="EC46" s="31">
        <f t="shared" ca="1" si="88"/>
        <v>-111.5</v>
      </c>
      <c r="ED46" s="31">
        <f t="shared" ca="1" si="89"/>
        <v>1780.79</v>
      </c>
      <c r="EE46" s="31">
        <f t="shared" ca="1" si="90"/>
        <v>6284.64</v>
      </c>
      <c r="EF46" s="31">
        <f t="shared" ca="1" si="91"/>
        <v>2605.46</v>
      </c>
      <c r="EG46" s="32">
        <f t="shared" ca="1" si="92"/>
        <v>10906.83</v>
      </c>
      <c r="EH46" s="32">
        <f t="shared" ca="1" si="93"/>
        <v>17298.839999999989</v>
      </c>
      <c r="EI46" s="32">
        <f t="shared" ca="1" si="94"/>
        <v>5838.6300000000138</v>
      </c>
      <c r="EJ46" s="32">
        <f t="shared" ca="1" si="95"/>
        <v>-12762.349999999991</v>
      </c>
      <c r="EK46" s="32">
        <f t="shared" ca="1" si="96"/>
        <v>-5201.2999999999993</v>
      </c>
      <c r="EL46" s="32">
        <f t="shared" ca="1" si="97"/>
        <v>-16646.790000000015</v>
      </c>
      <c r="EM46" s="32">
        <f t="shared" ca="1" si="98"/>
        <v>-330.38000000000824</v>
      </c>
      <c r="EN46" s="32">
        <f t="shared" ca="1" si="99"/>
        <v>-849.94000000000915</v>
      </c>
      <c r="EO46" s="32">
        <f t="shared" ca="1" si="100"/>
        <v>-572.43999999998937</v>
      </c>
      <c r="EP46" s="32">
        <f t="shared" ca="1" si="101"/>
        <v>9208.4499999999898</v>
      </c>
      <c r="EQ46" s="32">
        <f t="shared" ca="1" si="102"/>
        <v>32743.299999999967</v>
      </c>
      <c r="ER46" s="32">
        <f t="shared" ca="1" si="103"/>
        <v>13674.890000000003</v>
      </c>
    </row>
    <row r="47" spans="1:148" x14ac:dyDescent="0.25">
      <c r="A47" t="s">
        <v>453</v>
      </c>
      <c r="B47" s="1" t="s">
        <v>32</v>
      </c>
      <c r="C47" t="str">
        <f t="shared" ca="1" si="216"/>
        <v>DRW1</v>
      </c>
      <c r="D47" t="str">
        <f t="shared" ca="1" si="217"/>
        <v>Drywood #1</v>
      </c>
      <c r="E47" s="51">
        <v>514.33209999999997</v>
      </c>
      <c r="F47" s="51">
        <v>603.1001</v>
      </c>
      <c r="G47" s="51">
        <v>251.6343</v>
      </c>
      <c r="H47" s="51">
        <v>286.83999999999997</v>
      </c>
      <c r="I47" s="51">
        <v>66.026899999999998</v>
      </c>
      <c r="J47" s="51">
        <v>231.67830000000001</v>
      </c>
      <c r="K47" s="51">
        <v>186.57490000000001</v>
      </c>
      <c r="L47" s="51">
        <v>432.81689999999998</v>
      </c>
      <c r="M47" s="51">
        <v>299.62900000000002</v>
      </c>
      <c r="N47" s="51">
        <v>240.9057</v>
      </c>
      <c r="O47" s="51">
        <v>228.71700000000001</v>
      </c>
      <c r="P47" s="51">
        <v>131.06319999999999</v>
      </c>
      <c r="Q47" s="32">
        <v>161592.82999999999</v>
      </c>
      <c r="R47" s="32">
        <v>297815.63</v>
      </c>
      <c r="S47" s="32">
        <v>59601.14</v>
      </c>
      <c r="T47" s="32">
        <v>78443.960000000006</v>
      </c>
      <c r="U47" s="32">
        <v>14210.29</v>
      </c>
      <c r="V47" s="32">
        <v>150897.35</v>
      </c>
      <c r="W47" s="32">
        <v>103987.61</v>
      </c>
      <c r="X47" s="32">
        <v>211376.77</v>
      </c>
      <c r="Y47" s="32">
        <v>161429.59</v>
      </c>
      <c r="Z47" s="32">
        <v>103395.96</v>
      </c>
      <c r="AA47" s="32">
        <v>101522.93</v>
      </c>
      <c r="AB47" s="32">
        <v>43161.32</v>
      </c>
      <c r="AC47" s="2">
        <v>0.4</v>
      </c>
      <c r="AD47" s="2">
        <v>0.4</v>
      </c>
      <c r="AE47" s="2">
        <v>0.4</v>
      </c>
      <c r="AF47" s="2">
        <v>0.4</v>
      </c>
      <c r="AG47" s="2">
        <v>0.4</v>
      </c>
      <c r="AH47" s="2">
        <v>0.4</v>
      </c>
      <c r="AI47" s="2">
        <v>1.96</v>
      </c>
      <c r="AJ47" s="2">
        <v>1.96</v>
      </c>
      <c r="AK47" s="2">
        <v>1.96</v>
      </c>
      <c r="AL47" s="2">
        <v>1.96</v>
      </c>
      <c r="AM47" s="2">
        <v>1.96</v>
      </c>
      <c r="AN47" s="2">
        <v>1.96</v>
      </c>
      <c r="AO47" s="33">
        <v>646.37</v>
      </c>
      <c r="AP47" s="33">
        <v>1191.26</v>
      </c>
      <c r="AQ47" s="33">
        <v>238.4</v>
      </c>
      <c r="AR47" s="33">
        <v>313.77999999999997</v>
      </c>
      <c r="AS47" s="33">
        <v>56.84</v>
      </c>
      <c r="AT47" s="33">
        <v>603.59</v>
      </c>
      <c r="AU47" s="33">
        <v>2038.16</v>
      </c>
      <c r="AV47" s="33">
        <v>4142.9799999999996</v>
      </c>
      <c r="AW47" s="33">
        <v>3164.02</v>
      </c>
      <c r="AX47" s="33">
        <v>2026.56</v>
      </c>
      <c r="AY47" s="33">
        <v>1989.85</v>
      </c>
      <c r="AZ47" s="33">
        <v>845.96</v>
      </c>
      <c r="BA47" s="31">
        <f t="shared" si="44"/>
        <v>-64.64</v>
      </c>
      <c r="BB47" s="31">
        <f t="shared" si="45"/>
        <v>-119.13</v>
      </c>
      <c r="BC47" s="31">
        <f t="shared" si="46"/>
        <v>-23.84</v>
      </c>
      <c r="BD47" s="31">
        <f t="shared" si="47"/>
        <v>454.97</v>
      </c>
      <c r="BE47" s="31">
        <f t="shared" si="48"/>
        <v>82.42</v>
      </c>
      <c r="BF47" s="31">
        <f t="shared" si="49"/>
        <v>875.2</v>
      </c>
      <c r="BG47" s="31">
        <f t="shared" si="50"/>
        <v>72.790000000000006</v>
      </c>
      <c r="BH47" s="31">
        <f t="shared" si="51"/>
        <v>147.96</v>
      </c>
      <c r="BI47" s="31">
        <f t="shared" si="52"/>
        <v>113</v>
      </c>
      <c r="BJ47" s="31">
        <f t="shared" si="53"/>
        <v>-310.19</v>
      </c>
      <c r="BK47" s="31">
        <f t="shared" si="54"/>
        <v>-304.57</v>
      </c>
      <c r="BL47" s="31">
        <f t="shared" si="55"/>
        <v>-129.47999999999999</v>
      </c>
      <c r="BM47" s="6">
        <f t="shared" ca="1" si="215"/>
        <v>3.6299999999999999E-2</v>
      </c>
      <c r="BN47" s="6">
        <f t="shared" ca="1" si="215"/>
        <v>3.6299999999999999E-2</v>
      </c>
      <c r="BO47" s="6">
        <f t="shared" ca="1" si="215"/>
        <v>3.6299999999999999E-2</v>
      </c>
      <c r="BP47" s="6">
        <f t="shared" ca="1" si="215"/>
        <v>3.6299999999999999E-2</v>
      </c>
      <c r="BQ47" s="6">
        <f t="shared" ca="1" si="215"/>
        <v>3.6299999999999999E-2</v>
      </c>
      <c r="BR47" s="6">
        <f t="shared" ca="1" si="215"/>
        <v>3.6299999999999999E-2</v>
      </c>
      <c r="BS47" s="6">
        <f t="shared" ca="1" si="215"/>
        <v>3.6299999999999999E-2</v>
      </c>
      <c r="BT47" s="6">
        <f t="shared" ca="1" si="215"/>
        <v>3.6299999999999999E-2</v>
      </c>
      <c r="BU47" s="6">
        <f t="shared" ca="1" si="215"/>
        <v>3.6299999999999999E-2</v>
      </c>
      <c r="BV47" s="6">
        <f t="shared" ca="1" si="215"/>
        <v>3.6299999999999999E-2</v>
      </c>
      <c r="BW47" s="6">
        <f t="shared" ca="1" si="215"/>
        <v>3.6299999999999999E-2</v>
      </c>
      <c r="BX47" s="6">
        <f t="shared" ca="1" si="215"/>
        <v>3.6299999999999999E-2</v>
      </c>
      <c r="BY47" s="31">
        <f t="shared" ca="1" si="203"/>
        <v>5865.82</v>
      </c>
      <c r="BZ47" s="31">
        <f t="shared" ca="1" si="204"/>
        <v>10810.71</v>
      </c>
      <c r="CA47" s="31">
        <f t="shared" ca="1" si="205"/>
        <v>2163.52</v>
      </c>
      <c r="CB47" s="31">
        <f t="shared" ca="1" si="206"/>
        <v>2847.52</v>
      </c>
      <c r="CC47" s="31">
        <f t="shared" ca="1" si="207"/>
        <v>515.83000000000004</v>
      </c>
      <c r="CD47" s="31">
        <f t="shared" ca="1" si="208"/>
        <v>5477.57</v>
      </c>
      <c r="CE47" s="31">
        <f t="shared" ca="1" si="209"/>
        <v>3774.75</v>
      </c>
      <c r="CF47" s="31">
        <f t="shared" ca="1" si="210"/>
        <v>7672.98</v>
      </c>
      <c r="CG47" s="31">
        <f t="shared" ca="1" si="211"/>
        <v>5859.89</v>
      </c>
      <c r="CH47" s="31">
        <f t="shared" ca="1" si="212"/>
        <v>3753.27</v>
      </c>
      <c r="CI47" s="31">
        <f t="shared" ca="1" si="213"/>
        <v>3685.28</v>
      </c>
      <c r="CJ47" s="31">
        <f t="shared" ca="1" si="214"/>
        <v>1566.76</v>
      </c>
      <c r="CK47" s="32">
        <f t="shared" ca="1" si="56"/>
        <v>242.39</v>
      </c>
      <c r="CL47" s="32">
        <f t="shared" ca="1" si="57"/>
        <v>446.72</v>
      </c>
      <c r="CM47" s="32">
        <f t="shared" ca="1" si="58"/>
        <v>89.4</v>
      </c>
      <c r="CN47" s="32">
        <f t="shared" ca="1" si="59"/>
        <v>117.67</v>
      </c>
      <c r="CO47" s="32">
        <f t="shared" ca="1" si="60"/>
        <v>21.32</v>
      </c>
      <c r="CP47" s="32">
        <f t="shared" ca="1" si="61"/>
        <v>226.35</v>
      </c>
      <c r="CQ47" s="32">
        <f t="shared" ca="1" si="62"/>
        <v>155.97999999999999</v>
      </c>
      <c r="CR47" s="32">
        <f t="shared" ca="1" si="63"/>
        <v>317.07</v>
      </c>
      <c r="CS47" s="32">
        <f t="shared" ca="1" si="64"/>
        <v>242.14</v>
      </c>
      <c r="CT47" s="32">
        <f t="shared" ca="1" si="65"/>
        <v>155.09</v>
      </c>
      <c r="CU47" s="32">
        <f t="shared" ca="1" si="66"/>
        <v>152.28</v>
      </c>
      <c r="CV47" s="32">
        <f t="shared" ca="1" si="67"/>
        <v>64.739999999999995</v>
      </c>
      <c r="CW47" s="31">
        <f t="shared" ca="1" si="191"/>
        <v>5526.4800000000005</v>
      </c>
      <c r="CX47" s="31">
        <f t="shared" ca="1" si="192"/>
        <v>10185.299999999997</v>
      </c>
      <c r="CY47" s="31">
        <f t="shared" ca="1" si="193"/>
        <v>2038.36</v>
      </c>
      <c r="CZ47" s="31">
        <f t="shared" ca="1" si="194"/>
        <v>2196.4399999999996</v>
      </c>
      <c r="DA47" s="31">
        <f t="shared" ca="1" si="195"/>
        <v>397.89000000000004</v>
      </c>
      <c r="DB47" s="31">
        <f t="shared" ca="1" si="196"/>
        <v>4225.13</v>
      </c>
      <c r="DC47" s="31">
        <f t="shared" ca="1" si="197"/>
        <v>1819.78</v>
      </c>
      <c r="DD47" s="31">
        <f t="shared" ca="1" si="198"/>
        <v>3699.1099999999997</v>
      </c>
      <c r="DE47" s="31">
        <f t="shared" ca="1" si="199"/>
        <v>2825.0100000000007</v>
      </c>
      <c r="DF47" s="31">
        <f t="shared" ca="1" si="200"/>
        <v>2191.9900000000002</v>
      </c>
      <c r="DG47" s="31">
        <f t="shared" ca="1" si="201"/>
        <v>2152.2800000000007</v>
      </c>
      <c r="DH47" s="31">
        <f t="shared" ca="1" si="202"/>
        <v>915.02</v>
      </c>
      <c r="DI47" s="32">
        <f t="shared" ca="1" si="68"/>
        <v>276.32</v>
      </c>
      <c r="DJ47" s="32">
        <f t="shared" ca="1" si="69"/>
        <v>509.27</v>
      </c>
      <c r="DK47" s="32">
        <f t="shared" ca="1" si="70"/>
        <v>101.92</v>
      </c>
      <c r="DL47" s="32">
        <f t="shared" ca="1" si="71"/>
        <v>109.82</v>
      </c>
      <c r="DM47" s="32">
        <f t="shared" ca="1" si="72"/>
        <v>19.89</v>
      </c>
      <c r="DN47" s="32">
        <f t="shared" ca="1" si="73"/>
        <v>211.26</v>
      </c>
      <c r="DO47" s="32">
        <f t="shared" ca="1" si="74"/>
        <v>90.99</v>
      </c>
      <c r="DP47" s="32">
        <f t="shared" ca="1" si="75"/>
        <v>184.96</v>
      </c>
      <c r="DQ47" s="32">
        <f t="shared" ca="1" si="76"/>
        <v>141.25</v>
      </c>
      <c r="DR47" s="32">
        <f t="shared" ca="1" si="77"/>
        <v>109.6</v>
      </c>
      <c r="DS47" s="32">
        <f t="shared" ca="1" si="78"/>
        <v>107.61</v>
      </c>
      <c r="DT47" s="32">
        <f t="shared" ca="1" si="79"/>
        <v>45.75</v>
      </c>
      <c r="DU47" s="31">
        <f t="shared" ca="1" si="80"/>
        <v>1504.9</v>
      </c>
      <c r="DV47" s="31">
        <f t="shared" ca="1" si="81"/>
        <v>2749.74</v>
      </c>
      <c r="DW47" s="31">
        <f t="shared" ca="1" si="82"/>
        <v>546</v>
      </c>
      <c r="DX47" s="31">
        <f t="shared" ca="1" si="83"/>
        <v>583.21</v>
      </c>
      <c r="DY47" s="31">
        <f t="shared" ca="1" si="84"/>
        <v>104.75</v>
      </c>
      <c r="DZ47" s="31">
        <f t="shared" ca="1" si="85"/>
        <v>1102.47</v>
      </c>
      <c r="EA47" s="31">
        <f t="shared" ca="1" si="86"/>
        <v>470.72</v>
      </c>
      <c r="EB47" s="31">
        <f t="shared" ca="1" si="87"/>
        <v>948.21</v>
      </c>
      <c r="EC47" s="31">
        <f t="shared" ca="1" si="88"/>
        <v>717.55</v>
      </c>
      <c r="ED47" s="31">
        <f t="shared" ca="1" si="89"/>
        <v>551.80999999999995</v>
      </c>
      <c r="EE47" s="31">
        <f t="shared" ca="1" si="90"/>
        <v>536.79</v>
      </c>
      <c r="EF47" s="31">
        <f t="shared" ca="1" si="91"/>
        <v>226.14</v>
      </c>
      <c r="EG47" s="32">
        <f t="shared" ca="1" si="92"/>
        <v>7307.7000000000007</v>
      </c>
      <c r="EH47" s="32">
        <f t="shared" ca="1" si="93"/>
        <v>13444.309999999998</v>
      </c>
      <c r="EI47" s="32">
        <f t="shared" ca="1" si="94"/>
        <v>2686.2799999999997</v>
      </c>
      <c r="EJ47" s="32">
        <f t="shared" ca="1" si="95"/>
        <v>2889.47</v>
      </c>
      <c r="EK47" s="32">
        <f t="shared" ca="1" si="96"/>
        <v>522.53</v>
      </c>
      <c r="EL47" s="32">
        <f t="shared" ca="1" si="97"/>
        <v>5538.8600000000006</v>
      </c>
      <c r="EM47" s="32">
        <f t="shared" ca="1" si="98"/>
        <v>2381.4899999999998</v>
      </c>
      <c r="EN47" s="32">
        <f t="shared" ca="1" si="99"/>
        <v>4832.28</v>
      </c>
      <c r="EO47" s="32">
        <f t="shared" ca="1" si="100"/>
        <v>3683.8100000000004</v>
      </c>
      <c r="EP47" s="32">
        <f t="shared" ca="1" si="101"/>
        <v>2853.4</v>
      </c>
      <c r="EQ47" s="32">
        <f t="shared" ca="1" si="102"/>
        <v>2796.6800000000007</v>
      </c>
      <c r="ER47" s="32">
        <f t="shared" ca="1" si="103"/>
        <v>1186.9099999999999</v>
      </c>
    </row>
    <row r="48" spans="1:148" x14ac:dyDescent="0.25">
      <c r="A48" t="s">
        <v>522</v>
      </c>
      <c r="B48" s="1" t="s">
        <v>78</v>
      </c>
      <c r="C48" t="str">
        <f t="shared" ca="1" si="216"/>
        <v>EC01</v>
      </c>
      <c r="D48" t="str">
        <f t="shared" ca="1" si="217"/>
        <v>Cavalier</v>
      </c>
      <c r="E48" s="51">
        <v>44957.348400000003</v>
      </c>
      <c r="F48" s="51">
        <v>45697.001400000001</v>
      </c>
      <c r="G48" s="51">
        <v>49312.224999999999</v>
      </c>
      <c r="H48" s="51">
        <v>21390.699799999999</v>
      </c>
      <c r="I48" s="51">
        <v>12092.251899999999</v>
      </c>
      <c r="J48" s="51">
        <v>18455.810700000002</v>
      </c>
      <c r="K48" s="51">
        <v>23495.176599999999</v>
      </c>
      <c r="L48" s="51">
        <v>48199.397199999999</v>
      </c>
      <c r="M48" s="51">
        <v>40134.731899999999</v>
      </c>
      <c r="N48" s="51">
        <v>36272.546900000001</v>
      </c>
      <c r="O48" s="51">
        <v>43990.220699999998</v>
      </c>
      <c r="P48" s="51">
        <v>43179.247100000001</v>
      </c>
      <c r="Q48" s="32">
        <v>4647872.88</v>
      </c>
      <c r="R48" s="32">
        <v>8000239.6500000004</v>
      </c>
      <c r="S48" s="32">
        <v>2905083.39</v>
      </c>
      <c r="T48" s="32">
        <v>1938282.07</v>
      </c>
      <c r="U48" s="32">
        <v>669856.94999999995</v>
      </c>
      <c r="V48" s="32">
        <v>2803517.27</v>
      </c>
      <c r="W48" s="32">
        <v>3043114.1</v>
      </c>
      <c r="X48" s="32">
        <v>8822638.0700000003</v>
      </c>
      <c r="Y48" s="32">
        <v>6083508.1200000001</v>
      </c>
      <c r="Z48" s="32">
        <v>4303069.2699999996</v>
      </c>
      <c r="AA48" s="32">
        <v>6104088.1900000004</v>
      </c>
      <c r="AB48" s="32">
        <v>2725126.3</v>
      </c>
      <c r="AC48" s="2">
        <v>0.09</v>
      </c>
      <c r="AD48" s="2">
        <v>0.09</v>
      </c>
      <c r="AE48" s="2">
        <v>0.09</v>
      </c>
      <c r="AF48" s="2">
        <v>0.09</v>
      </c>
      <c r="AG48" s="2">
        <v>0.09</v>
      </c>
      <c r="AH48" s="2">
        <v>0.09</v>
      </c>
      <c r="AI48" s="2">
        <v>1.62</v>
      </c>
      <c r="AJ48" s="2">
        <v>1.62</v>
      </c>
      <c r="AK48" s="2">
        <v>1.62</v>
      </c>
      <c r="AL48" s="2">
        <v>1.62</v>
      </c>
      <c r="AM48" s="2">
        <v>1.62</v>
      </c>
      <c r="AN48" s="2">
        <v>1.62</v>
      </c>
      <c r="AO48" s="33">
        <v>4183.09</v>
      </c>
      <c r="AP48" s="33">
        <v>7200.22</v>
      </c>
      <c r="AQ48" s="33">
        <v>2614.58</v>
      </c>
      <c r="AR48" s="33">
        <v>1744.45</v>
      </c>
      <c r="AS48" s="33">
        <v>602.87</v>
      </c>
      <c r="AT48" s="33">
        <v>2523.17</v>
      </c>
      <c r="AU48" s="33">
        <v>49298.45</v>
      </c>
      <c r="AV48" s="33">
        <v>142926.74</v>
      </c>
      <c r="AW48" s="33">
        <v>98552.83</v>
      </c>
      <c r="AX48" s="33">
        <v>69709.72</v>
      </c>
      <c r="AY48" s="33">
        <v>98886.23</v>
      </c>
      <c r="AZ48" s="33">
        <v>44147.05</v>
      </c>
      <c r="BA48" s="31">
        <f t="shared" si="44"/>
        <v>-1859.15</v>
      </c>
      <c r="BB48" s="31">
        <f t="shared" si="45"/>
        <v>-3200.1</v>
      </c>
      <c r="BC48" s="31">
        <f t="shared" si="46"/>
        <v>-1162.03</v>
      </c>
      <c r="BD48" s="31">
        <f t="shared" si="47"/>
        <v>11242.04</v>
      </c>
      <c r="BE48" s="31">
        <f t="shared" si="48"/>
        <v>3885.17</v>
      </c>
      <c r="BF48" s="31">
        <f t="shared" si="49"/>
        <v>16260.4</v>
      </c>
      <c r="BG48" s="31">
        <f t="shared" si="50"/>
        <v>2130.1799999999998</v>
      </c>
      <c r="BH48" s="31">
        <f t="shared" si="51"/>
        <v>6175.85</v>
      </c>
      <c r="BI48" s="31">
        <f t="shared" si="52"/>
        <v>4258.46</v>
      </c>
      <c r="BJ48" s="31">
        <f t="shared" si="53"/>
        <v>-12909.21</v>
      </c>
      <c r="BK48" s="31">
        <f t="shared" si="54"/>
        <v>-18312.259999999998</v>
      </c>
      <c r="BL48" s="31">
        <f t="shared" si="55"/>
        <v>-8175.38</v>
      </c>
      <c r="BM48" s="6">
        <f t="shared" ca="1" si="215"/>
        <v>-2.07E-2</v>
      </c>
      <c r="BN48" s="6">
        <f t="shared" ca="1" si="215"/>
        <v>-2.07E-2</v>
      </c>
      <c r="BO48" s="6">
        <f t="shared" ca="1" si="215"/>
        <v>-2.07E-2</v>
      </c>
      <c r="BP48" s="6">
        <f t="shared" ca="1" si="215"/>
        <v>-2.07E-2</v>
      </c>
      <c r="BQ48" s="6">
        <f t="shared" ca="1" si="215"/>
        <v>-2.07E-2</v>
      </c>
      <c r="BR48" s="6">
        <f t="shared" ca="1" si="215"/>
        <v>-2.07E-2</v>
      </c>
      <c r="BS48" s="6">
        <f t="shared" ca="1" si="215"/>
        <v>-2.07E-2</v>
      </c>
      <c r="BT48" s="6">
        <f t="shared" ca="1" si="215"/>
        <v>-2.07E-2</v>
      </c>
      <c r="BU48" s="6">
        <f t="shared" ca="1" si="215"/>
        <v>-2.07E-2</v>
      </c>
      <c r="BV48" s="6">
        <f t="shared" ca="1" si="215"/>
        <v>-2.07E-2</v>
      </c>
      <c r="BW48" s="6">
        <f t="shared" ca="1" si="215"/>
        <v>-2.07E-2</v>
      </c>
      <c r="BX48" s="6">
        <f t="shared" ca="1" si="215"/>
        <v>-2.07E-2</v>
      </c>
      <c r="BY48" s="31">
        <f t="shared" ca="1" si="203"/>
        <v>-96210.97</v>
      </c>
      <c r="BZ48" s="31">
        <f t="shared" ca="1" si="204"/>
        <v>-165604.96</v>
      </c>
      <c r="CA48" s="31">
        <f t="shared" ca="1" si="205"/>
        <v>-60135.23</v>
      </c>
      <c r="CB48" s="31">
        <f t="shared" ca="1" si="206"/>
        <v>-40122.44</v>
      </c>
      <c r="CC48" s="31">
        <f t="shared" ca="1" si="207"/>
        <v>-13866.04</v>
      </c>
      <c r="CD48" s="31">
        <f t="shared" ca="1" si="208"/>
        <v>-58032.81</v>
      </c>
      <c r="CE48" s="31">
        <f t="shared" ca="1" si="209"/>
        <v>-62992.46</v>
      </c>
      <c r="CF48" s="31">
        <f t="shared" ca="1" si="210"/>
        <v>-182628.61</v>
      </c>
      <c r="CG48" s="31">
        <f t="shared" ca="1" si="211"/>
        <v>-125928.62</v>
      </c>
      <c r="CH48" s="31">
        <f t="shared" ca="1" si="212"/>
        <v>-89073.53</v>
      </c>
      <c r="CI48" s="31">
        <f t="shared" ca="1" si="213"/>
        <v>-126354.63</v>
      </c>
      <c r="CJ48" s="31">
        <f t="shared" ca="1" si="214"/>
        <v>-56410.11</v>
      </c>
      <c r="CK48" s="32">
        <f t="shared" ca="1" si="56"/>
        <v>6971.81</v>
      </c>
      <c r="CL48" s="32">
        <f t="shared" ca="1" si="57"/>
        <v>12000.36</v>
      </c>
      <c r="CM48" s="32">
        <f t="shared" ca="1" si="58"/>
        <v>4357.63</v>
      </c>
      <c r="CN48" s="32">
        <f t="shared" ca="1" si="59"/>
        <v>2907.42</v>
      </c>
      <c r="CO48" s="32">
        <f t="shared" ca="1" si="60"/>
        <v>1004.79</v>
      </c>
      <c r="CP48" s="32">
        <f t="shared" ca="1" si="61"/>
        <v>4205.28</v>
      </c>
      <c r="CQ48" s="32">
        <f t="shared" ca="1" si="62"/>
        <v>4564.67</v>
      </c>
      <c r="CR48" s="32">
        <f t="shared" ca="1" si="63"/>
        <v>13233.96</v>
      </c>
      <c r="CS48" s="32">
        <f t="shared" ca="1" si="64"/>
        <v>9125.26</v>
      </c>
      <c r="CT48" s="32">
        <f t="shared" ca="1" si="65"/>
        <v>6454.6</v>
      </c>
      <c r="CU48" s="32">
        <f t="shared" ca="1" si="66"/>
        <v>9156.1299999999992</v>
      </c>
      <c r="CV48" s="32">
        <f t="shared" ca="1" si="67"/>
        <v>4087.69</v>
      </c>
      <c r="CW48" s="31">
        <f t="shared" ca="1" si="191"/>
        <v>-91563.1</v>
      </c>
      <c r="CX48" s="31">
        <f t="shared" ca="1" si="192"/>
        <v>-157604.71999999997</v>
      </c>
      <c r="CY48" s="31">
        <f t="shared" ca="1" si="193"/>
        <v>-57230.150000000009</v>
      </c>
      <c r="CZ48" s="31">
        <f t="shared" ca="1" si="194"/>
        <v>-50201.51</v>
      </c>
      <c r="DA48" s="31">
        <f t="shared" ca="1" si="195"/>
        <v>-17349.29</v>
      </c>
      <c r="DB48" s="31">
        <f t="shared" ca="1" si="196"/>
        <v>-72611.099999999991</v>
      </c>
      <c r="DC48" s="31">
        <f t="shared" ca="1" si="197"/>
        <v>-109856.41999999998</v>
      </c>
      <c r="DD48" s="31">
        <f t="shared" ca="1" si="198"/>
        <v>-318497.24</v>
      </c>
      <c r="DE48" s="31">
        <f t="shared" ca="1" si="199"/>
        <v>-219614.65</v>
      </c>
      <c r="DF48" s="31">
        <f t="shared" ca="1" si="200"/>
        <v>-139419.44</v>
      </c>
      <c r="DG48" s="31">
        <f t="shared" ca="1" si="201"/>
        <v>-197772.46999999997</v>
      </c>
      <c r="DH48" s="31">
        <f t="shared" ca="1" si="202"/>
        <v>-88294.09</v>
      </c>
      <c r="DI48" s="32">
        <f t="shared" ca="1" si="68"/>
        <v>-4578.16</v>
      </c>
      <c r="DJ48" s="32">
        <f t="shared" ca="1" si="69"/>
        <v>-7880.24</v>
      </c>
      <c r="DK48" s="32">
        <f t="shared" ca="1" si="70"/>
        <v>-2861.51</v>
      </c>
      <c r="DL48" s="32">
        <f t="shared" ca="1" si="71"/>
        <v>-2510.08</v>
      </c>
      <c r="DM48" s="32">
        <f t="shared" ca="1" si="72"/>
        <v>-867.46</v>
      </c>
      <c r="DN48" s="32">
        <f t="shared" ca="1" si="73"/>
        <v>-3630.56</v>
      </c>
      <c r="DO48" s="32">
        <f t="shared" ca="1" si="74"/>
        <v>-5492.82</v>
      </c>
      <c r="DP48" s="32">
        <f t="shared" ca="1" si="75"/>
        <v>-15924.86</v>
      </c>
      <c r="DQ48" s="32">
        <f t="shared" ca="1" si="76"/>
        <v>-10980.73</v>
      </c>
      <c r="DR48" s="32">
        <f t="shared" ca="1" si="77"/>
        <v>-6970.97</v>
      </c>
      <c r="DS48" s="32">
        <f t="shared" ca="1" si="78"/>
        <v>-9888.6200000000008</v>
      </c>
      <c r="DT48" s="32">
        <f t="shared" ca="1" si="79"/>
        <v>-4414.7</v>
      </c>
      <c r="DU48" s="31">
        <f t="shared" ca="1" si="80"/>
        <v>-24933.29</v>
      </c>
      <c r="DV48" s="31">
        <f t="shared" ca="1" si="81"/>
        <v>-42548.79</v>
      </c>
      <c r="DW48" s="31">
        <f t="shared" ca="1" si="82"/>
        <v>-15329.78</v>
      </c>
      <c r="DX48" s="31">
        <f t="shared" ca="1" si="83"/>
        <v>-13329.82</v>
      </c>
      <c r="DY48" s="31">
        <f t="shared" ca="1" si="84"/>
        <v>-4567.4799999999996</v>
      </c>
      <c r="DZ48" s="31">
        <f t="shared" ca="1" si="85"/>
        <v>-18946.45</v>
      </c>
      <c r="EA48" s="31">
        <f t="shared" ca="1" si="86"/>
        <v>-28416.58</v>
      </c>
      <c r="EB48" s="31">
        <f t="shared" ca="1" si="87"/>
        <v>-81641.850000000006</v>
      </c>
      <c r="EC48" s="31">
        <f t="shared" ca="1" si="88"/>
        <v>-55781.89</v>
      </c>
      <c r="ED48" s="31">
        <f t="shared" ca="1" si="89"/>
        <v>-35097.269999999997</v>
      </c>
      <c r="EE48" s="31">
        <f t="shared" ca="1" si="90"/>
        <v>-49325.06</v>
      </c>
      <c r="EF48" s="31">
        <f t="shared" ca="1" si="91"/>
        <v>-21821.25</v>
      </c>
      <c r="EG48" s="32">
        <f t="shared" ca="1" si="92"/>
        <v>-121074.55000000002</v>
      </c>
      <c r="EH48" s="32">
        <f t="shared" ca="1" si="93"/>
        <v>-208033.74999999997</v>
      </c>
      <c r="EI48" s="32">
        <f t="shared" ca="1" si="94"/>
        <v>-75421.440000000017</v>
      </c>
      <c r="EJ48" s="32">
        <f t="shared" ca="1" si="95"/>
        <v>-66041.41</v>
      </c>
      <c r="EK48" s="32">
        <f t="shared" ca="1" si="96"/>
        <v>-22784.23</v>
      </c>
      <c r="EL48" s="32">
        <f t="shared" ca="1" si="97"/>
        <v>-95188.109999999986</v>
      </c>
      <c r="EM48" s="32">
        <f t="shared" ca="1" si="98"/>
        <v>-143765.82</v>
      </c>
      <c r="EN48" s="32">
        <f t="shared" ca="1" si="99"/>
        <v>-416063.94999999995</v>
      </c>
      <c r="EO48" s="32">
        <f t="shared" ca="1" si="100"/>
        <v>-286377.27</v>
      </c>
      <c r="EP48" s="32">
        <f t="shared" ca="1" si="101"/>
        <v>-181487.68</v>
      </c>
      <c r="EQ48" s="32">
        <f t="shared" ca="1" si="102"/>
        <v>-256986.14999999997</v>
      </c>
      <c r="ER48" s="32">
        <f t="shared" ca="1" si="103"/>
        <v>-114530.04</v>
      </c>
    </row>
    <row r="49" spans="1:148" x14ac:dyDescent="0.25">
      <c r="A49" t="s">
        <v>60</v>
      </c>
      <c r="B49" s="1" t="s">
        <v>73</v>
      </c>
      <c r="C49" t="str">
        <f t="shared" ca="1" si="216"/>
        <v>EC04</v>
      </c>
      <c r="D49" t="str">
        <f t="shared" ca="1" si="217"/>
        <v>Foster Creek Industrial System</v>
      </c>
      <c r="E49" s="51">
        <v>30492.5779</v>
      </c>
      <c r="F49" s="51">
        <v>27616.082999999999</v>
      </c>
      <c r="G49" s="51">
        <v>29343.576000000001</v>
      </c>
      <c r="H49" s="51">
        <v>25716.365900000001</v>
      </c>
      <c r="I49" s="51">
        <v>20064.371999999999</v>
      </c>
      <c r="J49" s="51">
        <v>16268.834000000001</v>
      </c>
      <c r="K49" s="51">
        <v>21394.46</v>
      </c>
      <c r="L49" s="51">
        <v>12030.556</v>
      </c>
      <c r="M49" s="51">
        <v>13376.227999999999</v>
      </c>
      <c r="N49" s="51">
        <v>25323.5838</v>
      </c>
      <c r="O49" s="51">
        <v>14589.656000000001</v>
      </c>
      <c r="P49" s="51">
        <v>26458.166000000001</v>
      </c>
      <c r="Q49" s="32">
        <v>2546150.5299999998</v>
      </c>
      <c r="R49" s="32">
        <v>3616869.03</v>
      </c>
      <c r="S49" s="32">
        <v>1429582.03</v>
      </c>
      <c r="T49" s="32">
        <v>1384510.86</v>
      </c>
      <c r="U49" s="32">
        <v>638116.79</v>
      </c>
      <c r="V49" s="32">
        <v>563881.16</v>
      </c>
      <c r="W49" s="32">
        <v>1208201.75</v>
      </c>
      <c r="X49" s="32">
        <v>1061644.76</v>
      </c>
      <c r="Y49" s="32">
        <v>666778.57999999996</v>
      </c>
      <c r="Z49" s="32">
        <v>1741302.03</v>
      </c>
      <c r="AA49" s="32">
        <v>1671077.3</v>
      </c>
      <c r="AB49" s="32">
        <v>1356680.39</v>
      </c>
      <c r="AC49" s="2">
        <v>4.9800000000000004</v>
      </c>
      <c r="AD49" s="2">
        <v>4.9800000000000004</v>
      </c>
      <c r="AE49" s="2">
        <v>4.9800000000000004</v>
      </c>
      <c r="AF49" s="2">
        <v>4.9800000000000004</v>
      </c>
      <c r="AG49" s="2">
        <v>4.9800000000000004</v>
      </c>
      <c r="AH49" s="2">
        <v>4.9800000000000004</v>
      </c>
      <c r="AI49" s="2">
        <v>5.67</v>
      </c>
      <c r="AJ49" s="2">
        <v>5.67</v>
      </c>
      <c r="AK49" s="2">
        <v>5.67</v>
      </c>
      <c r="AL49" s="2">
        <v>5.67</v>
      </c>
      <c r="AM49" s="2">
        <v>5.67</v>
      </c>
      <c r="AN49" s="2">
        <v>5.67</v>
      </c>
      <c r="AO49" s="33">
        <v>126798.3</v>
      </c>
      <c r="AP49" s="33">
        <v>180120.08</v>
      </c>
      <c r="AQ49" s="33">
        <v>71193.179999999993</v>
      </c>
      <c r="AR49" s="33">
        <v>68948.639999999999</v>
      </c>
      <c r="AS49" s="33">
        <v>31778.22</v>
      </c>
      <c r="AT49" s="33">
        <v>28081.279999999999</v>
      </c>
      <c r="AU49" s="33">
        <v>68505.039999999994</v>
      </c>
      <c r="AV49" s="33">
        <v>60195.26</v>
      </c>
      <c r="AW49" s="33">
        <v>37806.35</v>
      </c>
      <c r="AX49" s="33">
        <v>98731.82</v>
      </c>
      <c r="AY49" s="33">
        <v>94750.080000000002</v>
      </c>
      <c r="AZ49" s="33">
        <v>76923.78</v>
      </c>
      <c r="BA49" s="31">
        <f t="shared" si="44"/>
        <v>-1018.46</v>
      </c>
      <c r="BB49" s="31">
        <f t="shared" si="45"/>
        <v>-1446.75</v>
      </c>
      <c r="BC49" s="31">
        <f t="shared" si="46"/>
        <v>-571.83000000000004</v>
      </c>
      <c r="BD49" s="31">
        <f t="shared" si="47"/>
        <v>8030.16</v>
      </c>
      <c r="BE49" s="31">
        <f t="shared" si="48"/>
        <v>3701.08</v>
      </c>
      <c r="BF49" s="31">
        <f t="shared" si="49"/>
        <v>3270.51</v>
      </c>
      <c r="BG49" s="31">
        <f t="shared" si="50"/>
        <v>845.74</v>
      </c>
      <c r="BH49" s="31">
        <f t="shared" si="51"/>
        <v>743.15</v>
      </c>
      <c r="BI49" s="31">
        <f t="shared" si="52"/>
        <v>466.75</v>
      </c>
      <c r="BJ49" s="31">
        <f t="shared" si="53"/>
        <v>-5223.91</v>
      </c>
      <c r="BK49" s="31">
        <f t="shared" si="54"/>
        <v>-5013.2299999999996</v>
      </c>
      <c r="BL49" s="31">
        <f t="shared" si="55"/>
        <v>-4070.04</v>
      </c>
      <c r="BM49" s="6">
        <f t="shared" ca="1" si="215"/>
        <v>2.93E-2</v>
      </c>
      <c r="BN49" s="6">
        <f t="shared" ca="1" si="215"/>
        <v>2.93E-2</v>
      </c>
      <c r="BO49" s="6">
        <f t="shared" ca="1" si="215"/>
        <v>2.93E-2</v>
      </c>
      <c r="BP49" s="6">
        <f t="shared" ca="1" si="215"/>
        <v>2.93E-2</v>
      </c>
      <c r="BQ49" s="6">
        <f t="shared" ca="1" si="215"/>
        <v>2.93E-2</v>
      </c>
      <c r="BR49" s="6">
        <f t="shared" ca="1" si="215"/>
        <v>2.93E-2</v>
      </c>
      <c r="BS49" s="6">
        <f t="shared" ca="1" si="215"/>
        <v>2.93E-2</v>
      </c>
      <c r="BT49" s="6">
        <f t="shared" ca="1" si="215"/>
        <v>2.93E-2</v>
      </c>
      <c r="BU49" s="6">
        <f t="shared" ca="1" si="215"/>
        <v>2.93E-2</v>
      </c>
      <c r="BV49" s="6">
        <f t="shared" ca="1" si="215"/>
        <v>2.93E-2</v>
      </c>
      <c r="BW49" s="6">
        <f t="shared" ca="1" si="215"/>
        <v>2.93E-2</v>
      </c>
      <c r="BX49" s="6">
        <f t="shared" ca="1" si="215"/>
        <v>2.93E-2</v>
      </c>
      <c r="BY49" s="31">
        <f t="shared" ca="1" si="203"/>
        <v>74602.210000000006</v>
      </c>
      <c r="BZ49" s="31">
        <f t="shared" ca="1" si="204"/>
        <v>105974.26</v>
      </c>
      <c r="CA49" s="31">
        <f t="shared" ca="1" si="205"/>
        <v>41886.75</v>
      </c>
      <c r="CB49" s="31">
        <f t="shared" ca="1" si="206"/>
        <v>40566.17</v>
      </c>
      <c r="CC49" s="31">
        <f t="shared" ca="1" si="207"/>
        <v>18696.82</v>
      </c>
      <c r="CD49" s="31">
        <f t="shared" ca="1" si="208"/>
        <v>16521.72</v>
      </c>
      <c r="CE49" s="31">
        <f t="shared" ca="1" si="209"/>
        <v>35400.31</v>
      </c>
      <c r="CF49" s="31">
        <f t="shared" ca="1" si="210"/>
        <v>31106.19</v>
      </c>
      <c r="CG49" s="31">
        <f t="shared" ca="1" si="211"/>
        <v>19536.61</v>
      </c>
      <c r="CH49" s="31">
        <f t="shared" ca="1" si="212"/>
        <v>51020.15</v>
      </c>
      <c r="CI49" s="31">
        <f t="shared" ca="1" si="213"/>
        <v>48962.559999999998</v>
      </c>
      <c r="CJ49" s="31">
        <f t="shared" ca="1" si="214"/>
        <v>39750.74</v>
      </c>
      <c r="CK49" s="32">
        <f t="shared" ca="1" si="56"/>
        <v>3819.23</v>
      </c>
      <c r="CL49" s="32">
        <f t="shared" ca="1" si="57"/>
        <v>5425.3</v>
      </c>
      <c r="CM49" s="32">
        <f t="shared" ca="1" si="58"/>
        <v>2144.37</v>
      </c>
      <c r="CN49" s="32">
        <f t="shared" ca="1" si="59"/>
        <v>2076.77</v>
      </c>
      <c r="CO49" s="32">
        <f t="shared" ca="1" si="60"/>
        <v>957.18</v>
      </c>
      <c r="CP49" s="32">
        <f t="shared" ca="1" si="61"/>
        <v>845.82</v>
      </c>
      <c r="CQ49" s="32">
        <f t="shared" ca="1" si="62"/>
        <v>1812.3</v>
      </c>
      <c r="CR49" s="32">
        <f t="shared" ca="1" si="63"/>
        <v>1592.47</v>
      </c>
      <c r="CS49" s="32">
        <f t="shared" ca="1" si="64"/>
        <v>1000.17</v>
      </c>
      <c r="CT49" s="32">
        <f t="shared" ca="1" si="65"/>
        <v>2611.9499999999998</v>
      </c>
      <c r="CU49" s="32">
        <f t="shared" ca="1" si="66"/>
        <v>2506.62</v>
      </c>
      <c r="CV49" s="32">
        <f t="shared" ca="1" si="67"/>
        <v>2035.02</v>
      </c>
      <c r="CW49" s="31">
        <f t="shared" ca="1" si="191"/>
        <v>-47358.400000000001</v>
      </c>
      <c r="CX49" s="31">
        <f t="shared" ca="1" si="192"/>
        <v>-67273.76999999999</v>
      </c>
      <c r="CY49" s="31">
        <f t="shared" ca="1" si="193"/>
        <v>-26590.229999999989</v>
      </c>
      <c r="CZ49" s="31">
        <f t="shared" ca="1" si="194"/>
        <v>-34335.86</v>
      </c>
      <c r="DA49" s="31">
        <f t="shared" ca="1" si="195"/>
        <v>-15825.300000000001</v>
      </c>
      <c r="DB49" s="31">
        <f t="shared" ca="1" si="196"/>
        <v>-13984.249999999998</v>
      </c>
      <c r="DC49" s="31">
        <f t="shared" ca="1" si="197"/>
        <v>-32138.169999999995</v>
      </c>
      <c r="DD49" s="31">
        <f t="shared" ca="1" si="198"/>
        <v>-28239.750000000004</v>
      </c>
      <c r="DE49" s="31">
        <f t="shared" ca="1" si="199"/>
        <v>-17736.32</v>
      </c>
      <c r="DF49" s="31">
        <f t="shared" ca="1" si="200"/>
        <v>-39875.810000000012</v>
      </c>
      <c r="DG49" s="31">
        <f t="shared" ca="1" si="201"/>
        <v>-38267.67</v>
      </c>
      <c r="DH49" s="31">
        <f t="shared" ca="1" si="202"/>
        <v>-31067.980000000003</v>
      </c>
      <c r="DI49" s="32">
        <f t="shared" ca="1" si="68"/>
        <v>-2367.92</v>
      </c>
      <c r="DJ49" s="32">
        <f t="shared" ca="1" si="69"/>
        <v>-3363.69</v>
      </c>
      <c r="DK49" s="32">
        <f t="shared" ca="1" si="70"/>
        <v>-1329.51</v>
      </c>
      <c r="DL49" s="32">
        <f t="shared" ca="1" si="71"/>
        <v>-1716.79</v>
      </c>
      <c r="DM49" s="32">
        <f t="shared" ca="1" si="72"/>
        <v>-791.27</v>
      </c>
      <c r="DN49" s="32">
        <f t="shared" ca="1" si="73"/>
        <v>-699.21</v>
      </c>
      <c r="DO49" s="32">
        <f t="shared" ca="1" si="74"/>
        <v>-1606.91</v>
      </c>
      <c r="DP49" s="32">
        <f t="shared" ca="1" si="75"/>
        <v>-1411.99</v>
      </c>
      <c r="DQ49" s="32">
        <f t="shared" ca="1" si="76"/>
        <v>-886.82</v>
      </c>
      <c r="DR49" s="32">
        <f t="shared" ca="1" si="77"/>
        <v>-1993.79</v>
      </c>
      <c r="DS49" s="32">
        <f t="shared" ca="1" si="78"/>
        <v>-1913.38</v>
      </c>
      <c r="DT49" s="32">
        <f t="shared" ca="1" si="79"/>
        <v>-1553.4</v>
      </c>
      <c r="DU49" s="31">
        <f t="shared" ca="1" si="80"/>
        <v>-12896.03</v>
      </c>
      <c r="DV49" s="31">
        <f t="shared" ca="1" si="81"/>
        <v>-18162</v>
      </c>
      <c r="DW49" s="31">
        <f t="shared" ca="1" si="82"/>
        <v>-7122.51</v>
      </c>
      <c r="DX49" s="31">
        <f t="shared" ca="1" si="83"/>
        <v>-9117.08</v>
      </c>
      <c r="DY49" s="31">
        <f t="shared" ca="1" si="84"/>
        <v>-4166.26</v>
      </c>
      <c r="DZ49" s="31">
        <f t="shared" ca="1" si="85"/>
        <v>-3648.92</v>
      </c>
      <c r="EA49" s="31">
        <f t="shared" ca="1" si="86"/>
        <v>-8313.19</v>
      </c>
      <c r="EB49" s="31">
        <f t="shared" ca="1" si="87"/>
        <v>-7238.82</v>
      </c>
      <c r="EC49" s="31">
        <f t="shared" ca="1" si="88"/>
        <v>-4505.01</v>
      </c>
      <c r="ED49" s="31">
        <f t="shared" ca="1" si="89"/>
        <v>-10038.280000000001</v>
      </c>
      <c r="EE49" s="31">
        <f t="shared" ca="1" si="90"/>
        <v>-9544.07</v>
      </c>
      <c r="EF49" s="31">
        <f t="shared" ca="1" si="91"/>
        <v>-7678.23</v>
      </c>
      <c r="EG49" s="32">
        <f t="shared" ca="1" si="92"/>
        <v>-62622.35</v>
      </c>
      <c r="EH49" s="32">
        <f t="shared" ca="1" si="93"/>
        <v>-88799.459999999992</v>
      </c>
      <c r="EI49" s="32">
        <f t="shared" ca="1" si="94"/>
        <v>-35042.249999999985</v>
      </c>
      <c r="EJ49" s="32">
        <f t="shared" ca="1" si="95"/>
        <v>-45169.73</v>
      </c>
      <c r="EK49" s="32">
        <f t="shared" ca="1" si="96"/>
        <v>-20782.830000000002</v>
      </c>
      <c r="EL49" s="32">
        <f t="shared" ca="1" si="97"/>
        <v>-18332.379999999997</v>
      </c>
      <c r="EM49" s="32">
        <f t="shared" ca="1" si="98"/>
        <v>-42058.27</v>
      </c>
      <c r="EN49" s="32">
        <f t="shared" ca="1" si="99"/>
        <v>-36890.560000000005</v>
      </c>
      <c r="EO49" s="32">
        <f t="shared" ca="1" si="100"/>
        <v>-23128.15</v>
      </c>
      <c r="EP49" s="32">
        <f t="shared" ca="1" si="101"/>
        <v>-51907.880000000012</v>
      </c>
      <c r="EQ49" s="32">
        <f t="shared" ca="1" si="102"/>
        <v>-49725.119999999995</v>
      </c>
      <c r="ER49" s="32">
        <f t="shared" ca="1" si="103"/>
        <v>-40299.61</v>
      </c>
    </row>
    <row r="50" spans="1:148" x14ac:dyDescent="0.25">
      <c r="A50" t="s">
        <v>454</v>
      </c>
      <c r="B50" s="1" t="s">
        <v>74</v>
      </c>
      <c r="C50" t="str">
        <f t="shared" ca="1" si="216"/>
        <v>BCHIMP</v>
      </c>
      <c r="D50" t="str">
        <f t="shared" ca="1" si="217"/>
        <v>Alberta-BC Intertie - Import</v>
      </c>
      <c r="E50" s="51">
        <v>14080</v>
      </c>
      <c r="F50" s="51">
        <v>9412</v>
      </c>
      <c r="G50" s="51">
        <v>1297</v>
      </c>
      <c r="H50" s="51">
        <v>33</v>
      </c>
      <c r="J50" s="51">
        <v>45</v>
      </c>
      <c r="K50" s="51">
        <v>380</v>
      </c>
      <c r="L50" s="51">
        <v>250</v>
      </c>
      <c r="N50" s="51">
        <v>595</v>
      </c>
      <c r="O50" s="51">
        <v>1315</v>
      </c>
      <c r="P50" s="51">
        <v>375</v>
      </c>
      <c r="Q50" s="32">
        <v>552042.48</v>
      </c>
      <c r="R50" s="32">
        <v>256095.89</v>
      </c>
      <c r="S50" s="32">
        <v>38104.39</v>
      </c>
      <c r="T50" s="32">
        <v>1264.8900000000001</v>
      </c>
      <c r="U50" s="32"/>
      <c r="V50" s="32">
        <v>568.79999999999995</v>
      </c>
      <c r="W50" s="32">
        <v>11721</v>
      </c>
      <c r="X50" s="32">
        <v>5311</v>
      </c>
      <c r="Y50" s="32"/>
      <c r="Z50" s="32">
        <v>20042.349999999999</v>
      </c>
      <c r="AA50" s="32">
        <v>56912</v>
      </c>
      <c r="AB50" s="32">
        <v>14782.75</v>
      </c>
      <c r="AC50" s="2">
        <v>0.53</v>
      </c>
      <c r="AD50" s="2">
        <v>0.53</v>
      </c>
      <c r="AE50" s="2">
        <v>0.53</v>
      </c>
      <c r="AF50" s="2">
        <v>0.53</v>
      </c>
      <c r="AH50" s="2">
        <v>0.53</v>
      </c>
      <c r="AI50" s="2">
        <v>1.92</v>
      </c>
      <c r="AJ50" s="2">
        <v>1.92</v>
      </c>
      <c r="AL50" s="2">
        <v>1.92</v>
      </c>
      <c r="AM50" s="2">
        <v>1.92</v>
      </c>
      <c r="AN50" s="2">
        <v>1.92</v>
      </c>
      <c r="AO50" s="33">
        <v>2925.83</v>
      </c>
      <c r="AP50" s="33">
        <v>1357.31</v>
      </c>
      <c r="AQ50" s="33">
        <v>201.95</v>
      </c>
      <c r="AR50" s="33">
        <v>6.7</v>
      </c>
      <c r="AS50" s="33"/>
      <c r="AT50" s="33">
        <v>3.01</v>
      </c>
      <c r="AU50" s="33">
        <v>225.04</v>
      </c>
      <c r="AV50" s="33">
        <v>101.97</v>
      </c>
      <c r="AW50" s="33"/>
      <c r="AX50" s="33">
        <v>384.81</v>
      </c>
      <c r="AY50" s="33">
        <v>1092.71</v>
      </c>
      <c r="AZ50" s="33">
        <v>283.83</v>
      </c>
      <c r="BA50" s="31">
        <f t="shared" si="44"/>
        <v>-220.82</v>
      </c>
      <c r="BB50" s="31">
        <f t="shared" si="45"/>
        <v>-102.44</v>
      </c>
      <c r="BC50" s="31">
        <f t="shared" si="46"/>
        <v>-15.24</v>
      </c>
      <c r="BD50" s="31">
        <f t="shared" si="47"/>
        <v>7.34</v>
      </c>
      <c r="BE50" s="31">
        <f t="shared" si="48"/>
        <v>0</v>
      </c>
      <c r="BF50" s="31">
        <f t="shared" si="49"/>
        <v>3.3</v>
      </c>
      <c r="BG50" s="31">
        <f t="shared" si="50"/>
        <v>8.1999999999999993</v>
      </c>
      <c r="BH50" s="31">
        <f t="shared" si="51"/>
        <v>3.72</v>
      </c>
      <c r="BI50" s="31">
        <f t="shared" si="52"/>
        <v>0</v>
      </c>
      <c r="BJ50" s="31">
        <f t="shared" si="53"/>
        <v>-60.13</v>
      </c>
      <c r="BK50" s="31">
        <f t="shared" si="54"/>
        <v>-170.74</v>
      </c>
      <c r="BL50" s="31">
        <f t="shared" si="55"/>
        <v>-44.35</v>
      </c>
      <c r="BM50" s="6">
        <f t="shared" ca="1" si="215"/>
        <v>1.09E-2</v>
      </c>
      <c r="BN50" s="6">
        <f t="shared" ca="1" si="215"/>
        <v>1.09E-2</v>
      </c>
      <c r="BO50" s="6">
        <f t="shared" ca="1" si="215"/>
        <v>1.09E-2</v>
      </c>
      <c r="BP50" s="6">
        <f t="shared" ca="1" si="215"/>
        <v>1.09E-2</v>
      </c>
      <c r="BQ50" s="6">
        <f t="shared" ca="1" si="215"/>
        <v>1.09E-2</v>
      </c>
      <c r="BR50" s="6">
        <f t="shared" ca="1" si="215"/>
        <v>1.09E-2</v>
      </c>
      <c r="BS50" s="6">
        <f t="shared" ca="1" si="215"/>
        <v>1.09E-2</v>
      </c>
      <c r="BT50" s="6">
        <f t="shared" ca="1" si="215"/>
        <v>1.09E-2</v>
      </c>
      <c r="BU50" s="6">
        <f t="shared" ca="1" si="215"/>
        <v>1.09E-2</v>
      </c>
      <c r="BV50" s="6">
        <f t="shared" ca="1" si="215"/>
        <v>1.09E-2</v>
      </c>
      <c r="BW50" s="6">
        <f t="shared" ca="1" si="215"/>
        <v>1.09E-2</v>
      </c>
      <c r="BX50" s="6">
        <f t="shared" ca="1" si="215"/>
        <v>1.09E-2</v>
      </c>
      <c r="BY50" s="31">
        <f t="shared" ca="1" si="203"/>
        <v>6017.26</v>
      </c>
      <c r="BZ50" s="31">
        <f t="shared" ca="1" si="204"/>
        <v>2791.45</v>
      </c>
      <c r="CA50" s="31">
        <f t="shared" ca="1" si="205"/>
        <v>415.34</v>
      </c>
      <c r="CB50" s="31">
        <f t="shared" ca="1" si="206"/>
        <v>13.79</v>
      </c>
      <c r="CC50" s="31">
        <f t="shared" ca="1" si="207"/>
        <v>0</v>
      </c>
      <c r="CD50" s="31">
        <f t="shared" ca="1" si="208"/>
        <v>6.2</v>
      </c>
      <c r="CE50" s="31">
        <f t="shared" ca="1" si="209"/>
        <v>127.76</v>
      </c>
      <c r="CF50" s="31">
        <f t="shared" ca="1" si="210"/>
        <v>57.89</v>
      </c>
      <c r="CG50" s="31">
        <f t="shared" ca="1" si="211"/>
        <v>0</v>
      </c>
      <c r="CH50" s="31">
        <f t="shared" ca="1" si="212"/>
        <v>218.46</v>
      </c>
      <c r="CI50" s="31">
        <f t="shared" ca="1" si="213"/>
        <v>620.34</v>
      </c>
      <c r="CJ50" s="31">
        <f t="shared" ca="1" si="214"/>
        <v>161.13</v>
      </c>
      <c r="CK50" s="32">
        <f t="shared" ca="1" si="56"/>
        <v>828.06</v>
      </c>
      <c r="CL50" s="32">
        <f t="shared" ca="1" si="57"/>
        <v>384.14</v>
      </c>
      <c r="CM50" s="32">
        <f t="shared" ca="1" si="58"/>
        <v>57.16</v>
      </c>
      <c r="CN50" s="32">
        <f t="shared" ca="1" si="59"/>
        <v>1.9</v>
      </c>
      <c r="CO50" s="32">
        <f t="shared" ca="1" si="60"/>
        <v>0</v>
      </c>
      <c r="CP50" s="32">
        <f t="shared" ca="1" si="61"/>
        <v>0.85</v>
      </c>
      <c r="CQ50" s="32">
        <f t="shared" ca="1" si="62"/>
        <v>17.579999999999998</v>
      </c>
      <c r="CR50" s="32">
        <f t="shared" ca="1" si="63"/>
        <v>7.97</v>
      </c>
      <c r="CS50" s="32">
        <f t="shared" ca="1" si="64"/>
        <v>0</v>
      </c>
      <c r="CT50" s="32">
        <f t="shared" ca="1" si="65"/>
        <v>30.06</v>
      </c>
      <c r="CU50" s="32">
        <f t="shared" ca="1" si="66"/>
        <v>85.37</v>
      </c>
      <c r="CV50" s="32">
        <f t="shared" ca="1" si="67"/>
        <v>22.17</v>
      </c>
      <c r="CW50" s="31">
        <f t="shared" ca="1" si="191"/>
        <v>4140.3099999999995</v>
      </c>
      <c r="CX50" s="31">
        <f t="shared" ca="1" si="192"/>
        <v>1920.7199999999998</v>
      </c>
      <c r="CY50" s="31">
        <f t="shared" ca="1" si="193"/>
        <v>285.79000000000002</v>
      </c>
      <c r="CZ50" s="31">
        <f t="shared" ca="1" si="194"/>
        <v>1.6499999999999986</v>
      </c>
      <c r="DA50" s="31">
        <f t="shared" ca="1" si="195"/>
        <v>0</v>
      </c>
      <c r="DB50" s="31">
        <f t="shared" ca="1" si="196"/>
        <v>0.74000000000000021</v>
      </c>
      <c r="DC50" s="31">
        <f t="shared" ca="1" si="197"/>
        <v>-87.899999999999991</v>
      </c>
      <c r="DD50" s="31">
        <f t="shared" ca="1" si="198"/>
        <v>-39.83</v>
      </c>
      <c r="DE50" s="31">
        <f t="shared" ca="1" si="199"/>
        <v>0</v>
      </c>
      <c r="DF50" s="31">
        <f t="shared" ca="1" si="200"/>
        <v>-76.16</v>
      </c>
      <c r="DG50" s="31">
        <f t="shared" ca="1" si="201"/>
        <v>-216.26</v>
      </c>
      <c r="DH50" s="31">
        <f t="shared" ca="1" si="202"/>
        <v>-56.179999999999971</v>
      </c>
      <c r="DI50" s="32">
        <f t="shared" ca="1" si="68"/>
        <v>207.02</v>
      </c>
      <c r="DJ50" s="32">
        <f t="shared" ca="1" si="69"/>
        <v>96.04</v>
      </c>
      <c r="DK50" s="32">
        <f t="shared" ca="1" si="70"/>
        <v>14.29</v>
      </c>
      <c r="DL50" s="32">
        <f t="shared" ca="1" si="71"/>
        <v>0.08</v>
      </c>
      <c r="DM50" s="32">
        <f t="shared" ca="1" si="72"/>
        <v>0</v>
      </c>
      <c r="DN50" s="32">
        <f t="shared" ca="1" si="73"/>
        <v>0.04</v>
      </c>
      <c r="DO50" s="32">
        <f t="shared" ca="1" si="74"/>
        <v>-4.4000000000000004</v>
      </c>
      <c r="DP50" s="32">
        <f t="shared" ca="1" si="75"/>
        <v>-1.99</v>
      </c>
      <c r="DQ50" s="32">
        <f t="shared" ca="1" si="76"/>
        <v>0</v>
      </c>
      <c r="DR50" s="32">
        <f t="shared" ca="1" si="77"/>
        <v>-3.81</v>
      </c>
      <c r="DS50" s="32">
        <f t="shared" ca="1" si="78"/>
        <v>-10.81</v>
      </c>
      <c r="DT50" s="32">
        <f t="shared" ca="1" si="79"/>
        <v>-2.81</v>
      </c>
      <c r="DU50" s="31">
        <f t="shared" ca="1" si="80"/>
        <v>1127.44</v>
      </c>
      <c r="DV50" s="31">
        <f t="shared" ca="1" si="81"/>
        <v>518.54</v>
      </c>
      <c r="DW50" s="31">
        <f t="shared" ca="1" si="82"/>
        <v>76.55</v>
      </c>
      <c r="DX50" s="31">
        <f t="shared" ca="1" si="83"/>
        <v>0.44</v>
      </c>
      <c r="DY50" s="31">
        <f t="shared" ca="1" si="84"/>
        <v>0</v>
      </c>
      <c r="DZ50" s="31">
        <f t="shared" ca="1" si="85"/>
        <v>0.19</v>
      </c>
      <c r="EA50" s="31">
        <f t="shared" ca="1" si="86"/>
        <v>-22.74</v>
      </c>
      <c r="EB50" s="31">
        <f t="shared" ca="1" si="87"/>
        <v>-10.210000000000001</v>
      </c>
      <c r="EC50" s="31">
        <f t="shared" ca="1" si="88"/>
        <v>0</v>
      </c>
      <c r="ED50" s="31">
        <f t="shared" ca="1" si="89"/>
        <v>-19.170000000000002</v>
      </c>
      <c r="EE50" s="31">
        <f t="shared" ca="1" si="90"/>
        <v>-53.94</v>
      </c>
      <c r="EF50" s="31">
        <f t="shared" ca="1" si="91"/>
        <v>-13.88</v>
      </c>
      <c r="EG50" s="32">
        <f t="shared" ca="1" si="92"/>
        <v>5474.77</v>
      </c>
      <c r="EH50" s="32">
        <f t="shared" ca="1" si="93"/>
        <v>2535.2999999999997</v>
      </c>
      <c r="EI50" s="32">
        <f t="shared" ca="1" si="94"/>
        <v>376.63000000000005</v>
      </c>
      <c r="EJ50" s="32">
        <f t="shared" ca="1" si="95"/>
        <v>2.1699999999999986</v>
      </c>
      <c r="EK50" s="32">
        <f t="shared" ca="1" si="96"/>
        <v>0</v>
      </c>
      <c r="EL50" s="32">
        <f t="shared" ca="1" si="97"/>
        <v>0.9700000000000002</v>
      </c>
      <c r="EM50" s="32">
        <f t="shared" ca="1" si="98"/>
        <v>-115.03999999999999</v>
      </c>
      <c r="EN50" s="32">
        <f t="shared" ca="1" si="99"/>
        <v>-52.03</v>
      </c>
      <c r="EO50" s="32">
        <f t="shared" ca="1" si="100"/>
        <v>0</v>
      </c>
      <c r="EP50" s="32">
        <f t="shared" ca="1" si="101"/>
        <v>-99.14</v>
      </c>
      <c r="EQ50" s="32">
        <f t="shared" ca="1" si="102"/>
        <v>-281.01</v>
      </c>
      <c r="ER50" s="32">
        <f t="shared" ca="1" si="103"/>
        <v>-72.869999999999976</v>
      </c>
    </row>
    <row r="51" spans="1:148" x14ac:dyDescent="0.25">
      <c r="A51" t="s">
        <v>454</v>
      </c>
      <c r="B51" s="1" t="s">
        <v>76</v>
      </c>
      <c r="C51" t="str">
        <f t="shared" ca="1" si="216"/>
        <v>SPCIMP</v>
      </c>
      <c r="D51" t="str">
        <f t="shared" ca="1" si="217"/>
        <v>Alberta-Saskatchewan Intertie - Import</v>
      </c>
      <c r="E51" s="51">
        <v>29</v>
      </c>
      <c r="G51" s="51">
        <v>595</v>
      </c>
      <c r="Q51" s="32">
        <v>679.18</v>
      </c>
      <c r="R51" s="32"/>
      <c r="S51" s="32">
        <v>68979.92</v>
      </c>
      <c r="T51" s="32"/>
      <c r="U51" s="32"/>
      <c r="V51" s="32"/>
      <c r="W51" s="32"/>
      <c r="X51" s="32"/>
      <c r="Y51" s="32"/>
      <c r="Z51" s="32"/>
      <c r="AA51" s="32"/>
      <c r="AB51" s="32"/>
      <c r="AC51" s="2">
        <v>3.41</v>
      </c>
      <c r="AE51" s="2">
        <v>3.41</v>
      </c>
      <c r="AO51" s="33">
        <v>23.16</v>
      </c>
      <c r="AP51" s="33"/>
      <c r="AQ51" s="33">
        <v>2352.2199999999998</v>
      </c>
      <c r="AR51" s="33"/>
      <c r="AS51" s="33"/>
      <c r="AT51" s="33"/>
      <c r="AU51" s="33"/>
      <c r="AV51" s="33"/>
      <c r="AW51" s="33"/>
      <c r="AX51" s="33"/>
      <c r="AY51" s="33"/>
      <c r="AZ51" s="33"/>
      <c r="BA51" s="31">
        <f t="shared" si="44"/>
        <v>-0.27</v>
      </c>
      <c r="BB51" s="31">
        <f t="shared" si="45"/>
        <v>0</v>
      </c>
      <c r="BC51" s="31">
        <f t="shared" si="46"/>
        <v>-27.59</v>
      </c>
      <c r="BD51" s="31">
        <f t="shared" si="47"/>
        <v>0</v>
      </c>
      <c r="BE51" s="31">
        <f t="shared" si="48"/>
        <v>0</v>
      </c>
      <c r="BF51" s="31">
        <f t="shared" si="49"/>
        <v>0</v>
      </c>
      <c r="BG51" s="31">
        <f t="shared" si="50"/>
        <v>0</v>
      </c>
      <c r="BH51" s="31">
        <f t="shared" si="51"/>
        <v>0</v>
      </c>
      <c r="BI51" s="31">
        <f t="shared" si="52"/>
        <v>0</v>
      </c>
      <c r="BJ51" s="31">
        <f t="shared" si="53"/>
        <v>0</v>
      </c>
      <c r="BK51" s="31">
        <f t="shared" si="54"/>
        <v>0</v>
      </c>
      <c r="BL51" s="31">
        <f t="shared" si="55"/>
        <v>0</v>
      </c>
      <c r="BM51" s="6">
        <f t="shared" ca="1" si="215"/>
        <v>6.7100000000000007E-2</v>
      </c>
      <c r="BN51" s="6">
        <f t="shared" ca="1" si="215"/>
        <v>6.7100000000000007E-2</v>
      </c>
      <c r="BO51" s="6">
        <f t="shared" ca="1" si="215"/>
        <v>6.7100000000000007E-2</v>
      </c>
      <c r="BP51" s="6">
        <f t="shared" ca="1" si="215"/>
        <v>6.7100000000000007E-2</v>
      </c>
      <c r="BQ51" s="6">
        <f t="shared" ca="1" si="215"/>
        <v>6.7100000000000007E-2</v>
      </c>
      <c r="BR51" s="6">
        <f t="shared" ca="1" si="215"/>
        <v>6.7100000000000007E-2</v>
      </c>
      <c r="BS51" s="6">
        <f t="shared" ca="1" si="215"/>
        <v>6.7100000000000007E-2</v>
      </c>
      <c r="BT51" s="6">
        <f t="shared" ca="1" si="215"/>
        <v>6.7100000000000007E-2</v>
      </c>
      <c r="BU51" s="6">
        <f t="shared" ca="1" si="215"/>
        <v>6.7100000000000007E-2</v>
      </c>
      <c r="BV51" s="6">
        <f t="shared" ca="1" si="215"/>
        <v>6.7100000000000007E-2</v>
      </c>
      <c r="BW51" s="6">
        <f t="shared" ca="1" si="215"/>
        <v>6.7100000000000007E-2</v>
      </c>
      <c r="BX51" s="6">
        <f t="shared" ca="1" si="215"/>
        <v>6.7100000000000007E-2</v>
      </c>
      <c r="BY51" s="31">
        <f t="shared" ca="1" si="203"/>
        <v>45.57</v>
      </c>
      <c r="BZ51" s="31">
        <f t="shared" ca="1" si="204"/>
        <v>0</v>
      </c>
      <c r="CA51" s="31">
        <f t="shared" ca="1" si="205"/>
        <v>4628.55</v>
      </c>
      <c r="CB51" s="31">
        <f t="shared" ca="1" si="206"/>
        <v>0</v>
      </c>
      <c r="CC51" s="31">
        <f t="shared" ca="1" si="207"/>
        <v>0</v>
      </c>
      <c r="CD51" s="31">
        <f t="shared" ca="1" si="208"/>
        <v>0</v>
      </c>
      <c r="CE51" s="31">
        <f t="shared" ca="1" si="209"/>
        <v>0</v>
      </c>
      <c r="CF51" s="31">
        <f t="shared" ca="1" si="210"/>
        <v>0</v>
      </c>
      <c r="CG51" s="31">
        <f t="shared" ca="1" si="211"/>
        <v>0</v>
      </c>
      <c r="CH51" s="31">
        <f t="shared" ca="1" si="212"/>
        <v>0</v>
      </c>
      <c r="CI51" s="31">
        <f t="shared" ca="1" si="213"/>
        <v>0</v>
      </c>
      <c r="CJ51" s="31">
        <f t="shared" ca="1" si="214"/>
        <v>0</v>
      </c>
      <c r="CK51" s="32">
        <f t="shared" ca="1" si="56"/>
        <v>1.02</v>
      </c>
      <c r="CL51" s="32">
        <f t="shared" ca="1" si="57"/>
        <v>0</v>
      </c>
      <c r="CM51" s="32">
        <f t="shared" ca="1" si="58"/>
        <v>103.47</v>
      </c>
      <c r="CN51" s="32">
        <f t="shared" ca="1" si="59"/>
        <v>0</v>
      </c>
      <c r="CO51" s="32">
        <f t="shared" ca="1" si="60"/>
        <v>0</v>
      </c>
      <c r="CP51" s="32">
        <f t="shared" ca="1" si="61"/>
        <v>0</v>
      </c>
      <c r="CQ51" s="32">
        <f t="shared" ca="1" si="62"/>
        <v>0</v>
      </c>
      <c r="CR51" s="32">
        <f t="shared" ca="1" si="63"/>
        <v>0</v>
      </c>
      <c r="CS51" s="32">
        <f t="shared" ca="1" si="64"/>
        <v>0</v>
      </c>
      <c r="CT51" s="32">
        <f t="shared" ca="1" si="65"/>
        <v>0</v>
      </c>
      <c r="CU51" s="32">
        <f t="shared" ca="1" si="66"/>
        <v>0</v>
      </c>
      <c r="CV51" s="32">
        <f t="shared" ca="1" si="67"/>
        <v>0</v>
      </c>
      <c r="CW51" s="31">
        <f t="shared" ca="1" si="191"/>
        <v>23.700000000000003</v>
      </c>
      <c r="CX51" s="31">
        <f t="shared" ca="1" si="192"/>
        <v>0</v>
      </c>
      <c r="CY51" s="31">
        <f t="shared" ca="1" si="193"/>
        <v>2407.3900000000008</v>
      </c>
      <c r="CZ51" s="31">
        <f t="shared" ca="1" si="194"/>
        <v>0</v>
      </c>
      <c r="DA51" s="31">
        <f t="shared" ca="1" si="195"/>
        <v>0</v>
      </c>
      <c r="DB51" s="31">
        <f t="shared" ca="1" si="196"/>
        <v>0</v>
      </c>
      <c r="DC51" s="31">
        <f t="shared" ca="1" si="197"/>
        <v>0</v>
      </c>
      <c r="DD51" s="31">
        <f t="shared" ca="1" si="198"/>
        <v>0</v>
      </c>
      <c r="DE51" s="31">
        <f t="shared" ca="1" si="199"/>
        <v>0</v>
      </c>
      <c r="DF51" s="31">
        <f t="shared" ca="1" si="200"/>
        <v>0</v>
      </c>
      <c r="DG51" s="31">
        <f t="shared" ca="1" si="201"/>
        <v>0</v>
      </c>
      <c r="DH51" s="31">
        <f t="shared" ca="1" si="202"/>
        <v>0</v>
      </c>
      <c r="DI51" s="32">
        <f t="shared" ca="1" si="68"/>
        <v>1.19</v>
      </c>
      <c r="DJ51" s="32">
        <f t="shared" ca="1" si="69"/>
        <v>0</v>
      </c>
      <c r="DK51" s="32">
        <f t="shared" ca="1" si="70"/>
        <v>120.37</v>
      </c>
      <c r="DL51" s="32">
        <f t="shared" ca="1" si="71"/>
        <v>0</v>
      </c>
      <c r="DM51" s="32">
        <f t="shared" ca="1" si="72"/>
        <v>0</v>
      </c>
      <c r="DN51" s="32">
        <f t="shared" ca="1" si="73"/>
        <v>0</v>
      </c>
      <c r="DO51" s="32">
        <f t="shared" ca="1" si="74"/>
        <v>0</v>
      </c>
      <c r="DP51" s="32">
        <f t="shared" ca="1" si="75"/>
        <v>0</v>
      </c>
      <c r="DQ51" s="32">
        <f t="shared" ca="1" si="76"/>
        <v>0</v>
      </c>
      <c r="DR51" s="32">
        <f t="shared" ca="1" si="77"/>
        <v>0</v>
      </c>
      <c r="DS51" s="32">
        <f t="shared" ca="1" si="78"/>
        <v>0</v>
      </c>
      <c r="DT51" s="32">
        <f t="shared" ca="1" si="79"/>
        <v>0</v>
      </c>
      <c r="DU51" s="31">
        <f t="shared" ca="1" si="80"/>
        <v>6.45</v>
      </c>
      <c r="DV51" s="31">
        <f t="shared" ca="1" si="81"/>
        <v>0</v>
      </c>
      <c r="DW51" s="31">
        <f t="shared" ca="1" si="82"/>
        <v>644.85</v>
      </c>
      <c r="DX51" s="31">
        <f t="shared" ca="1" si="83"/>
        <v>0</v>
      </c>
      <c r="DY51" s="31">
        <f t="shared" ca="1" si="84"/>
        <v>0</v>
      </c>
      <c r="DZ51" s="31">
        <f t="shared" ca="1" si="85"/>
        <v>0</v>
      </c>
      <c r="EA51" s="31">
        <f t="shared" ca="1" si="86"/>
        <v>0</v>
      </c>
      <c r="EB51" s="31">
        <f t="shared" ca="1" si="87"/>
        <v>0</v>
      </c>
      <c r="EC51" s="31">
        <f t="shared" ca="1" si="88"/>
        <v>0</v>
      </c>
      <c r="ED51" s="31">
        <f t="shared" ca="1" si="89"/>
        <v>0</v>
      </c>
      <c r="EE51" s="31">
        <f t="shared" ca="1" si="90"/>
        <v>0</v>
      </c>
      <c r="EF51" s="31">
        <f t="shared" ca="1" si="91"/>
        <v>0</v>
      </c>
      <c r="EG51" s="32">
        <f t="shared" ca="1" si="92"/>
        <v>31.340000000000003</v>
      </c>
      <c r="EH51" s="32">
        <f t="shared" ca="1" si="93"/>
        <v>0</v>
      </c>
      <c r="EI51" s="32">
        <f t="shared" ca="1" si="94"/>
        <v>3172.6100000000006</v>
      </c>
      <c r="EJ51" s="32">
        <f t="shared" ca="1" si="95"/>
        <v>0</v>
      </c>
      <c r="EK51" s="32">
        <f t="shared" ca="1" si="96"/>
        <v>0</v>
      </c>
      <c r="EL51" s="32">
        <f t="shared" ca="1" si="97"/>
        <v>0</v>
      </c>
      <c r="EM51" s="32">
        <f t="shared" ca="1" si="98"/>
        <v>0</v>
      </c>
      <c r="EN51" s="32">
        <f t="shared" ca="1" si="99"/>
        <v>0</v>
      </c>
      <c r="EO51" s="32">
        <f t="shared" ca="1" si="100"/>
        <v>0</v>
      </c>
      <c r="EP51" s="32">
        <f t="shared" ca="1" si="101"/>
        <v>0</v>
      </c>
      <c r="EQ51" s="32">
        <f t="shared" ca="1" si="102"/>
        <v>0</v>
      </c>
      <c r="ER51" s="32">
        <f t="shared" ca="1" si="103"/>
        <v>0</v>
      </c>
    </row>
    <row r="52" spans="1:148" x14ac:dyDescent="0.25">
      <c r="A52" t="s">
        <v>455</v>
      </c>
      <c r="B52" s="1" t="s">
        <v>66</v>
      </c>
      <c r="C52" t="str">
        <f t="shared" ca="1" si="216"/>
        <v>BCHIMP</v>
      </c>
      <c r="D52" t="str">
        <f t="shared" ca="1" si="217"/>
        <v>Alberta-BC Intertie - Import</v>
      </c>
      <c r="I52" s="51">
        <v>45</v>
      </c>
      <c r="O52" s="51">
        <v>90</v>
      </c>
      <c r="P52" s="51">
        <v>50</v>
      </c>
      <c r="Q52" s="32"/>
      <c r="R52" s="32"/>
      <c r="S52" s="32"/>
      <c r="T52" s="32"/>
      <c r="U52" s="32">
        <v>1189.8</v>
      </c>
      <c r="V52" s="32"/>
      <c r="W52" s="32"/>
      <c r="X52" s="32"/>
      <c r="Y52" s="32"/>
      <c r="Z52" s="32"/>
      <c r="AA52" s="32">
        <v>3043.5</v>
      </c>
      <c r="AB52" s="32">
        <v>1354.5</v>
      </c>
      <c r="AG52" s="2">
        <v>0.53</v>
      </c>
      <c r="AM52" s="2">
        <v>1.92</v>
      </c>
      <c r="AN52" s="2">
        <v>1.92</v>
      </c>
      <c r="AO52" s="33"/>
      <c r="AP52" s="33"/>
      <c r="AQ52" s="33"/>
      <c r="AR52" s="33"/>
      <c r="AS52" s="33">
        <v>6.31</v>
      </c>
      <c r="AT52" s="33"/>
      <c r="AU52" s="33"/>
      <c r="AV52" s="33"/>
      <c r="AW52" s="33"/>
      <c r="AX52" s="33"/>
      <c r="AY52" s="33">
        <v>58.44</v>
      </c>
      <c r="AZ52" s="33">
        <v>26.01</v>
      </c>
      <c r="BA52" s="31">
        <f t="shared" si="44"/>
        <v>0</v>
      </c>
      <c r="BB52" s="31">
        <f t="shared" si="45"/>
        <v>0</v>
      </c>
      <c r="BC52" s="31">
        <f t="shared" si="46"/>
        <v>0</v>
      </c>
      <c r="BD52" s="31">
        <f t="shared" si="47"/>
        <v>0</v>
      </c>
      <c r="BE52" s="31">
        <f t="shared" si="48"/>
        <v>6.9</v>
      </c>
      <c r="BF52" s="31">
        <f t="shared" si="49"/>
        <v>0</v>
      </c>
      <c r="BG52" s="31">
        <f t="shared" si="50"/>
        <v>0</v>
      </c>
      <c r="BH52" s="31">
        <f t="shared" si="51"/>
        <v>0</v>
      </c>
      <c r="BI52" s="31">
        <f t="shared" si="52"/>
        <v>0</v>
      </c>
      <c r="BJ52" s="31">
        <f t="shared" si="53"/>
        <v>0</v>
      </c>
      <c r="BK52" s="31">
        <f t="shared" si="54"/>
        <v>-9.1300000000000008</v>
      </c>
      <c r="BL52" s="31">
        <f t="shared" si="55"/>
        <v>-4.0599999999999996</v>
      </c>
      <c r="BM52" s="6">
        <f t="shared" ca="1" si="215"/>
        <v>1.09E-2</v>
      </c>
      <c r="BN52" s="6">
        <f t="shared" ca="1" si="215"/>
        <v>1.09E-2</v>
      </c>
      <c r="BO52" s="6">
        <f t="shared" ca="1" si="215"/>
        <v>1.09E-2</v>
      </c>
      <c r="BP52" s="6">
        <f t="shared" ca="1" si="215"/>
        <v>1.09E-2</v>
      </c>
      <c r="BQ52" s="6">
        <f t="shared" ca="1" si="215"/>
        <v>1.09E-2</v>
      </c>
      <c r="BR52" s="6">
        <f t="shared" ca="1" si="215"/>
        <v>1.09E-2</v>
      </c>
      <c r="BS52" s="6">
        <f t="shared" ca="1" si="215"/>
        <v>1.09E-2</v>
      </c>
      <c r="BT52" s="6">
        <f t="shared" ca="1" si="215"/>
        <v>1.09E-2</v>
      </c>
      <c r="BU52" s="6">
        <f t="shared" ca="1" si="215"/>
        <v>1.09E-2</v>
      </c>
      <c r="BV52" s="6">
        <f t="shared" ca="1" si="215"/>
        <v>1.09E-2</v>
      </c>
      <c r="BW52" s="6">
        <f t="shared" ca="1" si="215"/>
        <v>1.09E-2</v>
      </c>
      <c r="BX52" s="6">
        <f t="shared" ca="1" si="215"/>
        <v>1.09E-2</v>
      </c>
      <c r="BY52" s="31">
        <f t="shared" ca="1" si="203"/>
        <v>0</v>
      </c>
      <c r="BZ52" s="31">
        <f t="shared" ca="1" si="204"/>
        <v>0</v>
      </c>
      <c r="CA52" s="31">
        <f t="shared" ca="1" si="205"/>
        <v>0</v>
      </c>
      <c r="CB52" s="31">
        <f t="shared" ca="1" si="206"/>
        <v>0</v>
      </c>
      <c r="CC52" s="31">
        <f t="shared" ca="1" si="207"/>
        <v>12.97</v>
      </c>
      <c r="CD52" s="31">
        <f t="shared" ca="1" si="208"/>
        <v>0</v>
      </c>
      <c r="CE52" s="31">
        <f t="shared" ca="1" si="209"/>
        <v>0</v>
      </c>
      <c r="CF52" s="31">
        <f t="shared" ca="1" si="210"/>
        <v>0</v>
      </c>
      <c r="CG52" s="31">
        <f t="shared" ca="1" si="211"/>
        <v>0</v>
      </c>
      <c r="CH52" s="31">
        <f t="shared" ca="1" si="212"/>
        <v>0</v>
      </c>
      <c r="CI52" s="31">
        <f t="shared" ca="1" si="213"/>
        <v>33.17</v>
      </c>
      <c r="CJ52" s="31">
        <f t="shared" ca="1" si="214"/>
        <v>14.76</v>
      </c>
      <c r="CK52" s="32">
        <f t="shared" ca="1" si="56"/>
        <v>0</v>
      </c>
      <c r="CL52" s="32">
        <f t="shared" ca="1" si="57"/>
        <v>0</v>
      </c>
      <c r="CM52" s="32">
        <f t="shared" ca="1" si="58"/>
        <v>0</v>
      </c>
      <c r="CN52" s="32">
        <f t="shared" ca="1" si="59"/>
        <v>0</v>
      </c>
      <c r="CO52" s="32">
        <f t="shared" ca="1" si="60"/>
        <v>1.78</v>
      </c>
      <c r="CP52" s="32">
        <f t="shared" ca="1" si="61"/>
        <v>0</v>
      </c>
      <c r="CQ52" s="32">
        <f t="shared" ca="1" si="62"/>
        <v>0</v>
      </c>
      <c r="CR52" s="32">
        <f t="shared" ca="1" si="63"/>
        <v>0</v>
      </c>
      <c r="CS52" s="32">
        <f t="shared" ca="1" si="64"/>
        <v>0</v>
      </c>
      <c r="CT52" s="32">
        <f t="shared" ca="1" si="65"/>
        <v>0</v>
      </c>
      <c r="CU52" s="32">
        <f t="shared" ca="1" si="66"/>
        <v>4.57</v>
      </c>
      <c r="CV52" s="32">
        <f t="shared" ca="1" si="67"/>
        <v>2.0299999999999998</v>
      </c>
      <c r="CW52" s="31">
        <f t="shared" ca="1" si="191"/>
        <v>0</v>
      </c>
      <c r="CX52" s="31">
        <f t="shared" ca="1" si="192"/>
        <v>0</v>
      </c>
      <c r="CY52" s="31">
        <f t="shared" ca="1" si="193"/>
        <v>0</v>
      </c>
      <c r="CZ52" s="31">
        <f t="shared" ca="1" si="194"/>
        <v>0</v>
      </c>
      <c r="DA52" s="31">
        <f t="shared" ca="1" si="195"/>
        <v>1.5400000000000009</v>
      </c>
      <c r="DB52" s="31">
        <f t="shared" ca="1" si="196"/>
        <v>0</v>
      </c>
      <c r="DC52" s="31">
        <f t="shared" ca="1" si="197"/>
        <v>0</v>
      </c>
      <c r="DD52" s="31">
        <f t="shared" ca="1" si="198"/>
        <v>0</v>
      </c>
      <c r="DE52" s="31">
        <f t="shared" ca="1" si="199"/>
        <v>0</v>
      </c>
      <c r="DF52" s="31">
        <f t="shared" ca="1" si="200"/>
        <v>0</v>
      </c>
      <c r="DG52" s="31">
        <f t="shared" ca="1" si="201"/>
        <v>-11.569999999999995</v>
      </c>
      <c r="DH52" s="31">
        <f t="shared" ca="1" si="202"/>
        <v>-5.1600000000000028</v>
      </c>
      <c r="DI52" s="32">
        <f t="shared" ca="1" si="68"/>
        <v>0</v>
      </c>
      <c r="DJ52" s="32">
        <f t="shared" ca="1" si="69"/>
        <v>0</v>
      </c>
      <c r="DK52" s="32">
        <f t="shared" ca="1" si="70"/>
        <v>0</v>
      </c>
      <c r="DL52" s="32">
        <f t="shared" ca="1" si="71"/>
        <v>0</v>
      </c>
      <c r="DM52" s="32">
        <f t="shared" ca="1" si="72"/>
        <v>0.08</v>
      </c>
      <c r="DN52" s="32">
        <f t="shared" ca="1" si="73"/>
        <v>0</v>
      </c>
      <c r="DO52" s="32">
        <f t="shared" ca="1" si="74"/>
        <v>0</v>
      </c>
      <c r="DP52" s="32">
        <f t="shared" ca="1" si="75"/>
        <v>0</v>
      </c>
      <c r="DQ52" s="32">
        <f t="shared" ca="1" si="76"/>
        <v>0</v>
      </c>
      <c r="DR52" s="32">
        <f t="shared" ca="1" si="77"/>
        <v>0</v>
      </c>
      <c r="DS52" s="32">
        <f t="shared" ca="1" si="78"/>
        <v>-0.57999999999999996</v>
      </c>
      <c r="DT52" s="32">
        <f t="shared" ca="1" si="79"/>
        <v>-0.26</v>
      </c>
      <c r="DU52" s="31">
        <f t="shared" ca="1" si="80"/>
        <v>0</v>
      </c>
      <c r="DV52" s="31">
        <f t="shared" ca="1" si="81"/>
        <v>0</v>
      </c>
      <c r="DW52" s="31">
        <f t="shared" ca="1" si="82"/>
        <v>0</v>
      </c>
      <c r="DX52" s="31">
        <f t="shared" ca="1" si="83"/>
        <v>0</v>
      </c>
      <c r="DY52" s="31">
        <f t="shared" ca="1" si="84"/>
        <v>0.41</v>
      </c>
      <c r="DZ52" s="31">
        <f t="shared" ca="1" si="85"/>
        <v>0</v>
      </c>
      <c r="EA52" s="31">
        <f t="shared" ca="1" si="86"/>
        <v>0</v>
      </c>
      <c r="EB52" s="31">
        <f t="shared" ca="1" si="87"/>
        <v>0</v>
      </c>
      <c r="EC52" s="31">
        <f t="shared" ca="1" si="88"/>
        <v>0</v>
      </c>
      <c r="ED52" s="31">
        <f t="shared" ca="1" si="89"/>
        <v>0</v>
      </c>
      <c r="EE52" s="31">
        <f t="shared" ca="1" si="90"/>
        <v>-2.89</v>
      </c>
      <c r="EF52" s="31">
        <f t="shared" ca="1" si="91"/>
        <v>-1.28</v>
      </c>
      <c r="EG52" s="32">
        <f t="shared" ca="1" si="92"/>
        <v>0</v>
      </c>
      <c r="EH52" s="32">
        <f t="shared" ca="1" si="93"/>
        <v>0</v>
      </c>
      <c r="EI52" s="32">
        <f t="shared" ca="1" si="94"/>
        <v>0</v>
      </c>
      <c r="EJ52" s="32">
        <f t="shared" ca="1" si="95"/>
        <v>0</v>
      </c>
      <c r="EK52" s="32">
        <f t="shared" ca="1" si="96"/>
        <v>2.0300000000000011</v>
      </c>
      <c r="EL52" s="32">
        <f t="shared" ca="1" si="97"/>
        <v>0</v>
      </c>
      <c r="EM52" s="32">
        <f t="shared" ca="1" si="98"/>
        <v>0</v>
      </c>
      <c r="EN52" s="32">
        <f t="shared" ca="1" si="99"/>
        <v>0</v>
      </c>
      <c r="EO52" s="32">
        <f t="shared" ca="1" si="100"/>
        <v>0</v>
      </c>
      <c r="EP52" s="32">
        <f t="shared" ca="1" si="101"/>
        <v>0</v>
      </c>
      <c r="EQ52" s="32">
        <f t="shared" ca="1" si="102"/>
        <v>-15.039999999999996</v>
      </c>
      <c r="ER52" s="32">
        <f t="shared" ca="1" si="103"/>
        <v>-6.7000000000000028</v>
      </c>
    </row>
    <row r="53" spans="1:148" x14ac:dyDescent="0.25">
      <c r="A53" t="s">
        <v>455</v>
      </c>
      <c r="B53" s="1" t="s">
        <v>67</v>
      </c>
      <c r="C53" t="str">
        <f t="shared" ca="1" si="216"/>
        <v>BCHEXP</v>
      </c>
      <c r="D53" t="str">
        <f t="shared" ca="1" si="217"/>
        <v>Alberta-BC Intertie - Export</v>
      </c>
      <c r="M53" s="51">
        <v>250</v>
      </c>
      <c r="Q53" s="32"/>
      <c r="R53" s="32"/>
      <c r="S53" s="32"/>
      <c r="T53" s="32"/>
      <c r="U53" s="32"/>
      <c r="V53" s="32"/>
      <c r="W53" s="32"/>
      <c r="X53" s="32"/>
      <c r="Y53" s="32">
        <v>5271</v>
      </c>
      <c r="Z53" s="32"/>
      <c r="AA53" s="32"/>
      <c r="AB53" s="32"/>
      <c r="AK53" s="2">
        <v>1.02</v>
      </c>
      <c r="AO53" s="33"/>
      <c r="AP53" s="33"/>
      <c r="AQ53" s="33"/>
      <c r="AR53" s="33"/>
      <c r="AS53" s="33"/>
      <c r="AT53" s="33"/>
      <c r="AU53" s="33"/>
      <c r="AV53" s="33"/>
      <c r="AW53" s="33">
        <v>53.76</v>
      </c>
      <c r="AX53" s="33"/>
      <c r="AY53" s="33"/>
      <c r="AZ53" s="33"/>
      <c r="BA53" s="31">
        <f t="shared" si="44"/>
        <v>0</v>
      </c>
      <c r="BB53" s="31">
        <f t="shared" si="45"/>
        <v>0</v>
      </c>
      <c r="BC53" s="31">
        <f t="shared" si="46"/>
        <v>0</v>
      </c>
      <c r="BD53" s="31">
        <f t="shared" si="47"/>
        <v>0</v>
      </c>
      <c r="BE53" s="31">
        <f t="shared" si="48"/>
        <v>0</v>
      </c>
      <c r="BF53" s="31">
        <f t="shared" si="49"/>
        <v>0</v>
      </c>
      <c r="BG53" s="31">
        <f t="shared" si="50"/>
        <v>0</v>
      </c>
      <c r="BH53" s="31">
        <f t="shared" si="51"/>
        <v>0</v>
      </c>
      <c r="BI53" s="31">
        <f t="shared" si="52"/>
        <v>3.69</v>
      </c>
      <c r="BJ53" s="31">
        <f t="shared" si="53"/>
        <v>0</v>
      </c>
      <c r="BK53" s="31">
        <f t="shared" si="54"/>
        <v>0</v>
      </c>
      <c r="BL53" s="31">
        <f t="shared" si="55"/>
        <v>0</v>
      </c>
      <c r="BM53" s="6">
        <f t="shared" ca="1" si="215"/>
        <v>8.5000000000000006E-3</v>
      </c>
      <c r="BN53" s="6">
        <f t="shared" ca="1" si="215"/>
        <v>8.5000000000000006E-3</v>
      </c>
      <c r="BO53" s="6">
        <f t="shared" ca="1" si="215"/>
        <v>8.5000000000000006E-3</v>
      </c>
      <c r="BP53" s="6">
        <f t="shared" ca="1" si="215"/>
        <v>8.5000000000000006E-3</v>
      </c>
      <c r="BQ53" s="6">
        <f t="shared" ca="1" si="215"/>
        <v>8.5000000000000006E-3</v>
      </c>
      <c r="BR53" s="6">
        <f t="shared" ca="1" si="215"/>
        <v>8.5000000000000006E-3</v>
      </c>
      <c r="BS53" s="6">
        <f t="shared" ca="1" si="215"/>
        <v>8.5000000000000006E-3</v>
      </c>
      <c r="BT53" s="6">
        <f t="shared" ca="1" si="215"/>
        <v>8.5000000000000006E-3</v>
      </c>
      <c r="BU53" s="6">
        <f t="shared" ca="1" si="215"/>
        <v>8.5000000000000006E-3</v>
      </c>
      <c r="BV53" s="6">
        <f t="shared" ca="1" si="215"/>
        <v>8.5000000000000006E-3</v>
      </c>
      <c r="BW53" s="6">
        <f t="shared" ca="1" si="215"/>
        <v>8.5000000000000006E-3</v>
      </c>
      <c r="BX53" s="6">
        <f t="shared" ca="1" si="215"/>
        <v>8.5000000000000006E-3</v>
      </c>
      <c r="BY53" s="31">
        <f t="shared" ca="1" si="203"/>
        <v>0</v>
      </c>
      <c r="BZ53" s="31">
        <f t="shared" ca="1" si="204"/>
        <v>0</v>
      </c>
      <c r="CA53" s="31">
        <f t="shared" ca="1" si="205"/>
        <v>0</v>
      </c>
      <c r="CB53" s="31">
        <f t="shared" ca="1" si="206"/>
        <v>0</v>
      </c>
      <c r="CC53" s="31">
        <f t="shared" ca="1" si="207"/>
        <v>0</v>
      </c>
      <c r="CD53" s="31">
        <f t="shared" ca="1" si="208"/>
        <v>0</v>
      </c>
      <c r="CE53" s="31">
        <f t="shared" ca="1" si="209"/>
        <v>0</v>
      </c>
      <c r="CF53" s="31">
        <f t="shared" ca="1" si="210"/>
        <v>0</v>
      </c>
      <c r="CG53" s="31">
        <f t="shared" ca="1" si="211"/>
        <v>44.8</v>
      </c>
      <c r="CH53" s="31">
        <f t="shared" ca="1" si="212"/>
        <v>0</v>
      </c>
      <c r="CI53" s="31">
        <f t="shared" ca="1" si="213"/>
        <v>0</v>
      </c>
      <c r="CJ53" s="31">
        <f t="shared" ca="1" si="214"/>
        <v>0</v>
      </c>
      <c r="CK53" s="32">
        <f t="shared" ca="1" si="56"/>
        <v>0</v>
      </c>
      <c r="CL53" s="32">
        <f t="shared" ca="1" si="57"/>
        <v>0</v>
      </c>
      <c r="CM53" s="32">
        <f t="shared" ca="1" si="58"/>
        <v>0</v>
      </c>
      <c r="CN53" s="32">
        <f t="shared" ca="1" si="59"/>
        <v>0</v>
      </c>
      <c r="CO53" s="32">
        <f t="shared" ca="1" si="60"/>
        <v>0</v>
      </c>
      <c r="CP53" s="32">
        <f t="shared" ca="1" si="61"/>
        <v>0</v>
      </c>
      <c r="CQ53" s="32">
        <f t="shared" ca="1" si="62"/>
        <v>0</v>
      </c>
      <c r="CR53" s="32">
        <f t="shared" ca="1" si="63"/>
        <v>0</v>
      </c>
      <c r="CS53" s="32">
        <f t="shared" ca="1" si="64"/>
        <v>7.91</v>
      </c>
      <c r="CT53" s="32">
        <f t="shared" ca="1" si="65"/>
        <v>0</v>
      </c>
      <c r="CU53" s="32">
        <f t="shared" ca="1" si="66"/>
        <v>0</v>
      </c>
      <c r="CV53" s="32">
        <f t="shared" ca="1" si="67"/>
        <v>0</v>
      </c>
      <c r="CW53" s="31">
        <f t="shared" ca="1" si="191"/>
        <v>0</v>
      </c>
      <c r="CX53" s="31">
        <f t="shared" ca="1" si="192"/>
        <v>0</v>
      </c>
      <c r="CY53" s="31">
        <f t="shared" ca="1" si="193"/>
        <v>0</v>
      </c>
      <c r="CZ53" s="31">
        <f t="shared" ca="1" si="194"/>
        <v>0</v>
      </c>
      <c r="DA53" s="31">
        <f t="shared" ca="1" si="195"/>
        <v>0</v>
      </c>
      <c r="DB53" s="31">
        <f t="shared" ca="1" si="196"/>
        <v>0</v>
      </c>
      <c r="DC53" s="31">
        <f t="shared" ca="1" si="197"/>
        <v>0</v>
      </c>
      <c r="DD53" s="31">
        <f t="shared" ca="1" si="198"/>
        <v>0</v>
      </c>
      <c r="DE53" s="31">
        <f t="shared" ca="1" si="199"/>
        <v>-4.7400000000000038</v>
      </c>
      <c r="DF53" s="31">
        <f t="shared" ca="1" si="200"/>
        <v>0</v>
      </c>
      <c r="DG53" s="31">
        <f t="shared" ca="1" si="201"/>
        <v>0</v>
      </c>
      <c r="DH53" s="31">
        <f t="shared" ca="1" si="202"/>
        <v>0</v>
      </c>
      <c r="DI53" s="32">
        <f t="shared" ca="1" si="68"/>
        <v>0</v>
      </c>
      <c r="DJ53" s="32">
        <f t="shared" ca="1" si="69"/>
        <v>0</v>
      </c>
      <c r="DK53" s="32">
        <f t="shared" ca="1" si="70"/>
        <v>0</v>
      </c>
      <c r="DL53" s="32">
        <f t="shared" ca="1" si="71"/>
        <v>0</v>
      </c>
      <c r="DM53" s="32">
        <f t="shared" ca="1" si="72"/>
        <v>0</v>
      </c>
      <c r="DN53" s="32">
        <f t="shared" ca="1" si="73"/>
        <v>0</v>
      </c>
      <c r="DO53" s="32">
        <f t="shared" ca="1" si="74"/>
        <v>0</v>
      </c>
      <c r="DP53" s="32">
        <f t="shared" ca="1" si="75"/>
        <v>0</v>
      </c>
      <c r="DQ53" s="32">
        <f t="shared" ca="1" si="76"/>
        <v>-0.24</v>
      </c>
      <c r="DR53" s="32">
        <f t="shared" ca="1" si="77"/>
        <v>0</v>
      </c>
      <c r="DS53" s="32">
        <f t="shared" ca="1" si="78"/>
        <v>0</v>
      </c>
      <c r="DT53" s="32">
        <f t="shared" ca="1" si="79"/>
        <v>0</v>
      </c>
      <c r="DU53" s="31">
        <f t="shared" ca="1" si="80"/>
        <v>0</v>
      </c>
      <c r="DV53" s="31">
        <f t="shared" ca="1" si="81"/>
        <v>0</v>
      </c>
      <c r="DW53" s="31">
        <f t="shared" ca="1" si="82"/>
        <v>0</v>
      </c>
      <c r="DX53" s="31">
        <f t="shared" ca="1" si="83"/>
        <v>0</v>
      </c>
      <c r="DY53" s="31">
        <f t="shared" ca="1" si="84"/>
        <v>0</v>
      </c>
      <c r="DZ53" s="31">
        <f t="shared" ca="1" si="85"/>
        <v>0</v>
      </c>
      <c r="EA53" s="31">
        <f t="shared" ca="1" si="86"/>
        <v>0</v>
      </c>
      <c r="EB53" s="31">
        <f t="shared" ca="1" si="87"/>
        <v>0</v>
      </c>
      <c r="EC53" s="31">
        <f t="shared" ca="1" si="88"/>
        <v>-1.2</v>
      </c>
      <c r="ED53" s="31">
        <f t="shared" ca="1" si="89"/>
        <v>0</v>
      </c>
      <c r="EE53" s="31">
        <f t="shared" ca="1" si="90"/>
        <v>0</v>
      </c>
      <c r="EF53" s="31">
        <f t="shared" ca="1" si="91"/>
        <v>0</v>
      </c>
      <c r="EG53" s="32">
        <f t="shared" ca="1" si="92"/>
        <v>0</v>
      </c>
      <c r="EH53" s="32">
        <f t="shared" ca="1" si="93"/>
        <v>0</v>
      </c>
      <c r="EI53" s="32">
        <f t="shared" ca="1" si="94"/>
        <v>0</v>
      </c>
      <c r="EJ53" s="32">
        <f t="shared" ca="1" si="95"/>
        <v>0</v>
      </c>
      <c r="EK53" s="32">
        <f t="shared" ca="1" si="96"/>
        <v>0</v>
      </c>
      <c r="EL53" s="32">
        <f t="shared" ca="1" si="97"/>
        <v>0</v>
      </c>
      <c r="EM53" s="32">
        <f t="shared" ca="1" si="98"/>
        <v>0</v>
      </c>
      <c r="EN53" s="32">
        <f t="shared" ca="1" si="99"/>
        <v>0</v>
      </c>
      <c r="EO53" s="32">
        <f t="shared" ca="1" si="100"/>
        <v>-6.1800000000000042</v>
      </c>
      <c r="EP53" s="32">
        <f t="shared" ca="1" si="101"/>
        <v>0</v>
      </c>
      <c r="EQ53" s="32">
        <f t="shared" ca="1" si="102"/>
        <v>0</v>
      </c>
      <c r="ER53" s="32">
        <f t="shared" ca="1" si="103"/>
        <v>0</v>
      </c>
    </row>
    <row r="54" spans="1:148" x14ac:dyDescent="0.25">
      <c r="A54" t="s">
        <v>454</v>
      </c>
      <c r="B54" s="1" t="s">
        <v>77</v>
      </c>
      <c r="C54" t="str">
        <f t="shared" ca="1" si="216"/>
        <v>BCHEXP</v>
      </c>
      <c r="D54" t="str">
        <f t="shared" ca="1" si="217"/>
        <v>Alberta-BC Intertie - Export</v>
      </c>
      <c r="H54" s="51">
        <v>67.5</v>
      </c>
      <c r="I54" s="51">
        <v>2312.5</v>
      </c>
      <c r="J54" s="51">
        <v>93.75</v>
      </c>
      <c r="K54" s="51">
        <v>1837.5</v>
      </c>
      <c r="L54" s="51">
        <v>75</v>
      </c>
      <c r="M54" s="51">
        <v>2843.75</v>
      </c>
      <c r="N54" s="51">
        <v>2220.25</v>
      </c>
      <c r="P54" s="51">
        <v>1391</v>
      </c>
      <c r="Q54" s="32"/>
      <c r="R54" s="32"/>
      <c r="S54" s="32"/>
      <c r="T54" s="32">
        <v>1363.5</v>
      </c>
      <c r="U54" s="32">
        <v>40301.06</v>
      </c>
      <c r="V54" s="32">
        <v>1415.44</v>
      </c>
      <c r="W54" s="32">
        <v>42540.04</v>
      </c>
      <c r="X54" s="32">
        <v>3272.25</v>
      </c>
      <c r="Y54" s="32">
        <v>59616.78</v>
      </c>
      <c r="Z54" s="32">
        <v>40937.86</v>
      </c>
      <c r="AA54" s="32"/>
      <c r="AB54" s="32">
        <v>29705.78</v>
      </c>
      <c r="AF54" s="2">
        <v>1.02</v>
      </c>
      <c r="AG54" s="2">
        <v>1.02</v>
      </c>
      <c r="AH54" s="2">
        <v>1.02</v>
      </c>
      <c r="AI54" s="2">
        <v>1.02</v>
      </c>
      <c r="AJ54" s="2">
        <v>1.02</v>
      </c>
      <c r="AK54" s="2">
        <v>1.02</v>
      </c>
      <c r="AL54" s="2">
        <v>1.02</v>
      </c>
      <c r="AN54" s="2">
        <v>1.02</v>
      </c>
      <c r="AO54" s="33"/>
      <c r="AP54" s="33"/>
      <c r="AQ54" s="33"/>
      <c r="AR54" s="33">
        <v>13.91</v>
      </c>
      <c r="AS54" s="33">
        <v>411.07</v>
      </c>
      <c r="AT54" s="33">
        <v>14.44</v>
      </c>
      <c r="AU54" s="33">
        <v>433.91</v>
      </c>
      <c r="AV54" s="33">
        <v>33.380000000000003</v>
      </c>
      <c r="AW54" s="33">
        <v>608.09</v>
      </c>
      <c r="AX54" s="33">
        <v>417.57</v>
      </c>
      <c r="AY54" s="33"/>
      <c r="AZ54" s="33">
        <v>303</v>
      </c>
      <c r="BA54" s="31">
        <f t="shared" si="44"/>
        <v>0</v>
      </c>
      <c r="BB54" s="31">
        <f t="shared" si="45"/>
        <v>0</v>
      </c>
      <c r="BC54" s="31">
        <f t="shared" si="46"/>
        <v>0</v>
      </c>
      <c r="BD54" s="31">
        <f t="shared" si="47"/>
        <v>7.91</v>
      </c>
      <c r="BE54" s="31">
        <f t="shared" si="48"/>
        <v>233.75</v>
      </c>
      <c r="BF54" s="31">
        <f t="shared" si="49"/>
        <v>8.2100000000000009</v>
      </c>
      <c r="BG54" s="31">
        <f t="shared" si="50"/>
        <v>29.78</v>
      </c>
      <c r="BH54" s="31">
        <f t="shared" si="51"/>
        <v>2.29</v>
      </c>
      <c r="BI54" s="31">
        <f t="shared" si="52"/>
        <v>41.73</v>
      </c>
      <c r="BJ54" s="31">
        <f t="shared" si="53"/>
        <v>-122.81</v>
      </c>
      <c r="BK54" s="31">
        <f t="shared" si="54"/>
        <v>0</v>
      </c>
      <c r="BL54" s="31">
        <f t="shared" si="55"/>
        <v>-89.12</v>
      </c>
      <c r="BM54" s="6">
        <f t="shared" ca="1" si="215"/>
        <v>8.5000000000000006E-3</v>
      </c>
      <c r="BN54" s="6">
        <f t="shared" ca="1" si="215"/>
        <v>8.5000000000000006E-3</v>
      </c>
      <c r="BO54" s="6">
        <f t="shared" ca="1" si="215"/>
        <v>8.5000000000000006E-3</v>
      </c>
      <c r="BP54" s="6">
        <f t="shared" ca="1" si="215"/>
        <v>8.5000000000000006E-3</v>
      </c>
      <c r="BQ54" s="6">
        <f t="shared" ca="1" si="215"/>
        <v>8.5000000000000006E-3</v>
      </c>
      <c r="BR54" s="6">
        <f t="shared" ca="1" si="215"/>
        <v>8.5000000000000006E-3</v>
      </c>
      <c r="BS54" s="6">
        <f t="shared" ca="1" si="215"/>
        <v>8.5000000000000006E-3</v>
      </c>
      <c r="BT54" s="6">
        <f t="shared" ca="1" si="215"/>
        <v>8.5000000000000006E-3</v>
      </c>
      <c r="BU54" s="6">
        <f t="shared" ca="1" si="215"/>
        <v>8.5000000000000006E-3</v>
      </c>
      <c r="BV54" s="6">
        <f t="shared" ca="1" si="215"/>
        <v>8.5000000000000006E-3</v>
      </c>
      <c r="BW54" s="6">
        <f t="shared" ca="1" si="215"/>
        <v>8.5000000000000006E-3</v>
      </c>
      <c r="BX54" s="6">
        <f t="shared" ca="1" si="215"/>
        <v>8.5000000000000006E-3</v>
      </c>
      <c r="BY54" s="31">
        <f t="shared" ca="1" si="203"/>
        <v>0</v>
      </c>
      <c r="BZ54" s="31">
        <f t="shared" ca="1" si="204"/>
        <v>0</v>
      </c>
      <c r="CA54" s="31">
        <f t="shared" ca="1" si="205"/>
        <v>0</v>
      </c>
      <c r="CB54" s="31">
        <f t="shared" ca="1" si="206"/>
        <v>11.59</v>
      </c>
      <c r="CC54" s="31">
        <f t="shared" ca="1" si="207"/>
        <v>342.56</v>
      </c>
      <c r="CD54" s="31">
        <f t="shared" ca="1" si="208"/>
        <v>12.03</v>
      </c>
      <c r="CE54" s="31">
        <f t="shared" ca="1" si="209"/>
        <v>361.59</v>
      </c>
      <c r="CF54" s="31">
        <f t="shared" ca="1" si="210"/>
        <v>27.81</v>
      </c>
      <c r="CG54" s="31">
        <f t="shared" ca="1" si="211"/>
        <v>506.74</v>
      </c>
      <c r="CH54" s="31">
        <f t="shared" ca="1" si="212"/>
        <v>347.97</v>
      </c>
      <c r="CI54" s="31">
        <f t="shared" ca="1" si="213"/>
        <v>0</v>
      </c>
      <c r="CJ54" s="31">
        <f t="shared" ca="1" si="214"/>
        <v>252.5</v>
      </c>
      <c r="CK54" s="32">
        <f t="shared" ca="1" si="56"/>
        <v>0</v>
      </c>
      <c r="CL54" s="32">
        <f t="shared" ca="1" si="57"/>
        <v>0</v>
      </c>
      <c r="CM54" s="32">
        <f t="shared" ca="1" si="58"/>
        <v>0</v>
      </c>
      <c r="CN54" s="32">
        <f t="shared" ca="1" si="59"/>
        <v>2.0499999999999998</v>
      </c>
      <c r="CO54" s="32">
        <f t="shared" ca="1" si="60"/>
        <v>60.45</v>
      </c>
      <c r="CP54" s="32">
        <f t="shared" ca="1" si="61"/>
        <v>2.12</v>
      </c>
      <c r="CQ54" s="32">
        <f t="shared" ca="1" si="62"/>
        <v>63.81</v>
      </c>
      <c r="CR54" s="32">
        <f t="shared" ca="1" si="63"/>
        <v>4.91</v>
      </c>
      <c r="CS54" s="32">
        <f t="shared" ca="1" si="64"/>
        <v>89.43</v>
      </c>
      <c r="CT54" s="32">
        <f t="shared" ca="1" si="65"/>
        <v>61.41</v>
      </c>
      <c r="CU54" s="32">
        <f t="shared" ca="1" si="66"/>
        <v>0</v>
      </c>
      <c r="CV54" s="32">
        <f t="shared" ca="1" si="67"/>
        <v>44.56</v>
      </c>
      <c r="CW54" s="31">
        <f t="shared" ca="1" si="191"/>
        <v>0</v>
      </c>
      <c r="CX54" s="31">
        <f t="shared" ca="1" si="192"/>
        <v>0</v>
      </c>
      <c r="CY54" s="31">
        <f t="shared" ca="1" si="193"/>
        <v>0</v>
      </c>
      <c r="CZ54" s="31">
        <f t="shared" ca="1" si="194"/>
        <v>-8.18</v>
      </c>
      <c r="DA54" s="31">
        <f t="shared" ca="1" si="195"/>
        <v>-241.81</v>
      </c>
      <c r="DB54" s="31">
        <f t="shared" ca="1" si="196"/>
        <v>-8.5000000000000018</v>
      </c>
      <c r="DC54" s="31">
        <f t="shared" ca="1" si="197"/>
        <v>-38.290000000000049</v>
      </c>
      <c r="DD54" s="31">
        <f t="shared" ca="1" si="198"/>
        <v>-2.9500000000000037</v>
      </c>
      <c r="DE54" s="31">
        <f t="shared" ca="1" si="199"/>
        <v>-53.649999999999956</v>
      </c>
      <c r="DF54" s="31">
        <f t="shared" ca="1" si="200"/>
        <v>114.62</v>
      </c>
      <c r="DG54" s="31">
        <f t="shared" ca="1" si="201"/>
        <v>0</v>
      </c>
      <c r="DH54" s="31">
        <f t="shared" ca="1" si="202"/>
        <v>83.18</v>
      </c>
      <c r="DI54" s="32">
        <f t="shared" ca="1" si="68"/>
        <v>0</v>
      </c>
      <c r="DJ54" s="32">
        <f t="shared" ca="1" si="69"/>
        <v>0</v>
      </c>
      <c r="DK54" s="32">
        <f t="shared" ca="1" si="70"/>
        <v>0</v>
      </c>
      <c r="DL54" s="32">
        <f t="shared" ca="1" si="71"/>
        <v>-0.41</v>
      </c>
      <c r="DM54" s="32">
        <f t="shared" ca="1" si="72"/>
        <v>-12.09</v>
      </c>
      <c r="DN54" s="32">
        <f t="shared" ca="1" si="73"/>
        <v>-0.43</v>
      </c>
      <c r="DO54" s="32">
        <f t="shared" ca="1" si="74"/>
        <v>-1.91</v>
      </c>
      <c r="DP54" s="32">
        <f t="shared" ca="1" si="75"/>
        <v>-0.15</v>
      </c>
      <c r="DQ54" s="32">
        <f t="shared" ca="1" si="76"/>
        <v>-2.68</v>
      </c>
      <c r="DR54" s="32">
        <f t="shared" ca="1" si="77"/>
        <v>5.73</v>
      </c>
      <c r="DS54" s="32">
        <f t="shared" ca="1" si="78"/>
        <v>0</v>
      </c>
      <c r="DT54" s="32">
        <f t="shared" ca="1" si="79"/>
        <v>4.16</v>
      </c>
      <c r="DU54" s="31">
        <f t="shared" ca="1" si="80"/>
        <v>0</v>
      </c>
      <c r="DV54" s="31">
        <f t="shared" ca="1" si="81"/>
        <v>0</v>
      </c>
      <c r="DW54" s="31">
        <f t="shared" ca="1" si="82"/>
        <v>0</v>
      </c>
      <c r="DX54" s="31">
        <f t="shared" ca="1" si="83"/>
        <v>-2.17</v>
      </c>
      <c r="DY54" s="31">
        <f t="shared" ca="1" si="84"/>
        <v>-63.66</v>
      </c>
      <c r="DZ54" s="31">
        <f t="shared" ca="1" si="85"/>
        <v>-2.2200000000000002</v>
      </c>
      <c r="EA54" s="31">
        <f t="shared" ca="1" si="86"/>
        <v>-9.9</v>
      </c>
      <c r="EB54" s="31">
        <f t="shared" ca="1" si="87"/>
        <v>-0.76</v>
      </c>
      <c r="EC54" s="31">
        <f t="shared" ca="1" si="88"/>
        <v>-13.63</v>
      </c>
      <c r="ED54" s="31">
        <f t="shared" ca="1" si="89"/>
        <v>28.85</v>
      </c>
      <c r="EE54" s="31">
        <f t="shared" ca="1" si="90"/>
        <v>0</v>
      </c>
      <c r="EF54" s="31">
        <f t="shared" ca="1" si="91"/>
        <v>20.56</v>
      </c>
      <c r="EG54" s="32">
        <f t="shared" ca="1" si="92"/>
        <v>0</v>
      </c>
      <c r="EH54" s="32">
        <f t="shared" ca="1" si="93"/>
        <v>0</v>
      </c>
      <c r="EI54" s="32">
        <f t="shared" ca="1" si="94"/>
        <v>0</v>
      </c>
      <c r="EJ54" s="32">
        <f t="shared" ca="1" si="95"/>
        <v>-10.76</v>
      </c>
      <c r="EK54" s="32">
        <f t="shared" ca="1" si="96"/>
        <v>-317.56</v>
      </c>
      <c r="EL54" s="32">
        <f t="shared" ca="1" si="97"/>
        <v>-11.150000000000002</v>
      </c>
      <c r="EM54" s="32">
        <f t="shared" ca="1" si="98"/>
        <v>-50.100000000000044</v>
      </c>
      <c r="EN54" s="32">
        <f t="shared" ca="1" si="99"/>
        <v>-3.8600000000000039</v>
      </c>
      <c r="EO54" s="32">
        <f t="shared" ca="1" si="100"/>
        <v>-69.959999999999951</v>
      </c>
      <c r="EP54" s="32">
        <f t="shared" ca="1" si="101"/>
        <v>149.20000000000002</v>
      </c>
      <c r="EQ54" s="32">
        <f t="shared" ca="1" si="102"/>
        <v>0</v>
      </c>
      <c r="ER54" s="32">
        <f t="shared" ca="1" si="103"/>
        <v>107.9</v>
      </c>
    </row>
    <row r="55" spans="1:148" x14ac:dyDescent="0.25">
      <c r="A55" t="s">
        <v>497</v>
      </c>
      <c r="B55" s="1" t="s">
        <v>59</v>
      </c>
      <c r="C55" t="str">
        <f t="shared" ca="1" si="216"/>
        <v>ENC1</v>
      </c>
      <c r="D55" t="str">
        <f t="shared" ca="1" si="217"/>
        <v>Clover Bar #1</v>
      </c>
      <c r="E55" s="51">
        <v>15957.121117999999</v>
      </c>
      <c r="F55" s="51">
        <v>16939.218703899998</v>
      </c>
      <c r="G55" s="51">
        <v>10968.167602899999</v>
      </c>
      <c r="H55" s="51">
        <v>1925.0591612000001</v>
      </c>
      <c r="I55" s="51">
        <v>102.09728680000001</v>
      </c>
      <c r="J55" s="51">
        <v>3513.7439651999998</v>
      </c>
      <c r="K55" s="51">
        <v>1166.4016153</v>
      </c>
      <c r="L55" s="51">
        <v>1861.5915339999999</v>
      </c>
      <c r="M55" s="51">
        <v>603.45532040000001</v>
      </c>
      <c r="N55" s="51">
        <v>773.15676080000003</v>
      </c>
      <c r="O55" s="51">
        <v>9391.1027316</v>
      </c>
      <c r="P55" s="51">
        <v>2347.7698569999998</v>
      </c>
      <c r="Q55" s="32">
        <v>2022938.23</v>
      </c>
      <c r="R55" s="32">
        <v>2885797.32</v>
      </c>
      <c r="S55" s="32">
        <v>926423.73</v>
      </c>
      <c r="T55" s="32">
        <v>476449.32</v>
      </c>
      <c r="U55" s="32">
        <v>44881.71</v>
      </c>
      <c r="V55" s="32">
        <v>1243681.1000000001</v>
      </c>
      <c r="W55" s="32">
        <v>487188.8</v>
      </c>
      <c r="X55" s="32">
        <v>923576.57</v>
      </c>
      <c r="Y55" s="32">
        <v>507574.35</v>
      </c>
      <c r="Z55" s="32">
        <v>187839.19</v>
      </c>
      <c r="AA55" s="32">
        <v>2495203.89</v>
      </c>
      <c r="AB55" s="32">
        <v>567162.9</v>
      </c>
      <c r="AC55" s="2">
        <v>4.09</v>
      </c>
      <c r="AD55" s="2">
        <v>4.09</v>
      </c>
      <c r="AE55" s="2">
        <v>4.09</v>
      </c>
      <c r="AF55" s="2">
        <v>4.09</v>
      </c>
      <c r="AG55" s="2">
        <v>4.09</v>
      </c>
      <c r="AH55" s="2">
        <v>4.09</v>
      </c>
      <c r="AI55" s="2">
        <v>4.3</v>
      </c>
      <c r="AJ55" s="2">
        <v>4.3</v>
      </c>
      <c r="AK55" s="2">
        <v>4.3</v>
      </c>
      <c r="AL55" s="2">
        <v>4.3</v>
      </c>
      <c r="AM55" s="2">
        <v>4.3</v>
      </c>
      <c r="AN55" s="2">
        <v>4.3</v>
      </c>
      <c r="AO55" s="33">
        <v>82738.17</v>
      </c>
      <c r="AP55" s="33">
        <v>118029.11</v>
      </c>
      <c r="AQ55" s="33">
        <v>37890.730000000003</v>
      </c>
      <c r="AR55" s="33">
        <v>19486.78</v>
      </c>
      <c r="AS55" s="33">
        <v>1835.66</v>
      </c>
      <c r="AT55" s="33">
        <v>50866.559999999998</v>
      </c>
      <c r="AU55" s="33">
        <v>20949.12</v>
      </c>
      <c r="AV55" s="33">
        <v>39713.79</v>
      </c>
      <c r="AW55" s="33">
        <v>21825.7</v>
      </c>
      <c r="AX55" s="33">
        <v>8077.08</v>
      </c>
      <c r="AY55" s="33">
        <v>107293.77</v>
      </c>
      <c r="AZ55" s="33">
        <v>24388</v>
      </c>
      <c r="BA55" s="31">
        <f t="shared" si="44"/>
        <v>-809.18</v>
      </c>
      <c r="BB55" s="31">
        <f t="shared" si="45"/>
        <v>-1154.32</v>
      </c>
      <c r="BC55" s="31">
        <f t="shared" si="46"/>
        <v>-370.57</v>
      </c>
      <c r="BD55" s="31">
        <f t="shared" si="47"/>
        <v>2763.41</v>
      </c>
      <c r="BE55" s="31">
        <f t="shared" si="48"/>
        <v>260.31</v>
      </c>
      <c r="BF55" s="31">
        <f t="shared" si="49"/>
        <v>7213.35</v>
      </c>
      <c r="BG55" s="31">
        <f t="shared" si="50"/>
        <v>341.03</v>
      </c>
      <c r="BH55" s="31">
        <f t="shared" si="51"/>
        <v>646.5</v>
      </c>
      <c r="BI55" s="31">
        <f t="shared" si="52"/>
        <v>355.3</v>
      </c>
      <c r="BJ55" s="31">
        <f t="shared" si="53"/>
        <v>-563.52</v>
      </c>
      <c r="BK55" s="31">
        <f t="shared" si="54"/>
        <v>-7485.61</v>
      </c>
      <c r="BL55" s="31">
        <f t="shared" si="55"/>
        <v>-1701.49</v>
      </c>
      <c r="BM55" s="6">
        <f t="shared" ca="1" si="215"/>
        <v>4.1700000000000001E-2</v>
      </c>
      <c r="BN55" s="6">
        <f t="shared" ca="1" si="215"/>
        <v>4.1700000000000001E-2</v>
      </c>
      <c r="BO55" s="6">
        <f t="shared" ca="1" si="215"/>
        <v>4.1700000000000001E-2</v>
      </c>
      <c r="BP55" s="6">
        <f t="shared" ca="1" si="215"/>
        <v>4.1700000000000001E-2</v>
      </c>
      <c r="BQ55" s="6">
        <f t="shared" ca="1" si="215"/>
        <v>4.1700000000000001E-2</v>
      </c>
      <c r="BR55" s="6">
        <f t="shared" ca="1" si="215"/>
        <v>4.1700000000000001E-2</v>
      </c>
      <c r="BS55" s="6">
        <f t="shared" ca="1" si="215"/>
        <v>4.1700000000000001E-2</v>
      </c>
      <c r="BT55" s="6">
        <f t="shared" ca="1" si="215"/>
        <v>4.1700000000000001E-2</v>
      </c>
      <c r="BU55" s="6">
        <f t="shared" ca="1" si="215"/>
        <v>4.1700000000000001E-2</v>
      </c>
      <c r="BV55" s="6">
        <f t="shared" ca="1" si="215"/>
        <v>4.1700000000000001E-2</v>
      </c>
      <c r="BW55" s="6">
        <f t="shared" ca="1" si="215"/>
        <v>4.1700000000000001E-2</v>
      </c>
      <c r="BX55" s="6">
        <f t="shared" ca="1" si="215"/>
        <v>4.1700000000000001E-2</v>
      </c>
      <c r="BY55" s="31">
        <f t="shared" ca="1" si="203"/>
        <v>84356.52</v>
      </c>
      <c r="BZ55" s="31">
        <f t="shared" ca="1" si="204"/>
        <v>120337.75</v>
      </c>
      <c r="CA55" s="31">
        <f t="shared" ca="1" si="205"/>
        <v>38631.870000000003</v>
      </c>
      <c r="CB55" s="31">
        <f t="shared" ca="1" si="206"/>
        <v>19867.939999999999</v>
      </c>
      <c r="CC55" s="31">
        <f t="shared" ca="1" si="207"/>
        <v>1871.57</v>
      </c>
      <c r="CD55" s="31">
        <f t="shared" ca="1" si="208"/>
        <v>51861.5</v>
      </c>
      <c r="CE55" s="31">
        <f t="shared" ca="1" si="209"/>
        <v>20315.77</v>
      </c>
      <c r="CF55" s="31">
        <f t="shared" ca="1" si="210"/>
        <v>38513.14</v>
      </c>
      <c r="CG55" s="31">
        <f t="shared" ca="1" si="211"/>
        <v>21165.85</v>
      </c>
      <c r="CH55" s="31">
        <f t="shared" ca="1" si="212"/>
        <v>7832.89</v>
      </c>
      <c r="CI55" s="31">
        <f t="shared" ca="1" si="213"/>
        <v>104050</v>
      </c>
      <c r="CJ55" s="31">
        <f t="shared" ca="1" si="214"/>
        <v>23650.69</v>
      </c>
      <c r="CK55" s="32">
        <f t="shared" ca="1" si="56"/>
        <v>3034.41</v>
      </c>
      <c r="CL55" s="32">
        <f t="shared" ca="1" si="57"/>
        <v>4328.7</v>
      </c>
      <c r="CM55" s="32">
        <f t="shared" ca="1" si="58"/>
        <v>1389.64</v>
      </c>
      <c r="CN55" s="32">
        <f t="shared" ca="1" si="59"/>
        <v>714.67</v>
      </c>
      <c r="CO55" s="32">
        <f t="shared" ca="1" si="60"/>
        <v>67.319999999999993</v>
      </c>
      <c r="CP55" s="32">
        <f t="shared" ca="1" si="61"/>
        <v>1865.52</v>
      </c>
      <c r="CQ55" s="32">
        <f t="shared" ca="1" si="62"/>
        <v>730.78</v>
      </c>
      <c r="CR55" s="32">
        <f t="shared" ca="1" si="63"/>
        <v>1385.36</v>
      </c>
      <c r="CS55" s="32">
        <f t="shared" ca="1" si="64"/>
        <v>761.36</v>
      </c>
      <c r="CT55" s="32">
        <f t="shared" ca="1" si="65"/>
        <v>281.76</v>
      </c>
      <c r="CU55" s="32">
        <f t="shared" ca="1" si="66"/>
        <v>3742.81</v>
      </c>
      <c r="CV55" s="32">
        <f t="shared" ca="1" si="67"/>
        <v>850.74</v>
      </c>
      <c r="CW55" s="31">
        <f t="shared" ca="1" si="191"/>
        <v>5461.9400000000096</v>
      </c>
      <c r="CX55" s="31">
        <f t="shared" ca="1" si="192"/>
        <v>7791.6599999999962</v>
      </c>
      <c r="CY55" s="31">
        <f t="shared" ca="1" si="193"/>
        <v>2501.349999999999</v>
      </c>
      <c r="CZ55" s="31">
        <f t="shared" ca="1" si="194"/>
        <v>-1667.5800000000017</v>
      </c>
      <c r="DA55" s="31">
        <f t="shared" ca="1" si="195"/>
        <v>-157.08000000000021</v>
      </c>
      <c r="DB55" s="31">
        <f t="shared" ca="1" si="196"/>
        <v>-4352.8900000000012</v>
      </c>
      <c r="DC55" s="31">
        <f t="shared" ca="1" si="197"/>
        <v>-243.59999999999968</v>
      </c>
      <c r="DD55" s="31">
        <f t="shared" ca="1" si="198"/>
        <v>-461.79000000000087</v>
      </c>
      <c r="DE55" s="31">
        <f t="shared" ca="1" si="199"/>
        <v>-253.79000000000161</v>
      </c>
      <c r="DF55" s="31">
        <f t="shared" ca="1" si="200"/>
        <v>601.0900000000006</v>
      </c>
      <c r="DG55" s="31">
        <f t="shared" ca="1" si="201"/>
        <v>7984.6499999999933</v>
      </c>
      <c r="DH55" s="31">
        <f t="shared" ca="1" si="202"/>
        <v>1814.9200000000003</v>
      </c>
      <c r="DI55" s="32">
        <f t="shared" ca="1" si="68"/>
        <v>273.10000000000002</v>
      </c>
      <c r="DJ55" s="32">
        <f t="shared" ca="1" si="69"/>
        <v>389.58</v>
      </c>
      <c r="DK55" s="32">
        <f t="shared" ca="1" si="70"/>
        <v>125.07</v>
      </c>
      <c r="DL55" s="32">
        <f t="shared" ca="1" si="71"/>
        <v>-83.38</v>
      </c>
      <c r="DM55" s="32">
        <f t="shared" ca="1" si="72"/>
        <v>-7.85</v>
      </c>
      <c r="DN55" s="32">
        <f t="shared" ca="1" si="73"/>
        <v>-217.64</v>
      </c>
      <c r="DO55" s="32">
        <f t="shared" ca="1" si="74"/>
        <v>-12.18</v>
      </c>
      <c r="DP55" s="32">
        <f t="shared" ca="1" si="75"/>
        <v>-23.09</v>
      </c>
      <c r="DQ55" s="32">
        <f t="shared" ca="1" si="76"/>
        <v>-12.69</v>
      </c>
      <c r="DR55" s="32">
        <f t="shared" ca="1" si="77"/>
        <v>30.05</v>
      </c>
      <c r="DS55" s="32">
        <f t="shared" ca="1" si="78"/>
        <v>399.23</v>
      </c>
      <c r="DT55" s="32">
        <f t="shared" ca="1" si="79"/>
        <v>90.75</v>
      </c>
      <c r="DU55" s="31">
        <f t="shared" ca="1" si="80"/>
        <v>1487.33</v>
      </c>
      <c r="DV55" s="31">
        <f t="shared" ca="1" si="81"/>
        <v>2103.5300000000002</v>
      </c>
      <c r="DW55" s="31">
        <f t="shared" ca="1" si="82"/>
        <v>670.02</v>
      </c>
      <c r="DX55" s="31">
        <f t="shared" ca="1" si="83"/>
        <v>-442.79</v>
      </c>
      <c r="DY55" s="31">
        <f t="shared" ca="1" si="84"/>
        <v>-41.35</v>
      </c>
      <c r="DZ55" s="31">
        <f t="shared" ca="1" si="85"/>
        <v>-1135.8</v>
      </c>
      <c r="EA55" s="31">
        <f t="shared" ca="1" si="86"/>
        <v>-63.01</v>
      </c>
      <c r="EB55" s="31">
        <f t="shared" ca="1" si="87"/>
        <v>-118.37</v>
      </c>
      <c r="EC55" s="31">
        <f t="shared" ca="1" si="88"/>
        <v>-64.459999999999994</v>
      </c>
      <c r="ED55" s="31">
        <f t="shared" ca="1" si="89"/>
        <v>151.32</v>
      </c>
      <c r="EE55" s="31">
        <f t="shared" ca="1" si="90"/>
        <v>1991.4</v>
      </c>
      <c r="EF55" s="31">
        <f t="shared" ca="1" si="91"/>
        <v>448.54</v>
      </c>
      <c r="EG55" s="32">
        <f t="shared" ca="1" si="92"/>
        <v>7222.3700000000099</v>
      </c>
      <c r="EH55" s="32">
        <f t="shared" ca="1" si="93"/>
        <v>10284.769999999997</v>
      </c>
      <c r="EI55" s="32">
        <f t="shared" ca="1" si="94"/>
        <v>3296.4399999999991</v>
      </c>
      <c r="EJ55" s="32">
        <f t="shared" ca="1" si="95"/>
        <v>-2193.7500000000018</v>
      </c>
      <c r="EK55" s="32">
        <f t="shared" ca="1" si="96"/>
        <v>-206.2800000000002</v>
      </c>
      <c r="EL55" s="32">
        <f t="shared" ca="1" si="97"/>
        <v>-5706.3300000000017</v>
      </c>
      <c r="EM55" s="32">
        <f t="shared" ca="1" si="98"/>
        <v>-318.78999999999968</v>
      </c>
      <c r="EN55" s="32">
        <f t="shared" ca="1" si="99"/>
        <v>-603.25000000000091</v>
      </c>
      <c r="EO55" s="32">
        <f t="shared" ca="1" si="100"/>
        <v>-330.94000000000159</v>
      </c>
      <c r="EP55" s="32">
        <f t="shared" ca="1" si="101"/>
        <v>782.46000000000049</v>
      </c>
      <c r="EQ55" s="32">
        <f t="shared" ca="1" si="102"/>
        <v>10375.279999999993</v>
      </c>
      <c r="ER55" s="32">
        <f t="shared" ca="1" si="103"/>
        <v>2354.2100000000005</v>
      </c>
    </row>
    <row r="56" spans="1:148" x14ac:dyDescent="0.25">
      <c r="A56" t="s">
        <v>497</v>
      </c>
      <c r="B56" s="1" t="s">
        <v>60</v>
      </c>
      <c r="C56" t="str">
        <f t="shared" ca="1" si="216"/>
        <v>ENC2</v>
      </c>
      <c r="D56" t="str">
        <f t="shared" ca="1" si="217"/>
        <v>Clover Bar #2</v>
      </c>
      <c r="E56" s="51">
        <v>35198.036923200001</v>
      </c>
      <c r="F56" s="51">
        <v>41574.103248599997</v>
      </c>
      <c r="G56" s="51">
        <v>30111.232548100001</v>
      </c>
      <c r="H56" s="51">
        <v>8127.8979566999997</v>
      </c>
      <c r="I56" s="51">
        <v>1006.179061</v>
      </c>
      <c r="J56" s="51">
        <v>15234.470068799999</v>
      </c>
      <c r="K56" s="51">
        <v>6005.3793323999998</v>
      </c>
      <c r="L56" s="51">
        <v>17376.043350899999</v>
      </c>
      <c r="M56" s="51">
        <v>6851.5613947000002</v>
      </c>
      <c r="N56" s="51">
        <v>4091.9761497</v>
      </c>
      <c r="O56" s="51">
        <v>35047.442325199998</v>
      </c>
      <c r="P56" s="51">
        <v>22277.594602199999</v>
      </c>
      <c r="Q56" s="32">
        <v>4512419.2300000004</v>
      </c>
      <c r="R56" s="32">
        <v>7495011.8799999999</v>
      </c>
      <c r="S56" s="32">
        <v>2223284.98</v>
      </c>
      <c r="T56" s="32">
        <v>1463469.58</v>
      </c>
      <c r="U56" s="32">
        <v>193431.1</v>
      </c>
      <c r="V56" s="32">
        <v>3479080.37</v>
      </c>
      <c r="W56" s="32">
        <v>1758166.76</v>
      </c>
      <c r="X56" s="32">
        <v>5145869</v>
      </c>
      <c r="Y56" s="32">
        <v>3078075.42</v>
      </c>
      <c r="Z56" s="32">
        <v>1310391.1499999999</v>
      </c>
      <c r="AA56" s="32">
        <v>6445210.5999999996</v>
      </c>
      <c r="AB56" s="32">
        <v>2152332.4300000002</v>
      </c>
      <c r="AC56" s="2">
        <v>4.09</v>
      </c>
      <c r="AD56" s="2">
        <v>4.09</v>
      </c>
      <c r="AE56" s="2">
        <v>4.09</v>
      </c>
      <c r="AF56" s="2">
        <v>4.09</v>
      </c>
      <c r="AG56" s="2">
        <v>4.09</v>
      </c>
      <c r="AH56" s="2">
        <v>4.09</v>
      </c>
      <c r="AI56" s="2">
        <v>4.3</v>
      </c>
      <c r="AJ56" s="2">
        <v>4.3</v>
      </c>
      <c r="AK56" s="2">
        <v>4.3</v>
      </c>
      <c r="AL56" s="2">
        <v>4.3</v>
      </c>
      <c r="AM56" s="2">
        <v>4.3</v>
      </c>
      <c r="AN56" s="2">
        <v>4.3</v>
      </c>
      <c r="AO56" s="33">
        <v>184557.95</v>
      </c>
      <c r="AP56" s="33">
        <v>306545.99</v>
      </c>
      <c r="AQ56" s="33">
        <v>90932.36</v>
      </c>
      <c r="AR56" s="33">
        <v>59855.91</v>
      </c>
      <c r="AS56" s="33">
        <v>7911.33</v>
      </c>
      <c r="AT56" s="33">
        <v>142294.39000000001</v>
      </c>
      <c r="AU56" s="33">
        <v>75601.17</v>
      </c>
      <c r="AV56" s="33">
        <v>221272.37</v>
      </c>
      <c r="AW56" s="33">
        <v>132357.24</v>
      </c>
      <c r="AX56" s="33">
        <v>56346.82</v>
      </c>
      <c r="AY56" s="33">
        <v>277144.06</v>
      </c>
      <c r="AZ56" s="33">
        <v>92550.29</v>
      </c>
      <c r="BA56" s="31">
        <f t="shared" si="44"/>
        <v>-1804.97</v>
      </c>
      <c r="BB56" s="31">
        <f t="shared" si="45"/>
        <v>-2998</v>
      </c>
      <c r="BC56" s="31">
        <f t="shared" si="46"/>
        <v>-889.31</v>
      </c>
      <c r="BD56" s="31">
        <f t="shared" si="47"/>
        <v>8488.1200000000008</v>
      </c>
      <c r="BE56" s="31">
        <f t="shared" si="48"/>
        <v>1121.9000000000001</v>
      </c>
      <c r="BF56" s="31">
        <f t="shared" si="49"/>
        <v>20178.669999999998</v>
      </c>
      <c r="BG56" s="31">
        <f t="shared" si="50"/>
        <v>1230.72</v>
      </c>
      <c r="BH56" s="31">
        <f t="shared" si="51"/>
        <v>3602.11</v>
      </c>
      <c r="BI56" s="31">
        <f t="shared" si="52"/>
        <v>2154.65</v>
      </c>
      <c r="BJ56" s="31">
        <f t="shared" si="53"/>
        <v>-3931.17</v>
      </c>
      <c r="BK56" s="31">
        <f t="shared" si="54"/>
        <v>-19335.63</v>
      </c>
      <c r="BL56" s="31">
        <f t="shared" si="55"/>
        <v>-6457</v>
      </c>
      <c r="BM56" s="6">
        <f t="shared" ca="1" si="215"/>
        <v>3.7999999999999999E-2</v>
      </c>
      <c r="BN56" s="6">
        <f t="shared" ca="1" si="215"/>
        <v>3.7999999999999999E-2</v>
      </c>
      <c r="BO56" s="6">
        <f t="shared" ca="1" si="215"/>
        <v>3.7999999999999999E-2</v>
      </c>
      <c r="BP56" s="6">
        <f t="shared" ca="1" si="215"/>
        <v>3.7999999999999999E-2</v>
      </c>
      <c r="BQ56" s="6">
        <f t="shared" ca="1" si="215"/>
        <v>3.7999999999999999E-2</v>
      </c>
      <c r="BR56" s="6">
        <f t="shared" ca="1" si="215"/>
        <v>3.7999999999999999E-2</v>
      </c>
      <c r="BS56" s="6">
        <f t="shared" ca="1" si="215"/>
        <v>3.7999999999999999E-2</v>
      </c>
      <c r="BT56" s="6">
        <f t="shared" ca="1" si="215"/>
        <v>3.7999999999999999E-2</v>
      </c>
      <c r="BU56" s="6">
        <f t="shared" ca="1" si="215"/>
        <v>3.7999999999999999E-2</v>
      </c>
      <c r="BV56" s="6">
        <f t="shared" ca="1" si="215"/>
        <v>3.7999999999999999E-2</v>
      </c>
      <c r="BW56" s="6">
        <f t="shared" ca="1" si="215"/>
        <v>3.7999999999999999E-2</v>
      </c>
      <c r="BX56" s="6">
        <f t="shared" ca="1" si="215"/>
        <v>3.7999999999999999E-2</v>
      </c>
      <c r="BY56" s="31">
        <f t="shared" ca="1" si="203"/>
        <v>171471.93</v>
      </c>
      <c r="BZ56" s="31">
        <f t="shared" ca="1" si="204"/>
        <v>284810.45</v>
      </c>
      <c r="CA56" s="31">
        <f t="shared" ca="1" si="205"/>
        <v>84484.83</v>
      </c>
      <c r="CB56" s="31">
        <f t="shared" ca="1" si="206"/>
        <v>55611.839999999997</v>
      </c>
      <c r="CC56" s="31">
        <f t="shared" ca="1" si="207"/>
        <v>7350.38</v>
      </c>
      <c r="CD56" s="31">
        <f t="shared" ca="1" si="208"/>
        <v>132205.04999999999</v>
      </c>
      <c r="CE56" s="31">
        <f t="shared" ca="1" si="209"/>
        <v>66810.34</v>
      </c>
      <c r="CF56" s="31">
        <f t="shared" ca="1" si="210"/>
        <v>195543.02</v>
      </c>
      <c r="CG56" s="31">
        <f t="shared" ca="1" si="211"/>
        <v>116966.87</v>
      </c>
      <c r="CH56" s="31">
        <f t="shared" ca="1" si="212"/>
        <v>49794.86</v>
      </c>
      <c r="CI56" s="31">
        <f t="shared" ca="1" si="213"/>
        <v>244918</v>
      </c>
      <c r="CJ56" s="31">
        <f t="shared" ca="1" si="214"/>
        <v>81788.63</v>
      </c>
      <c r="CK56" s="32">
        <f t="shared" ca="1" si="56"/>
        <v>6768.63</v>
      </c>
      <c r="CL56" s="32">
        <f t="shared" ca="1" si="57"/>
        <v>11242.52</v>
      </c>
      <c r="CM56" s="32">
        <f t="shared" ca="1" si="58"/>
        <v>3334.93</v>
      </c>
      <c r="CN56" s="32">
        <f t="shared" ca="1" si="59"/>
        <v>2195.1999999999998</v>
      </c>
      <c r="CO56" s="32">
        <f t="shared" ca="1" si="60"/>
        <v>290.14999999999998</v>
      </c>
      <c r="CP56" s="32">
        <f t="shared" ca="1" si="61"/>
        <v>5218.62</v>
      </c>
      <c r="CQ56" s="32">
        <f t="shared" ca="1" si="62"/>
        <v>2637.25</v>
      </c>
      <c r="CR56" s="32">
        <f t="shared" ca="1" si="63"/>
        <v>7718.8</v>
      </c>
      <c r="CS56" s="32">
        <f t="shared" ca="1" si="64"/>
        <v>4617.1099999999997</v>
      </c>
      <c r="CT56" s="32">
        <f t="shared" ca="1" si="65"/>
        <v>1965.59</v>
      </c>
      <c r="CU56" s="32">
        <f t="shared" ca="1" si="66"/>
        <v>9667.82</v>
      </c>
      <c r="CV56" s="32">
        <f t="shared" ca="1" si="67"/>
        <v>3228.5</v>
      </c>
      <c r="CW56" s="31">
        <f t="shared" ca="1" si="191"/>
        <v>-4512.4200000000137</v>
      </c>
      <c r="CX56" s="31">
        <f t="shared" ca="1" si="192"/>
        <v>-7495.0199999999604</v>
      </c>
      <c r="CY56" s="31">
        <f t="shared" ca="1" si="193"/>
        <v>-2223.2900000000059</v>
      </c>
      <c r="CZ56" s="31">
        <f t="shared" ca="1" si="194"/>
        <v>-10536.990000000011</v>
      </c>
      <c r="DA56" s="31">
        <f t="shared" ca="1" si="195"/>
        <v>-1392.7000000000003</v>
      </c>
      <c r="DB56" s="31">
        <f t="shared" ca="1" si="196"/>
        <v>-25049.390000000029</v>
      </c>
      <c r="DC56" s="31">
        <f t="shared" ca="1" si="197"/>
        <v>-7384.300000000002</v>
      </c>
      <c r="DD56" s="31">
        <f t="shared" ca="1" si="198"/>
        <v>-21612.660000000018</v>
      </c>
      <c r="DE56" s="31">
        <f t="shared" ca="1" si="199"/>
        <v>-12927.909999999994</v>
      </c>
      <c r="DF56" s="31">
        <f t="shared" ca="1" si="200"/>
        <v>-655.20000000000255</v>
      </c>
      <c r="DG56" s="31">
        <f t="shared" ca="1" si="201"/>
        <v>-3222.6099999999897</v>
      </c>
      <c r="DH56" s="31">
        <f t="shared" ca="1" si="202"/>
        <v>-1076.1599999999889</v>
      </c>
      <c r="DI56" s="32">
        <f t="shared" ca="1" si="68"/>
        <v>-225.62</v>
      </c>
      <c r="DJ56" s="32">
        <f t="shared" ca="1" si="69"/>
        <v>-374.75</v>
      </c>
      <c r="DK56" s="32">
        <f t="shared" ca="1" si="70"/>
        <v>-111.16</v>
      </c>
      <c r="DL56" s="32">
        <f t="shared" ca="1" si="71"/>
        <v>-526.85</v>
      </c>
      <c r="DM56" s="32">
        <f t="shared" ca="1" si="72"/>
        <v>-69.64</v>
      </c>
      <c r="DN56" s="32">
        <f t="shared" ca="1" si="73"/>
        <v>-1252.47</v>
      </c>
      <c r="DO56" s="32">
        <f t="shared" ca="1" si="74"/>
        <v>-369.22</v>
      </c>
      <c r="DP56" s="32">
        <f t="shared" ca="1" si="75"/>
        <v>-1080.6300000000001</v>
      </c>
      <c r="DQ56" s="32">
        <f t="shared" ca="1" si="76"/>
        <v>-646.4</v>
      </c>
      <c r="DR56" s="32">
        <f t="shared" ca="1" si="77"/>
        <v>-32.76</v>
      </c>
      <c r="DS56" s="32">
        <f t="shared" ca="1" si="78"/>
        <v>-161.13</v>
      </c>
      <c r="DT56" s="32">
        <f t="shared" ca="1" si="79"/>
        <v>-53.81</v>
      </c>
      <c r="DU56" s="31">
        <f t="shared" ca="1" si="80"/>
        <v>-1228.76</v>
      </c>
      <c r="DV56" s="31">
        <f t="shared" ca="1" si="81"/>
        <v>-2023.44</v>
      </c>
      <c r="DW56" s="31">
        <f t="shared" ca="1" si="82"/>
        <v>-595.53</v>
      </c>
      <c r="DX56" s="31">
        <f t="shared" ca="1" si="83"/>
        <v>-2797.85</v>
      </c>
      <c r="DY56" s="31">
        <f t="shared" ca="1" si="84"/>
        <v>-366.65</v>
      </c>
      <c r="DZ56" s="31">
        <f t="shared" ca="1" si="85"/>
        <v>-6536.15</v>
      </c>
      <c r="EA56" s="31">
        <f t="shared" ca="1" si="86"/>
        <v>-1910.1</v>
      </c>
      <c r="EB56" s="31">
        <f t="shared" ca="1" si="87"/>
        <v>-5540.07</v>
      </c>
      <c r="EC56" s="31">
        <f t="shared" ca="1" si="88"/>
        <v>-3283.68</v>
      </c>
      <c r="ED56" s="31">
        <f t="shared" ca="1" si="89"/>
        <v>-164.94</v>
      </c>
      <c r="EE56" s="31">
        <f t="shared" ca="1" si="90"/>
        <v>-803.73</v>
      </c>
      <c r="EF56" s="31">
        <f t="shared" ca="1" si="91"/>
        <v>-265.97000000000003</v>
      </c>
      <c r="EG56" s="32">
        <f t="shared" ca="1" si="92"/>
        <v>-5966.8000000000138</v>
      </c>
      <c r="EH56" s="32">
        <f t="shared" ca="1" si="93"/>
        <v>-9893.2099999999609</v>
      </c>
      <c r="EI56" s="32">
        <f t="shared" ca="1" si="94"/>
        <v>-2929.9800000000059</v>
      </c>
      <c r="EJ56" s="32">
        <f t="shared" ca="1" si="95"/>
        <v>-13861.690000000011</v>
      </c>
      <c r="EK56" s="32">
        <f t="shared" ca="1" si="96"/>
        <v>-1828.9900000000002</v>
      </c>
      <c r="EL56" s="32">
        <f t="shared" ca="1" si="97"/>
        <v>-32838.010000000031</v>
      </c>
      <c r="EM56" s="32">
        <f t="shared" ca="1" si="98"/>
        <v>-9663.6200000000026</v>
      </c>
      <c r="EN56" s="32">
        <f t="shared" ca="1" si="99"/>
        <v>-28233.360000000019</v>
      </c>
      <c r="EO56" s="32">
        <f t="shared" ca="1" si="100"/>
        <v>-16857.989999999994</v>
      </c>
      <c r="EP56" s="32">
        <f t="shared" ca="1" si="101"/>
        <v>-852.90000000000259</v>
      </c>
      <c r="EQ56" s="32">
        <f t="shared" ca="1" si="102"/>
        <v>-4187.4699999999903</v>
      </c>
      <c r="ER56" s="32">
        <f t="shared" ca="1" si="103"/>
        <v>-1395.9399999999889</v>
      </c>
    </row>
    <row r="57" spans="1:148" x14ac:dyDescent="0.25">
      <c r="A57" t="s">
        <v>497</v>
      </c>
      <c r="B57" s="1" t="s">
        <v>61</v>
      </c>
      <c r="C57" t="str">
        <f t="shared" ca="1" si="216"/>
        <v>ENC3</v>
      </c>
      <c r="D57" t="str">
        <f t="shared" ca="1" si="217"/>
        <v>Clover Bar #3</v>
      </c>
      <c r="E57" s="51">
        <v>12537.5592732</v>
      </c>
      <c r="F57" s="51">
        <v>0</v>
      </c>
      <c r="G57" s="51">
        <v>0</v>
      </c>
      <c r="H57" s="51">
        <v>0</v>
      </c>
      <c r="I57" s="51">
        <v>0</v>
      </c>
      <c r="J57" s="51">
        <v>9865.1554046000001</v>
      </c>
      <c r="K57" s="51">
        <v>8514.1572292000001</v>
      </c>
      <c r="L57" s="51">
        <v>11951.05169</v>
      </c>
      <c r="M57" s="51">
        <v>3232.8493231000002</v>
      </c>
      <c r="N57" s="51">
        <v>2564.9186663</v>
      </c>
      <c r="O57" s="51">
        <v>39115.064952399996</v>
      </c>
      <c r="P57" s="51">
        <v>16248.7002077</v>
      </c>
      <c r="Q57" s="32">
        <v>1180549.8999999999</v>
      </c>
      <c r="R57" s="32">
        <v>0</v>
      </c>
      <c r="S57" s="32">
        <v>0</v>
      </c>
      <c r="T57" s="32">
        <v>0</v>
      </c>
      <c r="U57" s="32">
        <v>0</v>
      </c>
      <c r="V57" s="32">
        <v>3464703.81</v>
      </c>
      <c r="W57" s="32">
        <v>2444440.96</v>
      </c>
      <c r="X57" s="32">
        <v>3644423.99</v>
      </c>
      <c r="Y57" s="32">
        <v>2449809.77</v>
      </c>
      <c r="Z57" s="32">
        <v>758320.35</v>
      </c>
      <c r="AA57" s="32">
        <v>6649608.7400000002</v>
      </c>
      <c r="AB57" s="32">
        <v>1969216.82</v>
      </c>
      <c r="AC57" s="2">
        <v>4.09</v>
      </c>
      <c r="AD57" s="2">
        <v>4.09</v>
      </c>
      <c r="AE57" s="2">
        <v>4.09</v>
      </c>
      <c r="AF57" s="2">
        <v>4.09</v>
      </c>
      <c r="AG57" s="2">
        <v>4.09</v>
      </c>
      <c r="AH57" s="2">
        <v>4.09</v>
      </c>
      <c r="AI57" s="2">
        <v>4.3</v>
      </c>
      <c r="AJ57" s="2">
        <v>4.3</v>
      </c>
      <c r="AK57" s="2">
        <v>4.3</v>
      </c>
      <c r="AL57" s="2">
        <v>4.3</v>
      </c>
      <c r="AM57" s="2">
        <v>4.3</v>
      </c>
      <c r="AN57" s="2">
        <v>4.3</v>
      </c>
      <c r="AO57" s="33">
        <v>48284.49</v>
      </c>
      <c r="AP57" s="33">
        <v>0</v>
      </c>
      <c r="AQ57" s="33">
        <v>0</v>
      </c>
      <c r="AR57" s="33">
        <v>0</v>
      </c>
      <c r="AS57" s="33">
        <v>0</v>
      </c>
      <c r="AT57" s="33">
        <v>141706.39000000001</v>
      </c>
      <c r="AU57" s="33">
        <v>105110.96</v>
      </c>
      <c r="AV57" s="33">
        <v>156710.23000000001</v>
      </c>
      <c r="AW57" s="33">
        <v>105341.82</v>
      </c>
      <c r="AX57" s="33">
        <v>32607.77</v>
      </c>
      <c r="AY57" s="33">
        <v>285933.18</v>
      </c>
      <c r="AZ57" s="33">
        <v>84676.32</v>
      </c>
      <c r="BA57" s="31">
        <f t="shared" si="44"/>
        <v>-472.22</v>
      </c>
      <c r="BB57" s="31">
        <f t="shared" si="45"/>
        <v>0</v>
      </c>
      <c r="BC57" s="31">
        <f t="shared" si="46"/>
        <v>0</v>
      </c>
      <c r="BD57" s="31">
        <f t="shared" si="47"/>
        <v>0</v>
      </c>
      <c r="BE57" s="31">
        <f t="shared" si="48"/>
        <v>0</v>
      </c>
      <c r="BF57" s="31">
        <f t="shared" si="49"/>
        <v>20095.28</v>
      </c>
      <c r="BG57" s="31">
        <f t="shared" si="50"/>
        <v>1711.11</v>
      </c>
      <c r="BH57" s="31">
        <f t="shared" si="51"/>
        <v>2551.1</v>
      </c>
      <c r="BI57" s="31">
        <f t="shared" si="52"/>
        <v>1714.87</v>
      </c>
      <c r="BJ57" s="31">
        <f t="shared" si="53"/>
        <v>-2274.96</v>
      </c>
      <c r="BK57" s="31">
        <f t="shared" si="54"/>
        <v>-19948.830000000002</v>
      </c>
      <c r="BL57" s="31">
        <f t="shared" si="55"/>
        <v>-5907.65</v>
      </c>
      <c r="BM57" s="6">
        <f t="shared" ca="1" si="215"/>
        <v>4.19E-2</v>
      </c>
      <c r="BN57" s="6">
        <f t="shared" ca="1" si="215"/>
        <v>4.19E-2</v>
      </c>
      <c r="BO57" s="6">
        <f t="shared" ca="1" si="215"/>
        <v>4.19E-2</v>
      </c>
      <c r="BP57" s="6">
        <f t="shared" ca="1" si="215"/>
        <v>4.19E-2</v>
      </c>
      <c r="BQ57" s="6">
        <f t="shared" ca="1" si="215"/>
        <v>4.19E-2</v>
      </c>
      <c r="BR57" s="6">
        <f t="shared" ca="1" si="215"/>
        <v>4.19E-2</v>
      </c>
      <c r="BS57" s="6">
        <f t="shared" ca="1" si="215"/>
        <v>4.19E-2</v>
      </c>
      <c r="BT57" s="6">
        <f t="shared" ca="1" si="215"/>
        <v>4.19E-2</v>
      </c>
      <c r="BU57" s="6">
        <f t="shared" ca="1" si="215"/>
        <v>4.19E-2</v>
      </c>
      <c r="BV57" s="6">
        <f t="shared" ca="1" si="215"/>
        <v>4.19E-2</v>
      </c>
      <c r="BW57" s="6">
        <f t="shared" ca="1" si="215"/>
        <v>4.19E-2</v>
      </c>
      <c r="BX57" s="6">
        <f t="shared" ca="1" si="215"/>
        <v>4.19E-2</v>
      </c>
      <c r="BY57" s="31">
        <f t="shared" ca="1" si="203"/>
        <v>49465.04</v>
      </c>
      <c r="BZ57" s="31">
        <f t="shared" ca="1" si="204"/>
        <v>0</v>
      </c>
      <c r="CA57" s="31">
        <f t="shared" ca="1" si="205"/>
        <v>0</v>
      </c>
      <c r="CB57" s="31">
        <f t="shared" ca="1" si="206"/>
        <v>0</v>
      </c>
      <c r="CC57" s="31">
        <f t="shared" ca="1" si="207"/>
        <v>0</v>
      </c>
      <c r="CD57" s="31">
        <f t="shared" ca="1" si="208"/>
        <v>145171.09</v>
      </c>
      <c r="CE57" s="31">
        <f t="shared" ca="1" si="209"/>
        <v>102422.08</v>
      </c>
      <c r="CF57" s="31">
        <f t="shared" ca="1" si="210"/>
        <v>152701.37</v>
      </c>
      <c r="CG57" s="31">
        <f t="shared" ca="1" si="211"/>
        <v>102647.03</v>
      </c>
      <c r="CH57" s="31">
        <f t="shared" ca="1" si="212"/>
        <v>31773.62</v>
      </c>
      <c r="CI57" s="31">
        <f t="shared" ca="1" si="213"/>
        <v>278618.61</v>
      </c>
      <c r="CJ57" s="31">
        <f t="shared" ca="1" si="214"/>
        <v>82510.179999999993</v>
      </c>
      <c r="CK57" s="32">
        <f t="shared" ca="1" si="56"/>
        <v>1770.82</v>
      </c>
      <c r="CL57" s="32">
        <f t="shared" ca="1" si="57"/>
        <v>0</v>
      </c>
      <c r="CM57" s="32">
        <f t="shared" ca="1" si="58"/>
        <v>0</v>
      </c>
      <c r="CN57" s="32">
        <f t="shared" ca="1" si="59"/>
        <v>0</v>
      </c>
      <c r="CO57" s="32">
        <f t="shared" ca="1" si="60"/>
        <v>0</v>
      </c>
      <c r="CP57" s="32">
        <f t="shared" ca="1" si="61"/>
        <v>5197.0600000000004</v>
      </c>
      <c r="CQ57" s="32">
        <f t="shared" ca="1" si="62"/>
        <v>3666.66</v>
      </c>
      <c r="CR57" s="32">
        <f t="shared" ca="1" si="63"/>
        <v>5466.64</v>
      </c>
      <c r="CS57" s="32">
        <f t="shared" ca="1" si="64"/>
        <v>3674.71</v>
      </c>
      <c r="CT57" s="32">
        <f t="shared" ca="1" si="65"/>
        <v>1137.48</v>
      </c>
      <c r="CU57" s="32">
        <f t="shared" ca="1" si="66"/>
        <v>9974.41</v>
      </c>
      <c r="CV57" s="32">
        <f t="shared" ca="1" si="67"/>
        <v>2953.83</v>
      </c>
      <c r="CW57" s="31">
        <f t="shared" ca="1" si="191"/>
        <v>3423.5900000000029</v>
      </c>
      <c r="CX57" s="31">
        <f t="shared" ca="1" si="192"/>
        <v>0</v>
      </c>
      <c r="CY57" s="31">
        <f t="shared" ca="1" si="193"/>
        <v>0</v>
      </c>
      <c r="CZ57" s="31">
        <f t="shared" ca="1" si="194"/>
        <v>0</v>
      </c>
      <c r="DA57" s="31">
        <f t="shared" ca="1" si="195"/>
        <v>0</v>
      </c>
      <c r="DB57" s="31">
        <f t="shared" ca="1" si="196"/>
        <v>-11433.520000000019</v>
      </c>
      <c r="DC57" s="31">
        <f t="shared" ca="1" si="197"/>
        <v>-733.33000000000106</v>
      </c>
      <c r="DD57" s="31">
        <f t="shared" ca="1" si="198"/>
        <v>-1093.3200000000011</v>
      </c>
      <c r="DE57" s="31">
        <f t="shared" ca="1" si="199"/>
        <v>-734.95000000000164</v>
      </c>
      <c r="DF57" s="31">
        <f t="shared" ca="1" si="200"/>
        <v>2578.2899999999981</v>
      </c>
      <c r="DG57" s="31">
        <f t="shared" ca="1" si="201"/>
        <v>22608.669999999969</v>
      </c>
      <c r="DH57" s="31">
        <f t="shared" ca="1" si="202"/>
        <v>6695.3399999999874</v>
      </c>
      <c r="DI57" s="32">
        <f t="shared" ca="1" si="68"/>
        <v>171.18</v>
      </c>
      <c r="DJ57" s="32">
        <f t="shared" ca="1" si="69"/>
        <v>0</v>
      </c>
      <c r="DK57" s="32">
        <f t="shared" ca="1" si="70"/>
        <v>0</v>
      </c>
      <c r="DL57" s="32">
        <f t="shared" ca="1" si="71"/>
        <v>0</v>
      </c>
      <c r="DM57" s="32">
        <f t="shared" ca="1" si="72"/>
        <v>0</v>
      </c>
      <c r="DN57" s="32">
        <f t="shared" ca="1" si="73"/>
        <v>-571.67999999999995</v>
      </c>
      <c r="DO57" s="32">
        <f t="shared" ca="1" si="74"/>
        <v>-36.67</v>
      </c>
      <c r="DP57" s="32">
        <f t="shared" ca="1" si="75"/>
        <v>-54.67</v>
      </c>
      <c r="DQ57" s="32">
        <f t="shared" ca="1" si="76"/>
        <v>-36.75</v>
      </c>
      <c r="DR57" s="32">
        <f t="shared" ca="1" si="77"/>
        <v>128.91</v>
      </c>
      <c r="DS57" s="32">
        <f t="shared" ca="1" si="78"/>
        <v>1130.43</v>
      </c>
      <c r="DT57" s="32">
        <f t="shared" ca="1" si="79"/>
        <v>334.77</v>
      </c>
      <c r="DU57" s="31">
        <f t="shared" ca="1" si="80"/>
        <v>932.27</v>
      </c>
      <c r="DV57" s="31">
        <f t="shared" ca="1" si="81"/>
        <v>0</v>
      </c>
      <c r="DW57" s="31">
        <f t="shared" ca="1" si="82"/>
        <v>0</v>
      </c>
      <c r="DX57" s="31">
        <f t="shared" ca="1" si="83"/>
        <v>0</v>
      </c>
      <c r="DY57" s="31">
        <f t="shared" ca="1" si="84"/>
        <v>0</v>
      </c>
      <c r="DZ57" s="31">
        <f t="shared" ca="1" si="85"/>
        <v>-2983.35</v>
      </c>
      <c r="EA57" s="31">
        <f t="shared" ca="1" si="86"/>
        <v>-189.69</v>
      </c>
      <c r="EB57" s="31">
        <f t="shared" ca="1" si="87"/>
        <v>-280.26</v>
      </c>
      <c r="EC57" s="31">
        <f t="shared" ca="1" si="88"/>
        <v>-186.68</v>
      </c>
      <c r="ED57" s="31">
        <f t="shared" ca="1" si="89"/>
        <v>649.05999999999995</v>
      </c>
      <c r="EE57" s="31">
        <f t="shared" ca="1" si="90"/>
        <v>5638.67</v>
      </c>
      <c r="EF57" s="31">
        <f t="shared" ca="1" si="91"/>
        <v>1654.7</v>
      </c>
      <c r="EG57" s="32">
        <f t="shared" ca="1" si="92"/>
        <v>4527.0400000000027</v>
      </c>
      <c r="EH57" s="32">
        <f t="shared" ca="1" si="93"/>
        <v>0</v>
      </c>
      <c r="EI57" s="32">
        <f t="shared" ca="1" si="94"/>
        <v>0</v>
      </c>
      <c r="EJ57" s="32">
        <f t="shared" ca="1" si="95"/>
        <v>0</v>
      </c>
      <c r="EK57" s="32">
        <f t="shared" ca="1" si="96"/>
        <v>0</v>
      </c>
      <c r="EL57" s="32">
        <f t="shared" ca="1" si="97"/>
        <v>-14988.550000000019</v>
      </c>
      <c r="EM57" s="32">
        <f t="shared" ca="1" si="98"/>
        <v>-959.69000000000096</v>
      </c>
      <c r="EN57" s="32">
        <f t="shared" ca="1" si="99"/>
        <v>-1428.2500000000011</v>
      </c>
      <c r="EO57" s="32">
        <f t="shared" ca="1" si="100"/>
        <v>-958.3800000000017</v>
      </c>
      <c r="EP57" s="32">
        <f t="shared" ca="1" si="101"/>
        <v>3356.2599999999979</v>
      </c>
      <c r="EQ57" s="32">
        <f t="shared" ca="1" si="102"/>
        <v>29377.769999999968</v>
      </c>
      <c r="ER57" s="32">
        <f t="shared" ca="1" si="103"/>
        <v>8684.8099999999886</v>
      </c>
    </row>
    <row r="58" spans="1:148" x14ac:dyDescent="0.25">
      <c r="A58" t="s">
        <v>456</v>
      </c>
      <c r="B58" s="1" t="s">
        <v>135</v>
      </c>
      <c r="C58" t="str">
        <f t="shared" ca="1" si="216"/>
        <v>BCHIMP</v>
      </c>
      <c r="D58" t="str">
        <f t="shared" ca="1" si="217"/>
        <v>Alberta-BC Intertie - Import</v>
      </c>
      <c r="E58" s="51">
        <v>14984</v>
      </c>
      <c r="F58" s="51">
        <v>34440</v>
      </c>
      <c r="G58" s="51">
        <v>44387</v>
      </c>
      <c r="H58" s="51">
        <v>44139</v>
      </c>
      <c r="I58" s="51">
        <v>15529</v>
      </c>
      <c r="J58" s="51">
        <v>30392</v>
      </c>
      <c r="K58" s="51">
        <v>30673</v>
      </c>
      <c r="L58" s="51">
        <v>36008</v>
      </c>
      <c r="M58" s="51">
        <v>27897</v>
      </c>
      <c r="N58" s="51">
        <v>17273</v>
      </c>
      <c r="O58" s="51">
        <v>25883</v>
      </c>
      <c r="P58" s="51">
        <v>13789</v>
      </c>
      <c r="Q58" s="32">
        <v>2483857.0299999998</v>
      </c>
      <c r="R58" s="32">
        <v>7200757.4500000002</v>
      </c>
      <c r="S58" s="32">
        <v>2631022.39</v>
      </c>
      <c r="T58" s="32">
        <v>2925515.37</v>
      </c>
      <c r="U58" s="32">
        <v>1009953.29</v>
      </c>
      <c r="V58" s="32">
        <v>3399481.34</v>
      </c>
      <c r="W58" s="32">
        <v>3259047.18</v>
      </c>
      <c r="X58" s="32">
        <v>7987374.04</v>
      </c>
      <c r="Y58" s="32">
        <v>5618541.5499999998</v>
      </c>
      <c r="Z58" s="32">
        <v>3417283.72</v>
      </c>
      <c r="AA58" s="32">
        <v>6344353.4100000001</v>
      </c>
      <c r="AB58" s="32">
        <v>1845177.93</v>
      </c>
      <c r="AC58" s="2">
        <v>0.53</v>
      </c>
      <c r="AD58" s="2">
        <v>0.53</v>
      </c>
      <c r="AE58" s="2">
        <v>0.53</v>
      </c>
      <c r="AF58" s="2">
        <v>0.53</v>
      </c>
      <c r="AG58" s="2">
        <v>0.53</v>
      </c>
      <c r="AH58" s="2">
        <v>0.53</v>
      </c>
      <c r="AI58" s="2">
        <v>1.92</v>
      </c>
      <c r="AJ58" s="2">
        <v>1.92</v>
      </c>
      <c r="AK58" s="2">
        <v>1.92</v>
      </c>
      <c r="AL58" s="2">
        <v>1.92</v>
      </c>
      <c r="AM58" s="2">
        <v>1.92</v>
      </c>
      <c r="AN58" s="2">
        <v>1.92</v>
      </c>
      <c r="AO58" s="33">
        <v>13164.44</v>
      </c>
      <c r="AP58" s="33">
        <v>38164.01</v>
      </c>
      <c r="AQ58" s="33">
        <v>13944.42</v>
      </c>
      <c r="AR58" s="33">
        <v>15505.23</v>
      </c>
      <c r="AS58" s="33">
        <v>5352.75</v>
      </c>
      <c r="AT58" s="33">
        <v>18017.25</v>
      </c>
      <c r="AU58" s="33">
        <v>62573.71</v>
      </c>
      <c r="AV58" s="33">
        <v>153357.57999999999</v>
      </c>
      <c r="AW58" s="33">
        <v>107876</v>
      </c>
      <c r="AX58" s="33">
        <v>65611.850000000006</v>
      </c>
      <c r="AY58" s="33">
        <v>121811.59</v>
      </c>
      <c r="AZ58" s="33">
        <v>35427.42</v>
      </c>
      <c r="BA58" s="31">
        <f t="shared" si="44"/>
        <v>-993.54</v>
      </c>
      <c r="BB58" s="31">
        <f t="shared" si="45"/>
        <v>-2880.3</v>
      </c>
      <c r="BC58" s="31">
        <f t="shared" si="46"/>
        <v>-1052.4100000000001</v>
      </c>
      <c r="BD58" s="31">
        <f t="shared" si="47"/>
        <v>16967.990000000002</v>
      </c>
      <c r="BE58" s="31">
        <f t="shared" si="48"/>
        <v>5857.73</v>
      </c>
      <c r="BF58" s="31">
        <f t="shared" si="49"/>
        <v>19716.990000000002</v>
      </c>
      <c r="BG58" s="31">
        <f t="shared" si="50"/>
        <v>2281.33</v>
      </c>
      <c r="BH58" s="31">
        <f t="shared" si="51"/>
        <v>5591.16</v>
      </c>
      <c r="BI58" s="31">
        <f t="shared" si="52"/>
        <v>3932.98</v>
      </c>
      <c r="BJ58" s="31">
        <f t="shared" si="53"/>
        <v>-10251.85</v>
      </c>
      <c r="BK58" s="31">
        <f t="shared" si="54"/>
        <v>-19033.060000000001</v>
      </c>
      <c r="BL58" s="31">
        <f t="shared" si="55"/>
        <v>-5535.53</v>
      </c>
      <c r="BM58" s="6">
        <f t="shared" ca="1" si="215"/>
        <v>1.09E-2</v>
      </c>
      <c r="BN58" s="6">
        <f t="shared" ca="1" si="215"/>
        <v>1.09E-2</v>
      </c>
      <c r="BO58" s="6">
        <f t="shared" ca="1" si="215"/>
        <v>1.09E-2</v>
      </c>
      <c r="BP58" s="6">
        <f t="shared" ca="1" si="215"/>
        <v>1.09E-2</v>
      </c>
      <c r="BQ58" s="6">
        <f t="shared" ca="1" si="215"/>
        <v>1.09E-2</v>
      </c>
      <c r="BR58" s="6">
        <f t="shared" ca="1" si="215"/>
        <v>1.09E-2</v>
      </c>
      <c r="BS58" s="6">
        <f t="shared" ref="BM58:BX79" ca="1" si="218">VLOOKUP($C58,LossFactorLookup,3,FALSE)</f>
        <v>1.09E-2</v>
      </c>
      <c r="BT58" s="6">
        <f t="shared" ca="1" si="218"/>
        <v>1.09E-2</v>
      </c>
      <c r="BU58" s="6">
        <f t="shared" ca="1" si="218"/>
        <v>1.09E-2</v>
      </c>
      <c r="BV58" s="6">
        <f t="shared" ca="1" si="218"/>
        <v>1.09E-2</v>
      </c>
      <c r="BW58" s="6">
        <f t="shared" ca="1" si="218"/>
        <v>1.09E-2</v>
      </c>
      <c r="BX58" s="6">
        <f t="shared" ca="1" si="218"/>
        <v>1.09E-2</v>
      </c>
      <c r="BY58" s="31">
        <f t="shared" ca="1" si="203"/>
        <v>27074.04</v>
      </c>
      <c r="BZ58" s="31">
        <f t="shared" ca="1" si="204"/>
        <v>78488.259999999995</v>
      </c>
      <c r="CA58" s="31">
        <f t="shared" ca="1" si="205"/>
        <v>28678.14</v>
      </c>
      <c r="CB58" s="31">
        <f t="shared" ca="1" si="206"/>
        <v>31888.12</v>
      </c>
      <c r="CC58" s="31">
        <f t="shared" ca="1" si="207"/>
        <v>11008.49</v>
      </c>
      <c r="CD58" s="31">
        <f t="shared" ca="1" si="208"/>
        <v>37054.35</v>
      </c>
      <c r="CE58" s="31">
        <f t="shared" ca="1" si="209"/>
        <v>35523.61</v>
      </c>
      <c r="CF58" s="31">
        <f t="shared" ca="1" si="210"/>
        <v>87062.38</v>
      </c>
      <c r="CG58" s="31">
        <f t="shared" ca="1" si="211"/>
        <v>61242.1</v>
      </c>
      <c r="CH58" s="31">
        <f t="shared" ca="1" si="212"/>
        <v>37248.39</v>
      </c>
      <c r="CI58" s="31">
        <f t="shared" ca="1" si="213"/>
        <v>69153.45</v>
      </c>
      <c r="CJ58" s="31">
        <f t="shared" ca="1" si="214"/>
        <v>20112.439999999999</v>
      </c>
      <c r="CK58" s="32">
        <f t="shared" ca="1" si="56"/>
        <v>3725.79</v>
      </c>
      <c r="CL58" s="32">
        <f t="shared" ca="1" si="57"/>
        <v>10801.14</v>
      </c>
      <c r="CM58" s="32">
        <f t="shared" ca="1" si="58"/>
        <v>3946.53</v>
      </c>
      <c r="CN58" s="32">
        <f t="shared" ca="1" si="59"/>
        <v>4388.2700000000004</v>
      </c>
      <c r="CO58" s="32">
        <f t="shared" ca="1" si="60"/>
        <v>1514.93</v>
      </c>
      <c r="CP58" s="32">
        <f t="shared" ca="1" si="61"/>
        <v>5099.22</v>
      </c>
      <c r="CQ58" s="32">
        <f t="shared" ca="1" si="62"/>
        <v>4888.57</v>
      </c>
      <c r="CR58" s="32">
        <f t="shared" ca="1" si="63"/>
        <v>11981.06</v>
      </c>
      <c r="CS58" s="32">
        <f t="shared" ca="1" si="64"/>
        <v>8427.81</v>
      </c>
      <c r="CT58" s="32">
        <f t="shared" ca="1" si="65"/>
        <v>5125.93</v>
      </c>
      <c r="CU58" s="32">
        <f t="shared" ca="1" si="66"/>
        <v>9516.5300000000007</v>
      </c>
      <c r="CV58" s="32">
        <f t="shared" ca="1" si="67"/>
        <v>2767.77</v>
      </c>
      <c r="CW58" s="31">
        <f t="shared" ca="1" si="191"/>
        <v>18628.93</v>
      </c>
      <c r="CX58" s="31">
        <f t="shared" ca="1" si="192"/>
        <v>54005.689999999995</v>
      </c>
      <c r="CY58" s="31">
        <f t="shared" ca="1" si="193"/>
        <v>19732.66</v>
      </c>
      <c r="CZ58" s="31">
        <f t="shared" ca="1" si="194"/>
        <v>3803.1699999999983</v>
      </c>
      <c r="DA58" s="31">
        <f t="shared" ca="1" si="195"/>
        <v>1312.9400000000005</v>
      </c>
      <c r="DB58" s="31">
        <f t="shared" ca="1" si="196"/>
        <v>4419.3299999999981</v>
      </c>
      <c r="DC58" s="31">
        <f t="shared" ca="1" si="197"/>
        <v>-24442.86</v>
      </c>
      <c r="DD58" s="31">
        <f t="shared" ca="1" si="198"/>
        <v>-59905.299999999988</v>
      </c>
      <c r="DE58" s="31">
        <f t="shared" ca="1" si="199"/>
        <v>-42139.07</v>
      </c>
      <c r="DF58" s="31">
        <f t="shared" ca="1" si="200"/>
        <v>-12985.680000000006</v>
      </c>
      <c r="DG58" s="31">
        <f t="shared" ca="1" si="201"/>
        <v>-24108.55</v>
      </c>
      <c r="DH58" s="31">
        <f t="shared" ca="1" si="202"/>
        <v>-7011.6799999999994</v>
      </c>
      <c r="DI58" s="32">
        <f t="shared" ca="1" si="68"/>
        <v>931.45</v>
      </c>
      <c r="DJ58" s="32">
        <f t="shared" ca="1" si="69"/>
        <v>2700.28</v>
      </c>
      <c r="DK58" s="32">
        <f t="shared" ca="1" si="70"/>
        <v>986.63</v>
      </c>
      <c r="DL58" s="32">
        <f t="shared" ca="1" si="71"/>
        <v>190.16</v>
      </c>
      <c r="DM58" s="32">
        <f t="shared" ca="1" si="72"/>
        <v>65.650000000000006</v>
      </c>
      <c r="DN58" s="32">
        <f t="shared" ca="1" si="73"/>
        <v>220.97</v>
      </c>
      <c r="DO58" s="32">
        <f t="shared" ca="1" si="74"/>
        <v>-1222.1400000000001</v>
      </c>
      <c r="DP58" s="32">
        <f t="shared" ca="1" si="75"/>
        <v>-2995.27</v>
      </c>
      <c r="DQ58" s="32">
        <f t="shared" ca="1" si="76"/>
        <v>-2106.9499999999998</v>
      </c>
      <c r="DR58" s="32">
        <f t="shared" ca="1" si="77"/>
        <v>-649.28</v>
      </c>
      <c r="DS58" s="32">
        <f t="shared" ca="1" si="78"/>
        <v>-1205.43</v>
      </c>
      <c r="DT58" s="32">
        <f t="shared" ca="1" si="79"/>
        <v>-350.58</v>
      </c>
      <c r="DU58" s="31">
        <f t="shared" ca="1" si="80"/>
        <v>5072.79</v>
      </c>
      <c r="DV58" s="31">
        <f t="shared" ca="1" si="81"/>
        <v>14580</v>
      </c>
      <c r="DW58" s="31">
        <f t="shared" ca="1" si="82"/>
        <v>5285.63</v>
      </c>
      <c r="DX58" s="31">
        <f t="shared" ca="1" si="83"/>
        <v>1009.84</v>
      </c>
      <c r="DY58" s="31">
        <f t="shared" ca="1" si="84"/>
        <v>345.65</v>
      </c>
      <c r="DZ58" s="31">
        <f t="shared" ca="1" si="85"/>
        <v>1153.1400000000001</v>
      </c>
      <c r="EA58" s="31">
        <f t="shared" ca="1" si="86"/>
        <v>-6322.64</v>
      </c>
      <c r="EB58" s="31">
        <f t="shared" ca="1" si="87"/>
        <v>-15355.8</v>
      </c>
      <c r="EC58" s="31">
        <f t="shared" ca="1" si="88"/>
        <v>-10703.28</v>
      </c>
      <c r="ED58" s="31">
        <f t="shared" ca="1" si="89"/>
        <v>-3269</v>
      </c>
      <c r="EE58" s="31">
        <f t="shared" ca="1" si="90"/>
        <v>-6012.75</v>
      </c>
      <c r="EF58" s="31">
        <f t="shared" ca="1" si="91"/>
        <v>-1732.89</v>
      </c>
      <c r="EG58" s="32">
        <f t="shared" ca="1" si="92"/>
        <v>24633.170000000002</v>
      </c>
      <c r="EH58" s="32">
        <f t="shared" ca="1" si="93"/>
        <v>71285.97</v>
      </c>
      <c r="EI58" s="32">
        <f t="shared" ca="1" si="94"/>
        <v>26004.920000000002</v>
      </c>
      <c r="EJ58" s="32">
        <f t="shared" ca="1" si="95"/>
        <v>5003.1699999999983</v>
      </c>
      <c r="EK58" s="32">
        <f t="shared" ca="1" si="96"/>
        <v>1724.2400000000007</v>
      </c>
      <c r="EL58" s="32">
        <f t="shared" ca="1" si="97"/>
        <v>5793.4399999999987</v>
      </c>
      <c r="EM58" s="32">
        <f t="shared" ca="1" si="98"/>
        <v>-31987.64</v>
      </c>
      <c r="EN58" s="32">
        <f t="shared" ca="1" si="99"/>
        <v>-78256.369999999981</v>
      </c>
      <c r="EO58" s="32">
        <f t="shared" ca="1" si="100"/>
        <v>-54949.299999999996</v>
      </c>
      <c r="EP58" s="32">
        <f t="shared" ca="1" si="101"/>
        <v>-16903.960000000006</v>
      </c>
      <c r="EQ58" s="32">
        <f t="shared" ca="1" si="102"/>
        <v>-31326.73</v>
      </c>
      <c r="ER58" s="32">
        <f t="shared" ca="1" si="103"/>
        <v>-9095.15</v>
      </c>
    </row>
    <row r="59" spans="1:148" x14ac:dyDescent="0.25">
      <c r="A59" t="s">
        <v>456</v>
      </c>
      <c r="B59" s="1" t="s">
        <v>137</v>
      </c>
      <c r="C59" t="str">
        <f t="shared" ca="1" si="216"/>
        <v>BCHEXP</v>
      </c>
      <c r="D59" t="str">
        <f t="shared" ca="1" si="217"/>
        <v>Alberta-BC Intertie - Export</v>
      </c>
      <c r="H59" s="51">
        <v>75</v>
      </c>
      <c r="I59" s="51">
        <v>1012.5</v>
      </c>
      <c r="J59" s="51">
        <v>225</v>
      </c>
      <c r="K59" s="51">
        <v>150</v>
      </c>
      <c r="Q59" s="32"/>
      <c r="R59" s="32"/>
      <c r="S59" s="32"/>
      <c r="T59" s="32">
        <v>1824</v>
      </c>
      <c r="U59" s="32">
        <v>29869.5</v>
      </c>
      <c r="V59" s="32">
        <v>6753.75</v>
      </c>
      <c r="W59" s="32">
        <v>4146.38</v>
      </c>
      <c r="X59" s="32"/>
      <c r="Y59" s="32"/>
      <c r="Z59" s="32"/>
      <c r="AA59" s="32"/>
      <c r="AB59" s="32"/>
      <c r="AF59" s="2">
        <v>1.02</v>
      </c>
      <c r="AG59" s="2">
        <v>1.02</v>
      </c>
      <c r="AH59" s="2">
        <v>1.02</v>
      </c>
      <c r="AI59" s="2">
        <v>1.02</v>
      </c>
      <c r="AO59" s="33"/>
      <c r="AP59" s="33"/>
      <c r="AQ59" s="33"/>
      <c r="AR59" s="33">
        <v>18.600000000000001</v>
      </c>
      <c r="AS59" s="33">
        <v>304.67</v>
      </c>
      <c r="AT59" s="33">
        <v>68.89</v>
      </c>
      <c r="AU59" s="33">
        <v>42.29</v>
      </c>
      <c r="AV59" s="33"/>
      <c r="AW59" s="33"/>
      <c r="AX59" s="33"/>
      <c r="AY59" s="33"/>
      <c r="AZ59" s="33"/>
      <c r="BA59" s="31">
        <f t="shared" si="44"/>
        <v>0</v>
      </c>
      <c r="BB59" s="31">
        <f t="shared" si="45"/>
        <v>0</v>
      </c>
      <c r="BC59" s="31">
        <f t="shared" si="46"/>
        <v>0</v>
      </c>
      <c r="BD59" s="31">
        <f t="shared" si="47"/>
        <v>10.58</v>
      </c>
      <c r="BE59" s="31">
        <f t="shared" si="48"/>
        <v>173.24</v>
      </c>
      <c r="BF59" s="31">
        <f t="shared" si="49"/>
        <v>39.17</v>
      </c>
      <c r="BG59" s="31">
        <f t="shared" si="50"/>
        <v>2.9</v>
      </c>
      <c r="BH59" s="31">
        <f t="shared" si="51"/>
        <v>0</v>
      </c>
      <c r="BI59" s="31">
        <f t="shared" si="52"/>
        <v>0</v>
      </c>
      <c r="BJ59" s="31">
        <f t="shared" si="53"/>
        <v>0</v>
      </c>
      <c r="BK59" s="31">
        <f t="shared" si="54"/>
        <v>0</v>
      </c>
      <c r="BL59" s="31">
        <f t="shared" si="55"/>
        <v>0</v>
      </c>
      <c r="BM59" s="6">
        <f t="shared" ca="1" si="218"/>
        <v>8.5000000000000006E-3</v>
      </c>
      <c r="BN59" s="6">
        <f t="shared" ca="1" si="218"/>
        <v>8.5000000000000006E-3</v>
      </c>
      <c r="BO59" s="6">
        <f t="shared" ca="1" si="218"/>
        <v>8.5000000000000006E-3</v>
      </c>
      <c r="BP59" s="6">
        <f t="shared" ca="1" si="218"/>
        <v>8.5000000000000006E-3</v>
      </c>
      <c r="BQ59" s="6">
        <f t="shared" ca="1" si="218"/>
        <v>8.5000000000000006E-3</v>
      </c>
      <c r="BR59" s="6">
        <f t="shared" ca="1" si="218"/>
        <v>8.5000000000000006E-3</v>
      </c>
      <c r="BS59" s="6">
        <f t="shared" ca="1" si="218"/>
        <v>8.5000000000000006E-3</v>
      </c>
      <c r="BT59" s="6">
        <f t="shared" ca="1" si="218"/>
        <v>8.5000000000000006E-3</v>
      </c>
      <c r="BU59" s="6">
        <f t="shared" ca="1" si="218"/>
        <v>8.5000000000000006E-3</v>
      </c>
      <c r="BV59" s="6">
        <f t="shared" ca="1" si="218"/>
        <v>8.5000000000000006E-3</v>
      </c>
      <c r="BW59" s="6">
        <f t="shared" ca="1" si="218"/>
        <v>8.5000000000000006E-3</v>
      </c>
      <c r="BX59" s="6">
        <f t="shared" ca="1" si="218"/>
        <v>8.5000000000000006E-3</v>
      </c>
      <c r="BY59" s="31">
        <f t="shared" ca="1" si="203"/>
        <v>0</v>
      </c>
      <c r="BZ59" s="31">
        <f t="shared" ca="1" si="204"/>
        <v>0</v>
      </c>
      <c r="CA59" s="31">
        <f t="shared" ca="1" si="205"/>
        <v>0</v>
      </c>
      <c r="CB59" s="31">
        <f t="shared" ca="1" si="206"/>
        <v>15.5</v>
      </c>
      <c r="CC59" s="31">
        <f t="shared" ca="1" si="207"/>
        <v>253.89</v>
      </c>
      <c r="CD59" s="31">
        <f t="shared" ca="1" si="208"/>
        <v>57.41</v>
      </c>
      <c r="CE59" s="31">
        <f t="shared" ca="1" si="209"/>
        <v>35.24</v>
      </c>
      <c r="CF59" s="31">
        <f t="shared" ca="1" si="210"/>
        <v>0</v>
      </c>
      <c r="CG59" s="31">
        <f t="shared" ca="1" si="211"/>
        <v>0</v>
      </c>
      <c r="CH59" s="31">
        <f t="shared" ca="1" si="212"/>
        <v>0</v>
      </c>
      <c r="CI59" s="31">
        <f t="shared" ca="1" si="213"/>
        <v>0</v>
      </c>
      <c r="CJ59" s="31">
        <f t="shared" ca="1" si="214"/>
        <v>0</v>
      </c>
      <c r="CK59" s="32">
        <f t="shared" ca="1" si="56"/>
        <v>0</v>
      </c>
      <c r="CL59" s="32">
        <f t="shared" ca="1" si="57"/>
        <v>0</v>
      </c>
      <c r="CM59" s="32">
        <f t="shared" ca="1" si="58"/>
        <v>0</v>
      </c>
      <c r="CN59" s="32">
        <f t="shared" ca="1" si="59"/>
        <v>2.74</v>
      </c>
      <c r="CO59" s="32">
        <f t="shared" ca="1" si="60"/>
        <v>44.8</v>
      </c>
      <c r="CP59" s="32">
        <f t="shared" ca="1" si="61"/>
        <v>10.130000000000001</v>
      </c>
      <c r="CQ59" s="32">
        <f t="shared" ca="1" si="62"/>
        <v>6.22</v>
      </c>
      <c r="CR59" s="32">
        <f t="shared" ca="1" si="63"/>
        <v>0</v>
      </c>
      <c r="CS59" s="32">
        <f t="shared" ca="1" si="64"/>
        <v>0</v>
      </c>
      <c r="CT59" s="32">
        <f t="shared" ca="1" si="65"/>
        <v>0</v>
      </c>
      <c r="CU59" s="32">
        <f t="shared" ca="1" si="66"/>
        <v>0</v>
      </c>
      <c r="CV59" s="32">
        <f t="shared" ca="1" si="67"/>
        <v>0</v>
      </c>
      <c r="CW59" s="31">
        <f t="shared" ca="1" si="191"/>
        <v>0</v>
      </c>
      <c r="CX59" s="31">
        <f t="shared" ca="1" si="192"/>
        <v>0</v>
      </c>
      <c r="CY59" s="31">
        <f t="shared" ca="1" si="193"/>
        <v>0</v>
      </c>
      <c r="CZ59" s="31">
        <f t="shared" ca="1" si="194"/>
        <v>-10.94</v>
      </c>
      <c r="DA59" s="31">
        <f t="shared" ca="1" si="195"/>
        <v>-179.22000000000003</v>
      </c>
      <c r="DB59" s="31">
        <f t="shared" ca="1" si="196"/>
        <v>-40.52000000000001</v>
      </c>
      <c r="DC59" s="31">
        <f t="shared" ca="1" si="197"/>
        <v>-3.7299999999999982</v>
      </c>
      <c r="DD59" s="31">
        <f t="shared" ca="1" si="198"/>
        <v>0</v>
      </c>
      <c r="DE59" s="31">
        <f t="shared" ca="1" si="199"/>
        <v>0</v>
      </c>
      <c r="DF59" s="31">
        <f t="shared" ca="1" si="200"/>
        <v>0</v>
      </c>
      <c r="DG59" s="31">
        <f t="shared" ca="1" si="201"/>
        <v>0</v>
      </c>
      <c r="DH59" s="31">
        <f t="shared" ca="1" si="202"/>
        <v>0</v>
      </c>
      <c r="DI59" s="32">
        <f t="shared" ca="1" si="68"/>
        <v>0</v>
      </c>
      <c r="DJ59" s="32">
        <f t="shared" ca="1" si="69"/>
        <v>0</v>
      </c>
      <c r="DK59" s="32">
        <f t="shared" ca="1" si="70"/>
        <v>0</v>
      </c>
      <c r="DL59" s="32">
        <f t="shared" ca="1" si="71"/>
        <v>-0.55000000000000004</v>
      </c>
      <c r="DM59" s="32">
        <f t="shared" ca="1" si="72"/>
        <v>-8.9600000000000009</v>
      </c>
      <c r="DN59" s="32">
        <f t="shared" ca="1" si="73"/>
        <v>-2.0299999999999998</v>
      </c>
      <c r="DO59" s="32">
        <f t="shared" ca="1" si="74"/>
        <v>-0.19</v>
      </c>
      <c r="DP59" s="32">
        <f t="shared" ca="1" si="75"/>
        <v>0</v>
      </c>
      <c r="DQ59" s="32">
        <f t="shared" ca="1" si="76"/>
        <v>0</v>
      </c>
      <c r="DR59" s="32">
        <f t="shared" ca="1" si="77"/>
        <v>0</v>
      </c>
      <c r="DS59" s="32">
        <f t="shared" ca="1" si="78"/>
        <v>0</v>
      </c>
      <c r="DT59" s="32">
        <f t="shared" ca="1" si="79"/>
        <v>0</v>
      </c>
      <c r="DU59" s="31">
        <f t="shared" ca="1" si="80"/>
        <v>0</v>
      </c>
      <c r="DV59" s="31">
        <f t="shared" ca="1" si="81"/>
        <v>0</v>
      </c>
      <c r="DW59" s="31">
        <f t="shared" ca="1" si="82"/>
        <v>0</v>
      </c>
      <c r="DX59" s="31">
        <f t="shared" ca="1" si="83"/>
        <v>-2.9</v>
      </c>
      <c r="DY59" s="31">
        <f t="shared" ca="1" si="84"/>
        <v>-47.18</v>
      </c>
      <c r="DZ59" s="31">
        <f t="shared" ca="1" si="85"/>
        <v>-10.57</v>
      </c>
      <c r="EA59" s="31">
        <f t="shared" ca="1" si="86"/>
        <v>-0.96</v>
      </c>
      <c r="EB59" s="31">
        <f t="shared" ca="1" si="87"/>
        <v>0</v>
      </c>
      <c r="EC59" s="31">
        <f t="shared" ca="1" si="88"/>
        <v>0</v>
      </c>
      <c r="ED59" s="31">
        <f t="shared" ca="1" si="89"/>
        <v>0</v>
      </c>
      <c r="EE59" s="31">
        <f t="shared" ca="1" si="90"/>
        <v>0</v>
      </c>
      <c r="EF59" s="31">
        <f t="shared" ca="1" si="91"/>
        <v>0</v>
      </c>
      <c r="EG59" s="32">
        <f t="shared" ca="1" si="92"/>
        <v>0</v>
      </c>
      <c r="EH59" s="32">
        <f t="shared" ca="1" si="93"/>
        <v>0</v>
      </c>
      <c r="EI59" s="32">
        <f t="shared" ca="1" si="94"/>
        <v>0</v>
      </c>
      <c r="EJ59" s="32">
        <f t="shared" ca="1" si="95"/>
        <v>-14.39</v>
      </c>
      <c r="EK59" s="32">
        <f t="shared" ca="1" si="96"/>
        <v>-235.36000000000004</v>
      </c>
      <c r="EL59" s="32">
        <f t="shared" ca="1" si="97"/>
        <v>-53.120000000000012</v>
      </c>
      <c r="EM59" s="32">
        <f t="shared" ca="1" si="98"/>
        <v>-4.8799999999999981</v>
      </c>
      <c r="EN59" s="32">
        <f t="shared" ca="1" si="99"/>
        <v>0</v>
      </c>
      <c r="EO59" s="32">
        <f t="shared" ca="1" si="100"/>
        <v>0</v>
      </c>
      <c r="EP59" s="32">
        <f t="shared" ca="1" si="101"/>
        <v>0</v>
      </c>
      <c r="EQ59" s="32">
        <f t="shared" ca="1" si="102"/>
        <v>0</v>
      </c>
      <c r="ER59" s="32">
        <f t="shared" ca="1" si="103"/>
        <v>0</v>
      </c>
    </row>
    <row r="60" spans="1:148" x14ac:dyDescent="0.25">
      <c r="A60" t="s">
        <v>457</v>
      </c>
      <c r="B60" s="1" t="s">
        <v>106</v>
      </c>
      <c r="C60" t="str">
        <f t="shared" ca="1" si="216"/>
        <v>FNG1</v>
      </c>
      <c r="D60" t="str">
        <f t="shared" ca="1" si="217"/>
        <v>Fort Nelson</v>
      </c>
      <c r="E60" s="51">
        <v>10312.5396</v>
      </c>
      <c r="F60" s="51">
        <v>9770.1043200000004</v>
      </c>
      <c r="G60" s="51">
        <v>11835.59928</v>
      </c>
      <c r="H60" s="51">
        <v>12891.09528</v>
      </c>
      <c r="I60" s="51">
        <v>17766.457439999998</v>
      </c>
      <c r="J60" s="51">
        <v>2613.6202800000001</v>
      </c>
      <c r="K60" s="51">
        <v>0</v>
      </c>
      <c r="L60" s="51">
        <v>0</v>
      </c>
      <c r="M60" s="51">
        <v>9906.8192400000007</v>
      </c>
      <c r="N60" s="51">
        <v>10682.686519999999</v>
      </c>
      <c r="O60" s="51">
        <v>4469.8601200000003</v>
      </c>
      <c r="P60" s="51">
        <v>10032.29328</v>
      </c>
      <c r="Q60" s="32">
        <v>839899.25</v>
      </c>
      <c r="R60" s="32">
        <v>1296908.5</v>
      </c>
      <c r="S60" s="32">
        <v>606540.85</v>
      </c>
      <c r="T60" s="32">
        <v>709554.21</v>
      </c>
      <c r="U60" s="32">
        <v>605097.72</v>
      </c>
      <c r="V60" s="32">
        <v>64137.42</v>
      </c>
      <c r="W60" s="32">
        <v>0</v>
      </c>
      <c r="X60" s="32">
        <v>0</v>
      </c>
      <c r="Y60" s="32">
        <v>766648.29</v>
      </c>
      <c r="Z60" s="32">
        <v>892865.54</v>
      </c>
      <c r="AA60" s="32">
        <v>322780.33</v>
      </c>
      <c r="AB60" s="32">
        <v>537242.53</v>
      </c>
      <c r="AC60" s="2">
        <v>4.1500000000000004</v>
      </c>
      <c r="AD60" s="2">
        <v>4.1500000000000004</v>
      </c>
      <c r="AE60" s="2">
        <v>4.1500000000000004</v>
      </c>
      <c r="AF60" s="2">
        <v>4.1500000000000004</v>
      </c>
      <c r="AG60" s="2">
        <v>4.1500000000000004</v>
      </c>
      <c r="AH60" s="2">
        <v>4.1500000000000004</v>
      </c>
      <c r="AI60" s="2">
        <v>5.9</v>
      </c>
      <c r="AJ60" s="2">
        <v>5.9</v>
      </c>
      <c r="AK60" s="2">
        <v>5.9</v>
      </c>
      <c r="AL60" s="2">
        <v>5.9</v>
      </c>
      <c r="AM60" s="2">
        <v>5.9</v>
      </c>
      <c r="AN60" s="2">
        <v>5.9</v>
      </c>
      <c r="AO60" s="33">
        <v>34855.82</v>
      </c>
      <c r="AP60" s="33">
        <v>53821.7</v>
      </c>
      <c r="AQ60" s="33">
        <v>25171.45</v>
      </c>
      <c r="AR60" s="33">
        <v>29446.5</v>
      </c>
      <c r="AS60" s="33">
        <v>25111.56</v>
      </c>
      <c r="AT60" s="33">
        <v>2661.7</v>
      </c>
      <c r="AU60" s="33">
        <v>0</v>
      </c>
      <c r="AV60" s="33">
        <v>0</v>
      </c>
      <c r="AW60" s="33">
        <v>45232.25</v>
      </c>
      <c r="AX60" s="33">
        <v>52679.07</v>
      </c>
      <c r="AY60" s="33">
        <v>19044.04</v>
      </c>
      <c r="AZ60" s="33">
        <v>31697.31</v>
      </c>
      <c r="BA60" s="31">
        <f t="shared" si="44"/>
        <v>-335.96</v>
      </c>
      <c r="BB60" s="31">
        <f t="shared" si="45"/>
        <v>-518.76</v>
      </c>
      <c r="BC60" s="31">
        <f t="shared" si="46"/>
        <v>-242.62</v>
      </c>
      <c r="BD60" s="31">
        <f t="shared" si="47"/>
        <v>4115.41</v>
      </c>
      <c r="BE60" s="31">
        <f t="shared" si="48"/>
        <v>3509.57</v>
      </c>
      <c r="BF60" s="31">
        <f t="shared" si="49"/>
        <v>372</v>
      </c>
      <c r="BG60" s="31">
        <f t="shared" si="50"/>
        <v>0</v>
      </c>
      <c r="BH60" s="31">
        <f t="shared" si="51"/>
        <v>0</v>
      </c>
      <c r="BI60" s="31">
        <f t="shared" si="52"/>
        <v>536.65</v>
      </c>
      <c r="BJ60" s="31">
        <f t="shared" si="53"/>
        <v>-2678.6</v>
      </c>
      <c r="BK60" s="31">
        <f t="shared" si="54"/>
        <v>-968.34</v>
      </c>
      <c r="BL60" s="31">
        <f t="shared" si="55"/>
        <v>-1611.73</v>
      </c>
      <c r="BM60" s="6">
        <f t="shared" ca="1" si="218"/>
        <v>-2.7199999999999998E-2</v>
      </c>
      <c r="BN60" s="6">
        <f t="shared" ca="1" si="218"/>
        <v>-2.7199999999999998E-2</v>
      </c>
      <c r="BO60" s="6">
        <f t="shared" ca="1" si="218"/>
        <v>-2.7199999999999998E-2</v>
      </c>
      <c r="BP60" s="6">
        <f t="shared" ca="1" si="218"/>
        <v>-2.7199999999999998E-2</v>
      </c>
      <c r="BQ60" s="6">
        <f t="shared" ca="1" si="218"/>
        <v>-2.7199999999999998E-2</v>
      </c>
      <c r="BR60" s="6">
        <f t="shared" ca="1" si="218"/>
        <v>-2.7199999999999998E-2</v>
      </c>
      <c r="BS60" s="6">
        <f t="shared" ca="1" si="218"/>
        <v>-2.7199999999999998E-2</v>
      </c>
      <c r="BT60" s="6">
        <f t="shared" ca="1" si="218"/>
        <v>-2.7199999999999998E-2</v>
      </c>
      <c r="BU60" s="6">
        <f t="shared" ca="1" si="218"/>
        <v>-2.7199999999999998E-2</v>
      </c>
      <c r="BV60" s="6">
        <f t="shared" ca="1" si="218"/>
        <v>-2.7199999999999998E-2</v>
      </c>
      <c r="BW60" s="6">
        <f t="shared" ca="1" si="218"/>
        <v>-2.7199999999999998E-2</v>
      </c>
      <c r="BX60" s="6">
        <f t="shared" ca="1" si="218"/>
        <v>-2.7199999999999998E-2</v>
      </c>
      <c r="BY60" s="31">
        <f t="shared" ca="1" si="203"/>
        <v>-22845.26</v>
      </c>
      <c r="BZ60" s="31">
        <f t="shared" ca="1" si="204"/>
        <v>-35275.910000000003</v>
      </c>
      <c r="CA60" s="31">
        <f t="shared" ca="1" si="205"/>
        <v>-16497.91</v>
      </c>
      <c r="CB60" s="31">
        <f t="shared" ca="1" si="206"/>
        <v>-19299.87</v>
      </c>
      <c r="CC60" s="31">
        <f t="shared" ca="1" si="207"/>
        <v>-16458.66</v>
      </c>
      <c r="CD60" s="31">
        <f t="shared" ca="1" si="208"/>
        <v>-1744.54</v>
      </c>
      <c r="CE60" s="31">
        <f t="shared" ca="1" si="209"/>
        <v>0</v>
      </c>
      <c r="CF60" s="31">
        <f t="shared" ca="1" si="210"/>
        <v>0</v>
      </c>
      <c r="CG60" s="31">
        <f t="shared" ca="1" si="211"/>
        <v>-20852.830000000002</v>
      </c>
      <c r="CH60" s="31">
        <f t="shared" ca="1" si="212"/>
        <v>-24285.94</v>
      </c>
      <c r="CI60" s="31">
        <f t="shared" ca="1" si="213"/>
        <v>-8779.6200000000008</v>
      </c>
      <c r="CJ60" s="31">
        <f t="shared" ca="1" si="214"/>
        <v>-14613</v>
      </c>
      <c r="CK60" s="32">
        <f t="shared" ca="1" si="56"/>
        <v>1259.8499999999999</v>
      </c>
      <c r="CL60" s="32">
        <f t="shared" ca="1" si="57"/>
        <v>1945.36</v>
      </c>
      <c r="CM60" s="32">
        <f t="shared" ca="1" si="58"/>
        <v>909.81</v>
      </c>
      <c r="CN60" s="32">
        <f t="shared" ca="1" si="59"/>
        <v>1064.33</v>
      </c>
      <c r="CO60" s="32">
        <f t="shared" ca="1" si="60"/>
        <v>907.65</v>
      </c>
      <c r="CP60" s="32">
        <f t="shared" ca="1" si="61"/>
        <v>96.21</v>
      </c>
      <c r="CQ60" s="32">
        <f t="shared" ca="1" si="62"/>
        <v>0</v>
      </c>
      <c r="CR60" s="32">
        <f t="shared" ca="1" si="63"/>
        <v>0</v>
      </c>
      <c r="CS60" s="32">
        <f t="shared" ca="1" si="64"/>
        <v>1149.97</v>
      </c>
      <c r="CT60" s="32">
        <f t="shared" ca="1" si="65"/>
        <v>1339.3</v>
      </c>
      <c r="CU60" s="32">
        <f t="shared" ca="1" si="66"/>
        <v>484.17</v>
      </c>
      <c r="CV60" s="32">
        <f t="shared" ca="1" si="67"/>
        <v>805.86</v>
      </c>
      <c r="CW60" s="31">
        <f t="shared" ca="1" si="191"/>
        <v>-56105.27</v>
      </c>
      <c r="CX60" s="31">
        <f t="shared" ca="1" si="192"/>
        <v>-86633.49</v>
      </c>
      <c r="CY60" s="31">
        <f t="shared" ca="1" si="193"/>
        <v>-40516.93</v>
      </c>
      <c r="CZ60" s="31">
        <f t="shared" ca="1" si="194"/>
        <v>-51797.45</v>
      </c>
      <c r="DA60" s="31">
        <f t="shared" ca="1" si="195"/>
        <v>-44172.14</v>
      </c>
      <c r="DB60" s="31">
        <f t="shared" ca="1" si="196"/>
        <v>-4682.03</v>
      </c>
      <c r="DC60" s="31">
        <f t="shared" ca="1" si="197"/>
        <v>0</v>
      </c>
      <c r="DD60" s="31">
        <f t="shared" ca="1" si="198"/>
        <v>0</v>
      </c>
      <c r="DE60" s="31">
        <f t="shared" ca="1" si="199"/>
        <v>-65471.76</v>
      </c>
      <c r="DF60" s="31">
        <f t="shared" ca="1" si="200"/>
        <v>-72947.109999999986</v>
      </c>
      <c r="DG60" s="31">
        <f t="shared" ca="1" si="201"/>
        <v>-26371.15</v>
      </c>
      <c r="DH60" s="31">
        <f t="shared" ca="1" si="202"/>
        <v>-43892.719999999994</v>
      </c>
      <c r="DI60" s="32">
        <f t="shared" ca="1" si="68"/>
        <v>-2805.26</v>
      </c>
      <c r="DJ60" s="32">
        <f t="shared" ca="1" si="69"/>
        <v>-4331.67</v>
      </c>
      <c r="DK60" s="32">
        <f t="shared" ca="1" si="70"/>
        <v>-2025.85</v>
      </c>
      <c r="DL60" s="32">
        <f t="shared" ca="1" si="71"/>
        <v>-2589.87</v>
      </c>
      <c r="DM60" s="32">
        <f t="shared" ca="1" si="72"/>
        <v>-2208.61</v>
      </c>
      <c r="DN60" s="32">
        <f t="shared" ca="1" si="73"/>
        <v>-234.1</v>
      </c>
      <c r="DO60" s="32">
        <f t="shared" ca="1" si="74"/>
        <v>0</v>
      </c>
      <c r="DP60" s="32">
        <f t="shared" ca="1" si="75"/>
        <v>0</v>
      </c>
      <c r="DQ60" s="32">
        <f t="shared" ca="1" si="76"/>
        <v>-3273.59</v>
      </c>
      <c r="DR60" s="32">
        <f t="shared" ca="1" si="77"/>
        <v>-3647.36</v>
      </c>
      <c r="DS60" s="32">
        <f t="shared" ca="1" si="78"/>
        <v>-1318.56</v>
      </c>
      <c r="DT60" s="32">
        <f t="shared" ca="1" si="79"/>
        <v>-2194.64</v>
      </c>
      <c r="DU60" s="31">
        <f t="shared" ca="1" si="80"/>
        <v>-15277.87</v>
      </c>
      <c r="DV60" s="31">
        <f t="shared" ca="1" si="81"/>
        <v>-23388.58</v>
      </c>
      <c r="DW60" s="31">
        <f t="shared" ca="1" si="82"/>
        <v>-10852.94</v>
      </c>
      <c r="DX60" s="31">
        <f t="shared" ca="1" si="83"/>
        <v>-13753.59</v>
      </c>
      <c r="DY60" s="31">
        <f t="shared" ca="1" si="84"/>
        <v>-11629.03</v>
      </c>
      <c r="DZ60" s="31">
        <f t="shared" ca="1" si="85"/>
        <v>-1221.68</v>
      </c>
      <c r="EA60" s="31">
        <f t="shared" ca="1" si="86"/>
        <v>0</v>
      </c>
      <c r="EB60" s="31">
        <f t="shared" ca="1" si="87"/>
        <v>0</v>
      </c>
      <c r="EC60" s="31">
        <f t="shared" ca="1" si="88"/>
        <v>-16629.759999999998</v>
      </c>
      <c r="ED60" s="31">
        <f t="shared" ca="1" si="89"/>
        <v>-18363.61</v>
      </c>
      <c r="EE60" s="31">
        <f t="shared" ca="1" si="90"/>
        <v>-6577.05</v>
      </c>
      <c r="EF60" s="31">
        <f t="shared" ca="1" si="91"/>
        <v>-10847.77</v>
      </c>
      <c r="EG60" s="32">
        <f t="shared" ca="1" si="92"/>
        <v>-74188.399999999994</v>
      </c>
      <c r="EH60" s="32">
        <f t="shared" ca="1" si="93"/>
        <v>-114353.74</v>
      </c>
      <c r="EI60" s="32">
        <f t="shared" ca="1" si="94"/>
        <v>-53395.72</v>
      </c>
      <c r="EJ60" s="32">
        <f t="shared" ca="1" si="95"/>
        <v>-68140.91</v>
      </c>
      <c r="EK60" s="32">
        <f t="shared" ca="1" si="96"/>
        <v>-58009.78</v>
      </c>
      <c r="EL60" s="32">
        <f t="shared" ca="1" si="97"/>
        <v>-6137.81</v>
      </c>
      <c r="EM60" s="32">
        <f t="shared" ca="1" si="98"/>
        <v>0</v>
      </c>
      <c r="EN60" s="32">
        <f t="shared" ca="1" si="99"/>
        <v>0</v>
      </c>
      <c r="EO60" s="32">
        <f t="shared" ca="1" si="100"/>
        <v>-85375.11</v>
      </c>
      <c r="EP60" s="32">
        <f t="shared" ca="1" si="101"/>
        <v>-94958.079999999987</v>
      </c>
      <c r="EQ60" s="32">
        <f t="shared" ca="1" si="102"/>
        <v>-34266.76</v>
      </c>
      <c r="ER60" s="32">
        <f t="shared" ca="1" si="103"/>
        <v>-56935.12999999999</v>
      </c>
    </row>
    <row r="61" spans="1:148" x14ac:dyDescent="0.25">
      <c r="A61" t="s">
        <v>444</v>
      </c>
      <c r="B61" s="1" t="s">
        <v>127</v>
      </c>
      <c r="C61" t="str">
        <f t="shared" ca="1" si="216"/>
        <v>GHO</v>
      </c>
      <c r="D61" t="str">
        <f t="shared" ca="1" si="217"/>
        <v>Ghost Hydro Facility</v>
      </c>
      <c r="E61" s="51">
        <v>10914.405221999999</v>
      </c>
      <c r="F61" s="51">
        <v>9377.2262484000003</v>
      </c>
      <c r="G61" s="51">
        <v>10566.5651536</v>
      </c>
      <c r="H61" s="51">
        <v>10081.0024641</v>
      </c>
      <c r="I61" s="51">
        <v>17605.0387553</v>
      </c>
      <c r="J61" s="51">
        <v>35420.388021999999</v>
      </c>
      <c r="K61" s="51">
        <v>36581.840183</v>
      </c>
      <c r="L61" s="51">
        <v>22837.148053699999</v>
      </c>
      <c r="M61" s="51">
        <v>15393.2716363</v>
      </c>
      <c r="N61" s="51">
        <v>13076.478955299999</v>
      </c>
      <c r="O61" s="51">
        <v>9707.4940526999999</v>
      </c>
      <c r="P61" s="51">
        <v>10434.1199173</v>
      </c>
      <c r="Q61" s="32">
        <v>1185600.6200000001</v>
      </c>
      <c r="R61" s="32">
        <v>1597391.15</v>
      </c>
      <c r="S61" s="32">
        <v>613107.03</v>
      </c>
      <c r="T61" s="32">
        <v>660522.18000000005</v>
      </c>
      <c r="U61" s="32">
        <v>662051.85</v>
      </c>
      <c r="V61" s="32">
        <v>2616358.86</v>
      </c>
      <c r="W61" s="32">
        <v>2238678.06</v>
      </c>
      <c r="X61" s="32">
        <v>3170538.53</v>
      </c>
      <c r="Y61" s="32">
        <v>2063591.2</v>
      </c>
      <c r="Z61" s="32">
        <v>1340320.8500000001</v>
      </c>
      <c r="AA61" s="32">
        <v>1569286.27</v>
      </c>
      <c r="AB61" s="32">
        <v>694172.96</v>
      </c>
      <c r="AC61" s="2">
        <v>-1.69</v>
      </c>
      <c r="AD61" s="2">
        <v>-1.69</v>
      </c>
      <c r="AE61" s="2">
        <v>-1.69</v>
      </c>
      <c r="AF61" s="2">
        <v>-1.69</v>
      </c>
      <c r="AG61" s="2">
        <v>-1.69</v>
      </c>
      <c r="AH61" s="2">
        <v>-1.69</v>
      </c>
      <c r="AI61" s="2">
        <v>-0.32</v>
      </c>
      <c r="AJ61" s="2">
        <v>-0.32</v>
      </c>
      <c r="AK61" s="2">
        <v>-0.32</v>
      </c>
      <c r="AL61" s="2">
        <v>-0.32</v>
      </c>
      <c r="AM61" s="2">
        <v>-0.32</v>
      </c>
      <c r="AN61" s="2">
        <v>-0.32</v>
      </c>
      <c r="AO61" s="33">
        <v>-20036.650000000001</v>
      </c>
      <c r="AP61" s="33">
        <v>-26995.91</v>
      </c>
      <c r="AQ61" s="33">
        <v>-10361.51</v>
      </c>
      <c r="AR61" s="33">
        <v>-11162.82</v>
      </c>
      <c r="AS61" s="33">
        <v>-11188.68</v>
      </c>
      <c r="AT61" s="33">
        <v>-44216.46</v>
      </c>
      <c r="AU61" s="33">
        <v>-7163.77</v>
      </c>
      <c r="AV61" s="33">
        <v>-10145.719999999999</v>
      </c>
      <c r="AW61" s="33">
        <v>-6603.49</v>
      </c>
      <c r="AX61" s="33">
        <v>-4289.03</v>
      </c>
      <c r="AY61" s="33">
        <v>-5021.72</v>
      </c>
      <c r="AZ61" s="33">
        <v>-2221.35</v>
      </c>
      <c r="BA61" s="31">
        <f t="shared" si="44"/>
        <v>-474.24</v>
      </c>
      <c r="BB61" s="31">
        <f t="shared" si="45"/>
        <v>-638.96</v>
      </c>
      <c r="BC61" s="31">
        <f t="shared" si="46"/>
        <v>-245.24</v>
      </c>
      <c r="BD61" s="31">
        <f t="shared" si="47"/>
        <v>3831.03</v>
      </c>
      <c r="BE61" s="31">
        <f t="shared" si="48"/>
        <v>3839.9</v>
      </c>
      <c r="BF61" s="31">
        <f t="shared" si="49"/>
        <v>15174.88</v>
      </c>
      <c r="BG61" s="31">
        <f t="shared" si="50"/>
        <v>1567.07</v>
      </c>
      <c r="BH61" s="31">
        <f t="shared" si="51"/>
        <v>2219.38</v>
      </c>
      <c r="BI61" s="31">
        <f t="shared" si="52"/>
        <v>1444.51</v>
      </c>
      <c r="BJ61" s="31">
        <f t="shared" si="53"/>
        <v>-4020.96</v>
      </c>
      <c r="BK61" s="31">
        <f t="shared" si="54"/>
        <v>-4707.8599999999997</v>
      </c>
      <c r="BL61" s="31">
        <f t="shared" si="55"/>
        <v>-2082.52</v>
      </c>
      <c r="BM61" s="6">
        <f t="shared" ca="1" si="218"/>
        <v>-2.1399999999999999E-2</v>
      </c>
      <c r="BN61" s="6">
        <f t="shared" ca="1" si="218"/>
        <v>-2.1399999999999999E-2</v>
      </c>
      <c r="BO61" s="6">
        <f t="shared" ca="1" si="218"/>
        <v>-2.1399999999999999E-2</v>
      </c>
      <c r="BP61" s="6">
        <f t="shared" ca="1" si="218"/>
        <v>-2.1399999999999999E-2</v>
      </c>
      <c r="BQ61" s="6">
        <f t="shared" ca="1" si="218"/>
        <v>-2.1399999999999999E-2</v>
      </c>
      <c r="BR61" s="6">
        <f t="shared" ca="1" si="218"/>
        <v>-2.1399999999999999E-2</v>
      </c>
      <c r="BS61" s="6">
        <f t="shared" ca="1" si="218"/>
        <v>-2.1399999999999999E-2</v>
      </c>
      <c r="BT61" s="6">
        <f t="shared" ca="1" si="218"/>
        <v>-2.1399999999999999E-2</v>
      </c>
      <c r="BU61" s="6">
        <f t="shared" ca="1" si="218"/>
        <v>-2.1399999999999999E-2</v>
      </c>
      <c r="BV61" s="6">
        <f t="shared" ca="1" si="218"/>
        <v>-2.1399999999999999E-2</v>
      </c>
      <c r="BW61" s="6">
        <f t="shared" ca="1" si="218"/>
        <v>-2.1399999999999999E-2</v>
      </c>
      <c r="BX61" s="6">
        <f t="shared" ca="1" si="218"/>
        <v>-2.1399999999999999E-2</v>
      </c>
      <c r="BY61" s="31">
        <f t="shared" ca="1" si="203"/>
        <v>-25371.85</v>
      </c>
      <c r="BZ61" s="31">
        <f t="shared" ca="1" si="204"/>
        <v>-34184.17</v>
      </c>
      <c r="CA61" s="31">
        <f t="shared" ca="1" si="205"/>
        <v>-13120.49</v>
      </c>
      <c r="CB61" s="31">
        <f t="shared" ca="1" si="206"/>
        <v>-14135.17</v>
      </c>
      <c r="CC61" s="31">
        <f t="shared" ca="1" si="207"/>
        <v>-14167.91</v>
      </c>
      <c r="CD61" s="31">
        <f t="shared" ca="1" si="208"/>
        <v>-55990.080000000002</v>
      </c>
      <c r="CE61" s="31">
        <f t="shared" ca="1" si="209"/>
        <v>-47907.71</v>
      </c>
      <c r="CF61" s="31">
        <f t="shared" ca="1" si="210"/>
        <v>-67849.52</v>
      </c>
      <c r="CG61" s="31">
        <f t="shared" ca="1" si="211"/>
        <v>-44160.85</v>
      </c>
      <c r="CH61" s="31">
        <f t="shared" ca="1" si="212"/>
        <v>-28682.87</v>
      </c>
      <c r="CI61" s="31">
        <f t="shared" ca="1" si="213"/>
        <v>-33582.730000000003</v>
      </c>
      <c r="CJ61" s="31">
        <f t="shared" ca="1" si="214"/>
        <v>-14855.3</v>
      </c>
      <c r="CK61" s="32">
        <f t="shared" ca="1" si="56"/>
        <v>1778.4</v>
      </c>
      <c r="CL61" s="32">
        <f t="shared" ca="1" si="57"/>
        <v>2396.09</v>
      </c>
      <c r="CM61" s="32">
        <f t="shared" ca="1" si="58"/>
        <v>919.66</v>
      </c>
      <c r="CN61" s="32">
        <f t="shared" ca="1" si="59"/>
        <v>990.78</v>
      </c>
      <c r="CO61" s="32">
        <f t="shared" ca="1" si="60"/>
        <v>993.08</v>
      </c>
      <c r="CP61" s="32">
        <f t="shared" ca="1" si="61"/>
        <v>3924.54</v>
      </c>
      <c r="CQ61" s="32">
        <f t="shared" ca="1" si="62"/>
        <v>3358.02</v>
      </c>
      <c r="CR61" s="32">
        <f t="shared" ca="1" si="63"/>
        <v>4755.8100000000004</v>
      </c>
      <c r="CS61" s="32">
        <f t="shared" ca="1" si="64"/>
        <v>3095.39</v>
      </c>
      <c r="CT61" s="32">
        <f t="shared" ca="1" si="65"/>
        <v>2010.48</v>
      </c>
      <c r="CU61" s="32">
        <f t="shared" ca="1" si="66"/>
        <v>2353.9299999999998</v>
      </c>
      <c r="CV61" s="32">
        <f t="shared" ca="1" si="67"/>
        <v>1041.26</v>
      </c>
      <c r="CW61" s="31">
        <f t="shared" ca="1" si="191"/>
        <v>-3082.5599999999959</v>
      </c>
      <c r="CX61" s="31">
        <f t="shared" ca="1" si="192"/>
        <v>-4153.2099999999982</v>
      </c>
      <c r="CY61" s="31">
        <f t="shared" ca="1" si="193"/>
        <v>-1594.0799999999997</v>
      </c>
      <c r="CZ61" s="31">
        <f t="shared" ca="1" si="194"/>
        <v>-5812.6</v>
      </c>
      <c r="DA61" s="31">
        <f t="shared" ca="1" si="195"/>
        <v>-5826.0499999999993</v>
      </c>
      <c r="DB61" s="31">
        <f t="shared" ca="1" si="196"/>
        <v>-23023.96</v>
      </c>
      <c r="DC61" s="31">
        <f t="shared" ca="1" si="197"/>
        <v>-38952.99</v>
      </c>
      <c r="DD61" s="31">
        <f t="shared" ca="1" si="198"/>
        <v>-55167.37</v>
      </c>
      <c r="DE61" s="31">
        <f t="shared" ca="1" si="199"/>
        <v>-35906.480000000003</v>
      </c>
      <c r="DF61" s="31">
        <f t="shared" ca="1" si="200"/>
        <v>-18362.400000000001</v>
      </c>
      <c r="DG61" s="31">
        <f t="shared" ca="1" si="201"/>
        <v>-21499.22</v>
      </c>
      <c r="DH61" s="31">
        <f t="shared" ca="1" si="202"/>
        <v>-9510.1699999999983</v>
      </c>
      <c r="DI61" s="32">
        <f t="shared" ca="1" si="68"/>
        <v>-154.13</v>
      </c>
      <c r="DJ61" s="32">
        <f t="shared" ca="1" si="69"/>
        <v>-207.66</v>
      </c>
      <c r="DK61" s="32">
        <f t="shared" ca="1" si="70"/>
        <v>-79.7</v>
      </c>
      <c r="DL61" s="32">
        <f t="shared" ca="1" si="71"/>
        <v>-290.63</v>
      </c>
      <c r="DM61" s="32">
        <f t="shared" ca="1" si="72"/>
        <v>-291.3</v>
      </c>
      <c r="DN61" s="32">
        <f t="shared" ca="1" si="73"/>
        <v>-1151.2</v>
      </c>
      <c r="DO61" s="32">
        <f t="shared" ca="1" si="74"/>
        <v>-1947.65</v>
      </c>
      <c r="DP61" s="32">
        <f t="shared" ca="1" si="75"/>
        <v>-2758.37</v>
      </c>
      <c r="DQ61" s="32">
        <f t="shared" ca="1" si="76"/>
        <v>-1795.32</v>
      </c>
      <c r="DR61" s="32">
        <f t="shared" ca="1" si="77"/>
        <v>-918.12</v>
      </c>
      <c r="DS61" s="32">
        <f t="shared" ca="1" si="78"/>
        <v>-1074.96</v>
      </c>
      <c r="DT61" s="32">
        <f t="shared" ca="1" si="79"/>
        <v>-475.51</v>
      </c>
      <c r="DU61" s="31">
        <f t="shared" ca="1" si="80"/>
        <v>-839.4</v>
      </c>
      <c r="DV61" s="31">
        <f t="shared" ca="1" si="81"/>
        <v>-1121.25</v>
      </c>
      <c r="DW61" s="31">
        <f t="shared" ca="1" si="82"/>
        <v>-426.99</v>
      </c>
      <c r="DX61" s="31">
        <f t="shared" ca="1" si="83"/>
        <v>-1543.4</v>
      </c>
      <c r="DY61" s="31">
        <f t="shared" ca="1" si="84"/>
        <v>-1533.8</v>
      </c>
      <c r="DZ61" s="31">
        <f t="shared" ca="1" si="85"/>
        <v>-6007.65</v>
      </c>
      <c r="EA61" s="31">
        <f t="shared" ca="1" si="86"/>
        <v>-10075.98</v>
      </c>
      <c r="EB61" s="31">
        <f t="shared" ca="1" si="87"/>
        <v>-14141.3</v>
      </c>
      <c r="EC61" s="31">
        <f t="shared" ca="1" si="88"/>
        <v>-9120.2099999999991</v>
      </c>
      <c r="ED61" s="31">
        <f t="shared" ca="1" si="89"/>
        <v>-4622.53</v>
      </c>
      <c r="EE61" s="31">
        <f t="shared" ca="1" si="90"/>
        <v>-5361.97</v>
      </c>
      <c r="EF61" s="31">
        <f t="shared" ca="1" si="91"/>
        <v>-2350.37</v>
      </c>
      <c r="EG61" s="32">
        <f t="shared" ca="1" si="92"/>
        <v>-4076.0899999999961</v>
      </c>
      <c r="EH61" s="32">
        <f t="shared" ca="1" si="93"/>
        <v>-5482.1199999999981</v>
      </c>
      <c r="EI61" s="32">
        <f t="shared" ca="1" si="94"/>
        <v>-2100.7699999999995</v>
      </c>
      <c r="EJ61" s="32">
        <f t="shared" ca="1" si="95"/>
        <v>-7646.630000000001</v>
      </c>
      <c r="EK61" s="32">
        <f t="shared" ca="1" si="96"/>
        <v>-7651.15</v>
      </c>
      <c r="EL61" s="32">
        <f t="shared" ca="1" si="97"/>
        <v>-30182.809999999998</v>
      </c>
      <c r="EM61" s="32">
        <f t="shared" ca="1" si="98"/>
        <v>-50976.619999999995</v>
      </c>
      <c r="EN61" s="32">
        <f t="shared" ca="1" si="99"/>
        <v>-72067.040000000008</v>
      </c>
      <c r="EO61" s="32">
        <f t="shared" ca="1" si="100"/>
        <v>-46822.01</v>
      </c>
      <c r="EP61" s="32">
        <f t="shared" ca="1" si="101"/>
        <v>-23903.05</v>
      </c>
      <c r="EQ61" s="32">
        <f t="shared" ca="1" si="102"/>
        <v>-27936.15</v>
      </c>
      <c r="ER61" s="32">
        <f t="shared" ca="1" si="103"/>
        <v>-12336.05</v>
      </c>
    </row>
    <row r="62" spans="1:148" x14ac:dyDescent="0.25">
      <c r="A62" t="s">
        <v>458</v>
      </c>
      <c r="B62" s="1" t="s">
        <v>46</v>
      </c>
      <c r="C62" t="str">
        <f t="shared" ca="1" si="216"/>
        <v>GN1</v>
      </c>
      <c r="D62" t="str">
        <f t="shared" ca="1" si="217"/>
        <v>Genesee #1</v>
      </c>
      <c r="E62" s="51">
        <v>289305.5280244</v>
      </c>
      <c r="F62" s="51">
        <v>230074.7554844</v>
      </c>
      <c r="G62" s="51">
        <v>248794.23064570001</v>
      </c>
      <c r="H62" s="51">
        <v>110302.26950160001</v>
      </c>
      <c r="I62" s="51">
        <v>281135.22213220003</v>
      </c>
      <c r="J62" s="51">
        <v>269233.38821140002</v>
      </c>
      <c r="K62" s="51">
        <v>280318.78555939998</v>
      </c>
      <c r="L62" s="51">
        <v>286262.1998225</v>
      </c>
      <c r="M62" s="51">
        <v>276460.3913818</v>
      </c>
      <c r="N62" s="51">
        <v>287841.19612039998</v>
      </c>
      <c r="O62" s="51">
        <v>279507.0699148</v>
      </c>
      <c r="P62" s="51">
        <v>287966.18668799999</v>
      </c>
      <c r="Q62" s="32">
        <v>22997502.460000001</v>
      </c>
      <c r="R62" s="32">
        <v>25804048.510000002</v>
      </c>
      <c r="S62" s="32">
        <v>12006695.67</v>
      </c>
      <c r="T62" s="32">
        <v>2939135.38</v>
      </c>
      <c r="U62" s="32">
        <v>9249999.2899999991</v>
      </c>
      <c r="V62" s="32">
        <v>20015777.260000002</v>
      </c>
      <c r="W62" s="32">
        <v>17614426.890000001</v>
      </c>
      <c r="X62" s="32">
        <v>36617910.829999998</v>
      </c>
      <c r="Y62" s="32">
        <v>26941613.82</v>
      </c>
      <c r="Z62" s="32">
        <v>20252296</v>
      </c>
      <c r="AA62" s="32">
        <v>30477779.050000001</v>
      </c>
      <c r="AB62" s="32">
        <v>14835660</v>
      </c>
      <c r="AC62" s="2">
        <v>5.8</v>
      </c>
      <c r="AD62" s="2">
        <v>5.8</v>
      </c>
      <c r="AE62" s="2">
        <v>5.8</v>
      </c>
      <c r="AF62" s="2">
        <v>5.8</v>
      </c>
      <c r="AG62" s="2">
        <v>5.8</v>
      </c>
      <c r="AH62" s="2">
        <v>5.8</v>
      </c>
      <c r="AI62" s="2">
        <v>5.81</v>
      </c>
      <c r="AJ62" s="2">
        <v>5.81</v>
      </c>
      <c r="AK62" s="2">
        <v>5.81</v>
      </c>
      <c r="AL62" s="2">
        <v>5.81</v>
      </c>
      <c r="AM62" s="2">
        <v>5.81</v>
      </c>
      <c r="AN62" s="2">
        <v>5.81</v>
      </c>
      <c r="AO62" s="33">
        <v>1333855.1399999999</v>
      </c>
      <c r="AP62" s="33">
        <v>1496634.81</v>
      </c>
      <c r="AQ62" s="33">
        <v>696388.35</v>
      </c>
      <c r="AR62" s="33">
        <v>170469.85</v>
      </c>
      <c r="AS62" s="33">
        <v>536499.96</v>
      </c>
      <c r="AT62" s="33">
        <v>1160915.08</v>
      </c>
      <c r="AU62" s="33">
        <v>1023398.2</v>
      </c>
      <c r="AV62" s="33">
        <v>2127500.62</v>
      </c>
      <c r="AW62" s="33">
        <v>1565307.76</v>
      </c>
      <c r="AX62" s="33">
        <v>1176658.3999999999</v>
      </c>
      <c r="AY62" s="33">
        <v>1770758.96</v>
      </c>
      <c r="AZ62" s="33">
        <v>861951.85</v>
      </c>
      <c r="BA62" s="31">
        <f t="shared" si="44"/>
        <v>-9199</v>
      </c>
      <c r="BB62" s="31">
        <f t="shared" si="45"/>
        <v>-10321.620000000001</v>
      </c>
      <c r="BC62" s="31">
        <f t="shared" si="46"/>
        <v>-4802.68</v>
      </c>
      <c r="BD62" s="31">
        <f t="shared" si="47"/>
        <v>17046.990000000002</v>
      </c>
      <c r="BE62" s="31">
        <f t="shared" si="48"/>
        <v>53650</v>
      </c>
      <c r="BF62" s="31">
        <f t="shared" si="49"/>
        <v>116091.51</v>
      </c>
      <c r="BG62" s="31">
        <f t="shared" si="50"/>
        <v>12330.1</v>
      </c>
      <c r="BH62" s="31">
        <f t="shared" si="51"/>
        <v>25632.54</v>
      </c>
      <c r="BI62" s="31">
        <f t="shared" si="52"/>
        <v>18859.13</v>
      </c>
      <c r="BJ62" s="31">
        <f t="shared" si="53"/>
        <v>-60756.89</v>
      </c>
      <c r="BK62" s="31">
        <f t="shared" si="54"/>
        <v>-91433.34</v>
      </c>
      <c r="BL62" s="31">
        <f t="shared" si="55"/>
        <v>-44506.98</v>
      </c>
      <c r="BM62" s="6">
        <f t="shared" ca="1" si="218"/>
        <v>5.7200000000000001E-2</v>
      </c>
      <c r="BN62" s="6">
        <f t="shared" ca="1" si="218"/>
        <v>5.7200000000000001E-2</v>
      </c>
      <c r="BO62" s="6">
        <f t="shared" ca="1" si="218"/>
        <v>5.7200000000000001E-2</v>
      </c>
      <c r="BP62" s="6">
        <f t="shared" ca="1" si="218"/>
        <v>5.7200000000000001E-2</v>
      </c>
      <c r="BQ62" s="6">
        <f t="shared" ca="1" si="218"/>
        <v>5.7200000000000001E-2</v>
      </c>
      <c r="BR62" s="6">
        <f t="shared" ca="1" si="218"/>
        <v>5.7200000000000001E-2</v>
      </c>
      <c r="BS62" s="6">
        <f t="shared" ca="1" si="218"/>
        <v>5.7200000000000001E-2</v>
      </c>
      <c r="BT62" s="6">
        <f t="shared" ca="1" si="218"/>
        <v>5.7200000000000001E-2</v>
      </c>
      <c r="BU62" s="6">
        <f t="shared" ca="1" si="218"/>
        <v>5.7200000000000001E-2</v>
      </c>
      <c r="BV62" s="6">
        <f t="shared" ca="1" si="218"/>
        <v>5.7200000000000001E-2</v>
      </c>
      <c r="BW62" s="6">
        <f t="shared" ca="1" si="218"/>
        <v>5.7200000000000001E-2</v>
      </c>
      <c r="BX62" s="6">
        <f t="shared" ca="1" si="218"/>
        <v>5.7200000000000001E-2</v>
      </c>
      <c r="BY62" s="31">
        <f t="shared" ca="1" si="203"/>
        <v>1315457.1399999999</v>
      </c>
      <c r="BZ62" s="31">
        <f t="shared" ca="1" si="204"/>
        <v>1475991.57</v>
      </c>
      <c r="CA62" s="31">
        <f t="shared" ca="1" si="205"/>
        <v>686782.99</v>
      </c>
      <c r="CB62" s="31">
        <f t="shared" ca="1" si="206"/>
        <v>168118.54</v>
      </c>
      <c r="CC62" s="31">
        <f t="shared" ca="1" si="207"/>
        <v>529099.96</v>
      </c>
      <c r="CD62" s="31">
        <f t="shared" ca="1" si="208"/>
        <v>1144902.46</v>
      </c>
      <c r="CE62" s="31">
        <f t="shared" ca="1" si="209"/>
        <v>1007545.22</v>
      </c>
      <c r="CF62" s="31">
        <f t="shared" ca="1" si="210"/>
        <v>2094544.5</v>
      </c>
      <c r="CG62" s="31">
        <f t="shared" ca="1" si="211"/>
        <v>1541060.31</v>
      </c>
      <c r="CH62" s="31">
        <f t="shared" ca="1" si="212"/>
        <v>1158431.33</v>
      </c>
      <c r="CI62" s="31">
        <f t="shared" ca="1" si="213"/>
        <v>1743328.96</v>
      </c>
      <c r="CJ62" s="31">
        <f t="shared" ca="1" si="214"/>
        <v>848599.75</v>
      </c>
      <c r="CK62" s="32">
        <f t="shared" ca="1" si="56"/>
        <v>34496.25</v>
      </c>
      <c r="CL62" s="32">
        <f t="shared" ca="1" si="57"/>
        <v>38706.07</v>
      </c>
      <c r="CM62" s="32">
        <f t="shared" ca="1" si="58"/>
        <v>18010.04</v>
      </c>
      <c r="CN62" s="32">
        <f t="shared" ca="1" si="59"/>
        <v>4408.7</v>
      </c>
      <c r="CO62" s="32">
        <f t="shared" ca="1" si="60"/>
        <v>13875</v>
      </c>
      <c r="CP62" s="32">
        <f t="shared" ca="1" si="61"/>
        <v>30023.67</v>
      </c>
      <c r="CQ62" s="32">
        <f t="shared" ca="1" si="62"/>
        <v>26421.64</v>
      </c>
      <c r="CR62" s="32">
        <f t="shared" ca="1" si="63"/>
        <v>54926.87</v>
      </c>
      <c r="CS62" s="32">
        <f t="shared" ca="1" si="64"/>
        <v>40412.42</v>
      </c>
      <c r="CT62" s="32">
        <f t="shared" ca="1" si="65"/>
        <v>30378.44</v>
      </c>
      <c r="CU62" s="32">
        <f t="shared" ca="1" si="66"/>
        <v>45716.67</v>
      </c>
      <c r="CV62" s="32">
        <f t="shared" ca="1" si="67"/>
        <v>22253.49</v>
      </c>
      <c r="CW62" s="31">
        <f t="shared" ca="1" si="191"/>
        <v>25297.25</v>
      </c>
      <c r="CX62" s="31">
        <f t="shared" ca="1" si="192"/>
        <v>28384.450000000077</v>
      </c>
      <c r="CY62" s="31">
        <f t="shared" ca="1" si="193"/>
        <v>13207.360000000052</v>
      </c>
      <c r="CZ62" s="31">
        <f t="shared" ca="1" si="194"/>
        <v>-14989.599999999988</v>
      </c>
      <c r="DA62" s="31">
        <f t="shared" ca="1" si="195"/>
        <v>-47175</v>
      </c>
      <c r="DB62" s="31">
        <f t="shared" ca="1" si="196"/>
        <v>-102080.46000000018</v>
      </c>
      <c r="DC62" s="31">
        <f t="shared" ca="1" si="197"/>
        <v>-1761.4399999999678</v>
      </c>
      <c r="DD62" s="31">
        <f t="shared" ca="1" si="198"/>
        <v>-3661.7900000000009</v>
      </c>
      <c r="DE62" s="31">
        <f t="shared" ca="1" si="199"/>
        <v>-2694.160000000029</v>
      </c>
      <c r="DF62" s="31">
        <f t="shared" ca="1" si="200"/>
        <v>72908.260000000111</v>
      </c>
      <c r="DG62" s="31">
        <f t="shared" ca="1" si="201"/>
        <v>109720.00999999992</v>
      </c>
      <c r="DH62" s="31">
        <f t="shared" ca="1" si="202"/>
        <v>53408.370000000017</v>
      </c>
      <c r="DI62" s="32">
        <f t="shared" ca="1" si="68"/>
        <v>1264.8599999999999</v>
      </c>
      <c r="DJ62" s="32">
        <f t="shared" ca="1" si="69"/>
        <v>1419.22</v>
      </c>
      <c r="DK62" s="32">
        <f t="shared" ca="1" si="70"/>
        <v>660.37</v>
      </c>
      <c r="DL62" s="32">
        <f t="shared" ca="1" si="71"/>
        <v>-749.48</v>
      </c>
      <c r="DM62" s="32">
        <f t="shared" ca="1" si="72"/>
        <v>-2358.75</v>
      </c>
      <c r="DN62" s="32">
        <f t="shared" ca="1" si="73"/>
        <v>-5104.0200000000004</v>
      </c>
      <c r="DO62" s="32">
        <f t="shared" ca="1" si="74"/>
        <v>-88.07</v>
      </c>
      <c r="DP62" s="32">
        <f t="shared" ca="1" si="75"/>
        <v>-183.09</v>
      </c>
      <c r="DQ62" s="32">
        <f t="shared" ca="1" si="76"/>
        <v>-134.71</v>
      </c>
      <c r="DR62" s="32">
        <f t="shared" ca="1" si="77"/>
        <v>3645.41</v>
      </c>
      <c r="DS62" s="32">
        <f t="shared" ca="1" si="78"/>
        <v>5486</v>
      </c>
      <c r="DT62" s="32">
        <f t="shared" ca="1" si="79"/>
        <v>2670.42</v>
      </c>
      <c r="DU62" s="31">
        <f t="shared" ca="1" si="80"/>
        <v>6888.62</v>
      </c>
      <c r="DV62" s="31">
        <f t="shared" ca="1" si="81"/>
        <v>7662.99</v>
      </c>
      <c r="DW62" s="31">
        <f t="shared" ca="1" si="82"/>
        <v>3537.75</v>
      </c>
      <c r="DX62" s="31">
        <f t="shared" ca="1" si="83"/>
        <v>-3980.13</v>
      </c>
      <c r="DY62" s="31">
        <f t="shared" ca="1" si="84"/>
        <v>-12419.58</v>
      </c>
      <c r="DZ62" s="31">
        <f t="shared" ca="1" si="85"/>
        <v>-26635.9</v>
      </c>
      <c r="EA62" s="31">
        <f t="shared" ca="1" si="86"/>
        <v>-455.63</v>
      </c>
      <c r="EB62" s="31">
        <f t="shared" ca="1" si="87"/>
        <v>-938.64</v>
      </c>
      <c r="EC62" s="31">
        <f t="shared" ca="1" si="88"/>
        <v>-684.31</v>
      </c>
      <c r="ED62" s="31">
        <f t="shared" ca="1" si="89"/>
        <v>18353.830000000002</v>
      </c>
      <c r="EE62" s="31">
        <f t="shared" ca="1" si="90"/>
        <v>27364.51</v>
      </c>
      <c r="EF62" s="31">
        <f t="shared" ca="1" si="91"/>
        <v>13199.49</v>
      </c>
      <c r="EG62" s="32">
        <f t="shared" ca="1" si="92"/>
        <v>33450.730000000003</v>
      </c>
      <c r="EH62" s="32">
        <f t="shared" ca="1" si="93"/>
        <v>37466.660000000076</v>
      </c>
      <c r="EI62" s="32">
        <f t="shared" ca="1" si="94"/>
        <v>17405.480000000054</v>
      </c>
      <c r="EJ62" s="32">
        <f t="shared" ca="1" si="95"/>
        <v>-19719.209999999988</v>
      </c>
      <c r="EK62" s="32">
        <f t="shared" ca="1" si="96"/>
        <v>-61953.33</v>
      </c>
      <c r="EL62" s="32">
        <f t="shared" ca="1" si="97"/>
        <v>-133820.38000000018</v>
      </c>
      <c r="EM62" s="32">
        <f t="shared" ca="1" si="98"/>
        <v>-2305.1399999999676</v>
      </c>
      <c r="EN62" s="32">
        <f t="shared" ca="1" si="99"/>
        <v>-4783.5200000000013</v>
      </c>
      <c r="EO62" s="32">
        <f t="shared" ca="1" si="100"/>
        <v>-3513.1800000000289</v>
      </c>
      <c r="EP62" s="32">
        <f t="shared" ca="1" si="101"/>
        <v>94907.500000000116</v>
      </c>
      <c r="EQ62" s="32">
        <f t="shared" ca="1" si="102"/>
        <v>142570.51999999993</v>
      </c>
      <c r="ER62" s="32">
        <f t="shared" ca="1" si="103"/>
        <v>69278.280000000013</v>
      </c>
    </row>
    <row r="63" spans="1:148" x14ac:dyDescent="0.25">
      <c r="A63" t="s">
        <v>458</v>
      </c>
      <c r="B63" s="1" t="s">
        <v>47</v>
      </c>
      <c r="C63" t="str">
        <f t="shared" ca="1" si="216"/>
        <v>GN2</v>
      </c>
      <c r="D63" t="str">
        <f t="shared" ca="1" si="217"/>
        <v>Genesee #2</v>
      </c>
      <c r="E63" s="51">
        <v>289795.53017560003</v>
      </c>
      <c r="F63" s="51">
        <v>257825.6733156</v>
      </c>
      <c r="G63" s="51">
        <v>283673.75655430002</v>
      </c>
      <c r="H63" s="51">
        <v>256407.66169840001</v>
      </c>
      <c r="I63" s="51">
        <v>263357.89466789999</v>
      </c>
      <c r="J63" s="51">
        <v>268812.01978859998</v>
      </c>
      <c r="K63" s="51">
        <v>281046.67754060001</v>
      </c>
      <c r="L63" s="51">
        <v>286889.09457750001</v>
      </c>
      <c r="M63" s="51">
        <v>276929.46141819999</v>
      </c>
      <c r="N63" s="51">
        <v>287350.39957960002</v>
      </c>
      <c r="O63" s="51">
        <v>278960.58128520002</v>
      </c>
      <c r="P63" s="51">
        <v>282601.04071249999</v>
      </c>
      <c r="Q63" s="32">
        <v>23080861.710000001</v>
      </c>
      <c r="R63" s="32">
        <v>32070402.640000001</v>
      </c>
      <c r="S63" s="32">
        <v>13935282.42</v>
      </c>
      <c r="T63" s="32">
        <v>12867099.34</v>
      </c>
      <c r="U63" s="32">
        <v>8854537.3499999996</v>
      </c>
      <c r="V63" s="32">
        <v>20076409.57</v>
      </c>
      <c r="W63" s="32">
        <v>17626704.940000001</v>
      </c>
      <c r="X63" s="32">
        <v>36542359.18</v>
      </c>
      <c r="Y63" s="32">
        <v>27150115.239999998</v>
      </c>
      <c r="Z63" s="32">
        <v>20237939.699999999</v>
      </c>
      <c r="AA63" s="32">
        <v>30419671.670000002</v>
      </c>
      <c r="AB63" s="32">
        <v>14658828.98</v>
      </c>
      <c r="AC63" s="2">
        <v>5.8</v>
      </c>
      <c r="AD63" s="2">
        <v>5.8</v>
      </c>
      <c r="AE63" s="2">
        <v>5.8</v>
      </c>
      <c r="AF63" s="2">
        <v>5.8</v>
      </c>
      <c r="AG63" s="2">
        <v>5.8</v>
      </c>
      <c r="AH63" s="2">
        <v>5.8</v>
      </c>
      <c r="AI63" s="2">
        <v>5.81</v>
      </c>
      <c r="AJ63" s="2">
        <v>5.81</v>
      </c>
      <c r="AK63" s="2">
        <v>5.81</v>
      </c>
      <c r="AL63" s="2">
        <v>5.81</v>
      </c>
      <c r="AM63" s="2">
        <v>5.81</v>
      </c>
      <c r="AN63" s="2">
        <v>5.81</v>
      </c>
      <c r="AO63" s="33">
        <v>1338689.98</v>
      </c>
      <c r="AP63" s="33">
        <v>1860083.35</v>
      </c>
      <c r="AQ63" s="33">
        <v>808246.38</v>
      </c>
      <c r="AR63" s="33">
        <v>746291.76</v>
      </c>
      <c r="AS63" s="33">
        <v>513563.17</v>
      </c>
      <c r="AT63" s="33">
        <v>1164431.75</v>
      </c>
      <c r="AU63" s="33">
        <v>1024111.56</v>
      </c>
      <c r="AV63" s="33">
        <v>2123111.0699999998</v>
      </c>
      <c r="AW63" s="33">
        <v>1577421.7</v>
      </c>
      <c r="AX63" s="33">
        <v>1175824.3</v>
      </c>
      <c r="AY63" s="33">
        <v>1767382.92</v>
      </c>
      <c r="AZ63" s="33">
        <v>851677.96</v>
      </c>
      <c r="BA63" s="31">
        <f t="shared" si="44"/>
        <v>-9232.34</v>
      </c>
      <c r="BB63" s="31">
        <f t="shared" si="45"/>
        <v>-12828.16</v>
      </c>
      <c r="BC63" s="31">
        <f t="shared" si="46"/>
        <v>-5574.11</v>
      </c>
      <c r="BD63" s="31">
        <f t="shared" si="47"/>
        <v>74629.179999999993</v>
      </c>
      <c r="BE63" s="31">
        <f t="shared" si="48"/>
        <v>51356.32</v>
      </c>
      <c r="BF63" s="31">
        <f t="shared" si="49"/>
        <v>116443.18</v>
      </c>
      <c r="BG63" s="31">
        <f t="shared" si="50"/>
        <v>12338.69</v>
      </c>
      <c r="BH63" s="31">
        <f t="shared" si="51"/>
        <v>25579.65</v>
      </c>
      <c r="BI63" s="31">
        <f t="shared" si="52"/>
        <v>19005.080000000002</v>
      </c>
      <c r="BJ63" s="31">
        <f t="shared" si="53"/>
        <v>-60713.82</v>
      </c>
      <c r="BK63" s="31">
        <f t="shared" si="54"/>
        <v>-91259.02</v>
      </c>
      <c r="BL63" s="31">
        <f t="shared" si="55"/>
        <v>-43976.49</v>
      </c>
      <c r="BM63" s="6">
        <f t="shared" ca="1" si="218"/>
        <v>5.5800000000000002E-2</v>
      </c>
      <c r="BN63" s="6">
        <f t="shared" ca="1" si="218"/>
        <v>5.5800000000000002E-2</v>
      </c>
      <c r="BO63" s="6">
        <f t="shared" ca="1" si="218"/>
        <v>5.5800000000000002E-2</v>
      </c>
      <c r="BP63" s="6">
        <f t="shared" ca="1" si="218"/>
        <v>5.5800000000000002E-2</v>
      </c>
      <c r="BQ63" s="6">
        <f t="shared" ca="1" si="218"/>
        <v>5.5800000000000002E-2</v>
      </c>
      <c r="BR63" s="6">
        <f t="shared" ca="1" si="218"/>
        <v>5.5800000000000002E-2</v>
      </c>
      <c r="BS63" s="6">
        <f t="shared" ca="1" si="218"/>
        <v>5.5800000000000002E-2</v>
      </c>
      <c r="BT63" s="6">
        <f t="shared" ca="1" si="218"/>
        <v>5.5800000000000002E-2</v>
      </c>
      <c r="BU63" s="6">
        <f t="shared" ca="1" si="218"/>
        <v>5.5800000000000002E-2</v>
      </c>
      <c r="BV63" s="6">
        <f t="shared" ca="1" si="218"/>
        <v>5.5800000000000002E-2</v>
      </c>
      <c r="BW63" s="6">
        <f t="shared" ca="1" si="218"/>
        <v>5.5800000000000002E-2</v>
      </c>
      <c r="BX63" s="6">
        <f t="shared" ca="1" si="218"/>
        <v>5.5800000000000002E-2</v>
      </c>
      <c r="BY63" s="31">
        <f t="shared" ca="1" si="203"/>
        <v>1287912.08</v>
      </c>
      <c r="BZ63" s="31">
        <f t="shared" ca="1" si="204"/>
        <v>1789528.47</v>
      </c>
      <c r="CA63" s="31">
        <f t="shared" ca="1" si="205"/>
        <v>777588.76</v>
      </c>
      <c r="CB63" s="31">
        <f t="shared" ca="1" si="206"/>
        <v>717984.14</v>
      </c>
      <c r="CC63" s="31">
        <f t="shared" ca="1" si="207"/>
        <v>494083.18</v>
      </c>
      <c r="CD63" s="31">
        <f t="shared" ca="1" si="208"/>
        <v>1120263.6499999999</v>
      </c>
      <c r="CE63" s="31">
        <f t="shared" ca="1" si="209"/>
        <v>983570.14</v>
      </c>
      <c r="CF63" s="31">
        <f t="shared" ca="1" si="210"/>
        <v>2039063.64</v>
      </c>
      <c r="CG63" s="31">
        <f t="shared" ca="1" si="211"/>
        <v>1514976.43</v>
      </c>
      <c r="CH63" s="31">
        <f t="shared" ca="1" si="212"/>
        <v>1129277.04</v>
      </c>
      <c r="CI63" s="31">
        <f t="shared" ca="1" si="213"/>
        <v>1697417.68</v>
      </c>
      <c r="CJ63" s="31">
        <f t="shared" ca="1" si="214"/>
        <v>817962.66</v>
      </c>
      <c r="CK63" s="32">
        <f t="shared" ca="1" si="56"/>
        <v>34621.29</v>
      </c>
      <c r="CL63" s="32">
        <f t="shared" ca="1" si="57"/>
        <v>48105.599999999999</v>
      </c>
      <c r="CM63" s="32">
        <f t="shared" ca="1" si="58"/>
        <v>20902.919999999998</v>
      </c>
      <c r="CN63" s="32">
        <f t="shared" ca="1" si="59"/>
        <v>19300.650000000001</v>
      </c>
      <c r="CO63" s="32">
        <f t="shared" ca="1" si="60"/>
        <v>13281.81</v>
      </c>
      <c r="CP63" s="32">
        <f t="shared" ca="1" si="61"/>
        <v>30114.61</v>
      </c>
      <c r="CQ63" s="32">
        <f t="shared" ca="1" si="62"/>
        <v>26440.06</v>
      </c>
      <c r="CR63" s="32">
        <f t="shared" ca="1" si="63"/>
        <v>54813.54</v>
      </c>
      <c r="CS63" s="32">
        <f t="shared" ca="1" si="64"/>
        <v>40725.17</v>
      </c>
      <c r="CT63" s="32">
        <f t="shared" ca="1" si="65"/>
        <v>30356.91</v>
      </c>
      <c r="CU63" s="32">
        <f t="shared" ca="1" si="66"/>
        <v>45629.51</v>
      </c>
      <c r="CV63" s="32">
        <f t="shared" ca="1" si="67"/>
        <v>21988.240000000002</v>
      </c>
      <c r="CW63" s="31">
        <f t="shared" ca="1" si="191"/>
        <v>-6924.2699999998695</v>
      </c>
      <c r="CX63" s="31">
        <f t="shared" ca="1" si="192"/>
        <v>-9621.1200000000281</v>
      </c>
      <c r="CY63" s="31">
        <f t="shared" ca="1" si="193"/>
        <v>-4180.5899999999538</v>
      </c>
      <c r="CZ63" s="31">
        <f t="shared" ca="1" si="194"/>
        <v>-83636.149999999965</v>
      </c>
      <c r="DA63" s="31">
        <f t="shared" ca="1" si="195"/>
        <v>-57554.499999999993</v>
      </c>
      <c r="DB63" s="31">
        <f t="shared" ca="1" si="196"/>
        <v>-130496.66999999998</v>
      </c>
      <c r="DC63" s="31">
        <f t="shared" ca="1" si="197"/>
        <v>-26440.049999999988</v>
      </c>
      <c r="DD63" s="31">
        <f t="shared" ca="1" si="198"/>
        <v>-54813.539999999899</v>
      </c>
      <c r="DE63" s="31">
        <f t="shared" ca="1" si="199"/>
        <v>-40725.180000000095</v>
      </c>
      <c r="DF63" s="31">
        <f t="shared" ca="1" si="200"/>
        <v>44523.469999999907</v>
      </c>
      <c r="DG63" s="31">
        <f t="shared" ca="1" si="201"/>
        <v>66923.290000000023</v>
      </c>
      <c r="DH63" s="31">
        <f t="shared" ca="1" si="202"/>
        <v>32249.430000000058</v>
      </c>
      <c r="DI63" s="32">
        <f t="shared" ca="1" si="68"/>
        <v>-346.21</v>
      </c>
      <c r="DJ63" s="32">
        <f t="shared" ca="1" si="69"/>
        <v>-481.06</v>
      </c>
      <c r="DK63" s="32">
        <f t="shared" ca="1" si="70"/>
        <v>-209.03</v>
      </c>
      <c r="DL63" s="32">
        <f t="shared" ca="1" si="71"/>
        <v>-4181.8100000000004</v>
      </c>
      <c r="DM63" s="32">
        <f t="shared" ca="1" si="72"/>
        <v>-2877.73</v>
      </c>
      <c r="DN63" s="32">
        <f t="shared" ca="1" si="73"/>
        <v>-6524.83</v>
      </c>
      <c r="DO63" s="32">
        <f t="shared" ca="1" si="74"/>
        <v>-1322</v>
      </c>
      <c r="DP63" s="32">
        <f t="shared" ca="1" si="75"/>
        <v>-2740.68</v>
      </c>
      <c r="DQ63" s="32">
        <f t="shared" ca="1" si="76"/>
        <v>-2036.26</v>
      </c>
      <c r="DR63" s="32">
        <f t="shared" ca="1" si="77"/>
        <v>2226.17</v>
      </c>
      <c r="DS63" s="32">
        <f t="shared" ca="1" si="78"/>
        <v>3346.16</v>
      </c>
      <c r="DT63" s="32">
        <f t="shared" ca="1" si="79"/>
        <v>1612.47</v>
      </c>
      <c r="DU63" s="31">
        <f t="shared" ca="1" si="80"/>
        <v>-1885.53</v>
      </c>
      <c r="DV63" s="31">
        <f t="shared" ca="1" si="81"/>
        <v>-2597.4299999999998</v>
      </c>
      <c r="DW63" s="31">
        <f t="shared" ca="1" si="82"/>
        <v>-1119.82</v>
      </c>
      <c r="DX63" s="31">
        <f t="shared" ca="1" si="83"/>
        <v>-22207.599999999999</v>
      </c>
      <c r="DY63" s="31">
        <f t="shared" ca="1" si="84"/>
        <v>-15152.15</v>
      </c>
      <c r="DZ63" s="31">
        <f t="shared" ca="1" si="85"/>
        <v>-34050.559999999998</v>
      </c>
      <c r="EA63" s="31">
        <f t="shared" ca="1" si="86"/>
        <v>-6839.25</v>
      </c>
      <c r="EB63" s="31">
        <f t="shared" ca="1" si="87"/>
        <v>-14050.61</v>
      </c>
      <c r="EC63" s="31">
        <f t="shared" ca="1" si="88"/>
        <v>-10344.15</v>
      </c>
      <c r="ED63" s="31">
        <f t="shared" ca="1" si="89"/>
        <v>11208.28</v>
      </c>
      <c r="EE63" s="31">
        <f t="shared" ca="1" si="90"/>
        <v>16690.87</v>
      </c>
      <c r="EF63" s="31">
        <f t="shared" ca="1" si="91"/>
        <v>7970.21</v>
      </c>
      <c r="EG63" s="32">
        <f t="shared" ca="1" si="92"/>
        <v>-9156.0099999998693</v>
      </c>
      <c r="EH63" s="32">
        <f t="shared" ca="1" si="93"/>
        <v>-12699.610000000028</v>
      </c>
      <c r="EI63" s="32">
        <f t="shared" ca="1" si="94"/>
        <v>-5509.4399999999532</v>
      </c>
      <c r="EJ63" s="32">
        <f t="shared" ca="1" si="95"/>
        <v>-110025.55999999997</v>
      </c>
      <c r="EK63" s="32">
        <f t="shared" ca="1" si="96"/>
        <v>-75584.37999999999</v>
      </c>
      <c r="EL63" s="32">
        <f t="shared" ca="1" si="97"/>
        <v>-171072.05999999997</v>
      </c>
      <c r="EM63" s="32">
        <f t="shared" ca="1" si="98"/>
        <v>-34601.299999999988</v>
      </c>
      <c r="EN63" s="32">
        <f t="shared" ca="1" si="99"/>
        <v>-71604.8299999999</v>
      </c>
      <c r="EO63" s="32">
        <f t="shared" ca="1" si="100"/>
        <v>-53105.590000000098</v>
      </c>
      <c r="EP63" s="32">
        <f t="shared" ca="1" si="101"/>
        <v>57957.919999999904</v>
      </c>
      <c r="EQ63" s="32">
        <f t="shared" ca="1" si="102"/>
        <v>86960.320000000022</v>
      </c>
      <c r="ER63" s="32">
        <f t="shared" ca="1" si="103"/>
        <v>41832.110000000059</v>
      </c>
    </row>
    <row r="64" spans="1:148" x14ac:dyDescent="0.25">
      <c r="A64" t="s">
        <v>459</v>
      </c>
      <c r="B64" s="1" t="s">
        <v>79</v>
      </c>
      <c r="C64" t="str">
        <f t="shared" ca="1" si="216"/>
        <v>GN3</v>
      </c>
      <c r="D64" t="str">
        <f t="shared" ca="1" si="217"/>
        <v>Genesee #3</v>
      </c>
      <c r="E64" s="51">
        <v>327263.88669999997</v>
      </c>
      <c r="F64" s="51">
        <v>285558.7831</v>
      </c>
      <c r="G64" s="51">
        <v>335602.38520000002</v>
      </c>
      <c r="H64" s="51">
        <v>300316.00709999999</v>
      </c>
      <c r="I64" s="51">
        <v>333345.19510000001</v>
      </c>
      <c r="J64" s="51">
        <v>312880.04710000003</v>
      </c>
      <c r="K64" s="51">
        <v>321895.35320000001</v>
      </c>
      <c r="L64" s="51">
        <v>330128.17479999998</v>
      </c>
      <c r="M64" s="51">
        <v>322262.10159999999</v>
      </c>
      <c r="N64" s="51">
        <v>316816.24200000003</v>
      </c>
      <c r="O64" s="51">
        <v>121064.65059999999</v>
      </c>
      <c r="P64" s="51">
        <v>0</v>
      </c>
      <c r="Q64" s="32">
        <v>26203820.780000001</v>
      </c>
      <c r="R64" s="32">
        <v>33505127.25</v>
      </c>
      <c r="S64" s="32">
        <v>16318621.859999999</v>
      </c>
      <c r="T64" s="32">
        <v>15015880.310000001</v>
      </c>
      <c r="U64" s="32">
        <v>10793872.26</v>
      </c>
      <c r="V64" s="32">
        <v>23090294.989999998</v>
      </c>
      <c r="W64" s="32">
        <v>20042182.48</v>
      </c>
      <c r="X64" s="32">
        <v>41970967.240000002</v>
      </c>
      <c r="Y64" s="32">
        <v>30576819.609999999</v>
      </c>
      <c r="Z64" s="32">
        <v>21617538.66</v>
      </c>
      <c r="AA64" s="32">
        <v>13798389.83</v>
      </c>
      <c r="AB64" s="32">
        <v>0</v>
      </c>
      <c r="AC64" s="2">
        <v>5.8</v>
      </c>
      <c r="AD64" s="2">
        <v>5.8</v>
      </c>
      <c r="AE64" s="2">
        <v>5.8</v>
      </c>
      <c r="AF64" s="2">
        <v>5.8</v>
      </c>
      <c r="AG64" s="2">
        <v>5.8</v>
      </c>
      <c r="AH64" s="2">
        <v>5.8</v>
      </c>
      <c r="AI64" s="2">
        <v>5.81</v>
      </c>
      <c r="AJ64" s="2">
        <v>5.81</v>
      </c>
      <c r="AK64" s="2">
        <v>5.81</v>
      </c>
      <c r="AL64" s="2">
        <v>5.81</v>
      </c>
      <c r="AM64" s="2">
        <v>5.81</v>
      </c>
      <c r="AN64" s="2">
        <v>5.81</v>
      </c>
      <c r="AO64" s="33">
        <v>1519821.61</v>
      </c>
      <c r="AP64" s="33">
        <v>1943297.38</v>
      </c>
      <c r="AQ64" s="33">
        <v>946480.07</v>
      </c>
      <c r="AR64" s="33">
        <v>870921.06</v>
      </c>
      <c r="AS64" s="33">
        <v>626044.59</v>
      </c>
      <c r="AT64" s="33">
        <v>1339237.1100000001</v>
      </c>
      <c r="AU64" s="33">
        <v>1164450.8</v>
      </c>
      <c r="AV64" s="33">
        <v>2438513.2000000002</v>
      </c>
      <c r="AW64" s="33">
        <v>1776513.22</v>
      </c>
      <c r="AX64" s="33">
        <v>1255979</v>
      </c>
      <c r="AY64" s="33">
        <v>801686.45</v>
      </c>
      <c r="AZ64" s="33">
        <v>0</v>
      </c>
      <c r="BA64" s="31">
        <f t="shared" si="44"/>
        <v>-10481.530000000001</v>
      </c>
      <c r="BB64" s="31">
        <f t="shared" si="45"/>
        <v>-13402.05</v>
      </c>
      <c r="BC64" s="31">
        <f t="shared" si="46"/>
        <v>-6527.45</v>
      </c>
      <c r="BD64" s="31">
        <f t="shared" si="47"/>
        <v>87092.11</v>
      </c>
      <c r="BE64" s="31">
        <f t="shared" si="48"/>
        <v>62604.46</v>
      </c>
      <c r="BF64" s="31">
        <f t="shared" si="49"/>
        <v>133923.71</v>
      </c>
      <c r="BG64" s="31">
        <f t="shared" si="50"/>
        <v>14029.53</v>
      </c>
      <c r="BH64" s="31">
        <f t="shared" si="51"/>
        <v>29379.68</v>
      </c>
      <c r="BI64" s="31">
        <f t="shared" si="52"/>
        <v>21403.77</v>
      </c>
      <c r="BJ64" s="31">
        <f t="shared" si="53"/>
        <v>-64852.62</v>
      </c>
      <c r="BK64" s="31">
        <f t="shared" si="54"/>
        <v>-41395.17</v>
      </c>
      <c r="BL64" s="31">
        <f t="shared" si="55"/>
        <v>0</v>
      </c>
      <c r="BM64" s="6">
        <f t="shared" ca="1" si="218"/>
        <v>5.6099999999999997E-2</v>
      </c>
      <c r="BN64" s="6">
        <f t="shared" ca="1" si="218"/>
        <v>5.6099999999999997E-2</v>
      </c>
      <c r="BO64" s="6">
        <f t="shared" ca="1" si="218"/>
        <v>5.6099999999999997E-2</v>
      </c>
      <c r="BP64" s="6">
        <f t="shared" ca="1" si="218"/>
        <v>5.6099999999999997E-2</v>
      </c>
      <c r="BQ64" s="6">
        <f t="shared" ca="1" si="218"/>
        <v>5.6099999999999997E-2</v>
      </c>
      <c r="BR64" s="6">
        <f t="shared" ca="1" si="218"/>
        <v>5.6099999999999997E-2</v>
      </c>
      <c r="BS64" s="6">
        <f t="shared" ca="1" si="218"/>
        <v>5.6099999999999997E-2</v>
      </c>
      <c r="BT64" s="6">
        <f t="shared" ca="1" si="218"/>
        <v>5.6099999999999997E-2</v>
      </c>
      <c r="BU64" s="6">
        <f t="shared" ca="1" si="218"/>
        <v>5.6099999999999997E-2</v>
      </c>
      <c r="BV64" s="6">
        <f t="shared" ca="1" si="218"/>
        <v>5.6099999999999997E-2</v>
      </c>
      <c r="BW64" s="6">
        <f t="shared" ca="1" si="218"/>
        <v>5.6099999999999997E-2</v>
      </c>
      <c r="BX64" s="6">
        <f t="shared" ca="1" si="218"/>
        <v>5.6099999999999997E-2</v>
      </c>
      <c r="BY64" s="31">
        <f t="shared" ca="1" si="203"/>
        <v>1470034.35</v>
      </c>
      <c r="BZ64" s="31">
        <f t="shared" ca="1" si="204"/>
        <v>1879637.64</v>
      </c>
      <c r="CA64" s="31">
        <f t="shared" ca="1" si="205"/>
        <v>915474.69</v>
      </c>
      <c r="CB64" s="31">
        <f t="shared" ca="1" si="206"/>
        <v>842390.89</v>
      </c>
      <c r="CC64" s="31">
        <f t="shared" ca="1" si="207"/>
        <v>605536.23</v>
      </c>
      <c r="CD64" s="31">
        <f t="shared" ca="1" si="208"/>
        <v>1295365.55</v>
      </c>
      <c r="CE64" s="31">
        <f t="shared" ca="1" si="209"/>
        <v>1124366.44</v>
      </c>
      <c r="CF64" s="31">
        <f t="shared" ca="1" si="210"/>
        <v>2354571.2599999998</v>
      </c>
      <c r="CG64" s="31">
        <f t="shared" ca="1" si="211"/>
        <v>1715359.58</v>
      </c>
      <c r="CH64" s="31">
        <f t="shared" ca="1" si="212"/>
        <v>1212743.92</v>
      </c>
      <c r="CI64" s="31">
        <f t="shared" ca="1" si="213"/>
        <v>774089.67</v>
      </c>
      <c r="CJ64" s="31">
        <f t="shared" ca="1" si="214"/>
        <v>0</v>
      </c>
      <c r="CK64" s="32">
        <f t="shared" ca="1" si="56"/>
        <v>39305.730000000003</v>
      </c>
      <c r="CL64" s="32">
        <f t="shared" ca="1" si="57"/>
        <v>50257.69</v>
      </c>
      <c r="CM64" s="32">
        <f t="shared" ca="1" si="58"/>
        <v>24477.93</v>
      </c>
      <c r="CN64" s="32">
        <f t="shared" ca="1" si="59"/>
        <v>22523.82</v>
      </c>
      <c r="CO64" s="32">
        <f t="shared" ca="1" si="60"/>
        <v>16190.81</v>
      </c>
      <c r="CP64" s="32">
        <f t="shared" ca="1" si="61"/>
        <v>34635.440000000002</v>
      </c>
      <c r="CQ64" s="32">
        <f t="shared" ca="1" si="62"/>
        <v>30063.27</v>
      </c>
      <c r="CR64" s="32">
        <f t="shared" ca="1" si="63"/>
        <v>62956.45</v>
      </c>
      <c r="CS64" s="32">
        <f t="shared" ca="1" si="64"/>
        <v>45865.23</v>
      </c>
      <c r="CT64" s="32">
        <f t="shared" ca="1" si="65"/>
        <v>32426.31</v>
      </c>
      <c r="CU64" s="32">
        <f t="shared" ca="1" si="66"/>
        <v>20697.580000000002</v>
      </c>
      <c r="CV64" s="32">
        <f t="shared" ca="1" si="67"/>
        <v>0</v>
      </c>
      <c r="CW64" s="31">
        <f t="shared" ca="1" si="191"/>
        <v>-2.7284841053187847E-11</v>
      </c>
      <c r="CX64" s="31">
        <f t="shared" ca="1" si="192"/>
        <v>-4.7293724492192268E-11</v>
      </c>
      <c r="CY64" s="31">
        <f t="shared" ca="1" si="193"/>
        <v>4.638422979041934E-11</v>
      </c>
      <c r="CZ64" s="31">
        <f t="shared" ca="1" si="194"/>
        <v>-93098.460000000094</v>
      </c>
      <c r="DA64" s="31">
        <f t="shared" ca="1" si="195"/>
        <v>-66922.009999999922</v>
      </c>
      <c r="DB64" s="31">
        <f t="shared" ca="1" si="196"/>
        <v>-143159.8300000001</v>
      </c>
      <c r="DC64" s="31">
        <f t="shared" ca="1" si="197"/>
        <v>-24050.620000000083</v>
      </c>
      <c r="DD64" s="31">
        <f t="shared" ca="1" si="198"/>
        <v>-50365.170000000224</v>
      </c>
      <c r="DE64" s="31">
        <f t="shared" ca="1" si="199"/>
        <v>-36692.17999999992</v>
      </c>
      <c r="DF64" s="31">
        <f t="shared" ca="1" si="200"/>
        <v>54043.849999999984</v>
      </c>
      <c r="DG64" s="31">
        <f t="shared" ca="1" si="201"/>
        <v>34495.970000000045</v>
      </c>
      <c r="DH64" s="31">
        <f t="shared" ca="1" si="202"/>
        <v>0</v>
      </c>
      <c r="DI64" s="32">
        <f t="shared" ca="1" si="68"/>
        <v>0</v>
      </c>
      <c r="DJ64" s="32">
        <f t="shared" ca="1" si="69"/>
        <v>0</v>
      </c>
      <c r="DK64" s="32">
        <f t="shared" ca="1" si="70"/>
        <v>0</v>
      </c>
      <c r="DL64" s="32">
        <f t="shared" ca="1" si="71"/>
        <v>-4654.92</v>
      </c>
      <c r="DM64" s="32">
        <f t="shared" ca="1" si="72"/>
        <v>-3346.1</v>
      </c>
      <c r="DN64" s="32">
        <f t="shared" ca="1" si="73"/>
        <v>-7157.99</v>
      </c>
      <c r="DO64" s="32">
        <f t="shared" ca="1" si="74"/>
        <v>-1202.53</v>
      </c>
      <c r="DP64" s="32">
        <f t="shared" ca="1" si="75"/>
        <v>-2518.2600000000002</v>
      </c>
      <c r="DQ64" s="32">
        <f t="shared" ca="1" si="76"/>
        <v>-1834.61</v>
      </c>
      <c r="DR64" s="32">
        <f t="shared" ca="1" si="77"/>
        <v>2702.19</v>
      </c>
      <c r="DS64" s="32">
        <f t="shared" ca="1" si="78"/>
        <v>1724.8</v>
      </c>
      <c r="DT64" s="32">
        <f t="shared" ca="1" si="79"/>
        <v>0</v>
      </c>
      <c r="DU64" s="31">
        <f t="shared" ca="1" si="80"/>
        <v>0</v>
      </c>
      <c r="DV64" s="31">
        <f t="shared" ca="1" si="81"/>
        <v>0</v>
      </c>
      <c r="DW64" s="31">
        <f t="shared" ca="1" si="82"/>
        <v>0</v>
      </c>
      <c r="DX64" s="31">
        <f t="shared" ca="1" si="83"/>
        <v>-24720.09</v>
      </c>
      <c r="DY64" s="31">
        <f t="shared" ca="1" si="84"/>
        <v>-17618.29</v>
      </c>
      <c r="DZ64" s="31">
        <f t="shared" ca="1" si="85"/>
        <v>-37354.76</v>
      </c>
      <c r="EA64" s="31">
        <f t="shared" ca="1" si="86"/>
        <v>-6221.18</v>
      </c>
      <c r="EB64" s="31">
        <f t="shared" ca="1" si="87"/>
        <v>-12910.33</v>
      </c>
      <c r="EC64" s="31">
        <f t="shared" ca="1" si="88"/>
        <v>-9319.7800000000007</v>
      </c>
      <c r="ED64" s="31">
        <f t="shared" ca="1" si="89"/>
        <v>13604.93</v>
      </c>
      <c r="EE64" s="31">
        <f t="shared" ca="1" si="90"/>
        <v>8603.4</v>
      </c>
      <c r="EF64" s="31">
        <f t="shared" ca="1" si="91"/>
        <v>0</v>
      </c>
      <c r="EG64" s="32">
        <f t="shared" ca="1" si="92"/>
        <v>-2.7284841053187847E-11</v>
      </c>
      <c r="EH64" s="32">
        <f t="shared" ca="1" si="93"/>
        <v>-4.7293724492192268E-11</v>
      </c>
      <c r="EI64" s="32">
        <f t="shared" ca="1" si="94"/>
        <v>4.638422979041934E-11</v>
      </c>
      <c r="EJ64" s="32">
        <f t="shared" ca="1" si="95"/>
        <v>-122473.47000000009</v>
      </c>
      <c r="EK64" s="32">
        <f t="shared" ca="1" si="96"/>
        <v>-87886.399999999936</v>
      </c>
      <c r="EL64" s="32">
        <f t="shared" ca="1" si="97"/>
        <v>-187672.5800000001</v>
      </c>
      <c r="EM64" s="32">
        <f t="shared" ca="1" si="98"/>
        <v>-31474.330000000082</v>
      </c>
      <c r="EN64" s="32">
        <f t="shared" ca="1" si="99"/>
        <v>-65793.760000000228</v>
      </c>
      <c r="EO64" s="32">
        <f t="shared" ca="1" si="100"/>
        <v>-47846.56999999992</v>
      </c>
      <c r="EP64" s="32">
        <f t="shared" ca="1" si="101"/>
        <v>70350.969999999987</v>
      </c>
      <c r="EQ64" s="32">
        <f t="shared" ca="1" si="102"/>
        <v>44824.170000000049</v>
      </c>
      <c r="ER64" s="32">
        <f t="shared" ca="1" si="103"/>
        <v>0</v>
      </c>
    </row>
    <row r="65" spans="1:148" x14ac:dyDescent="0.25">
      <c r="A65" t="s">
        <v>460</v>
      </c>
      <c r="B65" s="1" t="s">
        <v>43</v>
      </c>
      <c r="C65" t="str">
        <f t="shared" ca="1" si="216"/>
        <v>GPEC</v>
      </c>
      <c r="D65" t="str">
        <f t="shared" ca="1" si="217"/>
        <v>Grande Prairie EcoPower Industrial System</v>
      </c>
      <c r="N65" s="51">
        <v>7975.9485999999997</v>
      </c>
      <c r="O65" s="51">
        <v>7922.0685999999996</v>
      </c>
      <c r="P65" s="51">
        <v>8334.0545999999995</v>
      </c>
      <c r="Q65" s="32"/>
      <c r="R65" s="32"/>
      <c r="S65" s="32"/>
      <c r="T65" s="32"/>
      <c r="U65" s="32"/>
      <c r="V65" s="32"/>
      <c r="W65" s="32"/>
      <c r="X65" s="32"/>
      <c r="Y65" s="32"/>
      <c r="Z65" s="32">
        <v>433623.48</v>
      </c>
      <c r="AA65" s="32">
        <v>821618.52</v>
      </c>
      <c r="AB65" s="32">
        <v>431087.33</v>
      </c>
      <c r="AL65" s="2">
        <v>-1.07</v>
      </c>
      <c r="AM65" s="2">
        <v>-1.07</v>
      </c>
      <c r="AN65" s="2">
        <v>-1.07</v>
      </c>
      <c r="AO65" s="33"/>
      <c r="AP65" s="33"/>
      <c r="AQ65" s="33"/>
      <c r="AR65" s="33"/>
      <c r="AS65" s="33"/>
      <c r="AT65" s="33"/>
      <c r="AU65" s="33"/>
      <c r="AV65" s="33"/>
      <c r="AW65" s="33"/>
      <c r="AX65" s="33">
        <v>-4639.7700000000004</v>
      </c>
      <c r="AY65" s="33">
        <v>-8791.32</v>
      </c>
      <c r="AZ65" s="33">
        <v>-4612.63</v>
      </c>
      <c r="BA65" s="31">
        <f t="shared" si="44"/>
        <v>0</v>
      </c>
      <c r="BB65" s="31">
        <f t="shared" si="45"/>
        <v>0</v>
      </c>
      <c r="BC65" s="31">
        <f t="shared" si="46"/>
        <v>0</v>
      </c>
      <c r="BD65" s="31">
        <f t="shared" si="47"/>
        <v>0</v>
      </c>
      <c r="BE65" s="31">
        <f t="shared" si="48"/>
        <v>0</v>
      </c>
      <c r="BF65" s="31">
        <f t="shared" si="49"/>
        <v>0</v>
      </c>
      <c r="BG65" s="31">
        <f t="shared" si="50"/>
        <v>0</v>
      </c>
      <c r="BH65" s="31">
        <f t="shared" si="51"/>
        <v>0</v>
      </c>
      <c r="BI65" s="31">
        <f t="shared" si="52"/>
        <v>0</v>
      </c>
      <c r="BJ65" s="31">
        <f t="shared" si="53"/>
        <v>-1300.8699999999999</v>
      </c>
      <c r="BK65" s="31">
        <f t="shared" si="54"/>
        <v>-2464.86</v>
      </c>
      <c r="BL65" s="31">
        <f t="shared" si="55"/>
        <v>-1293.26</v>
      </c>
      <c r="BM65" s="6">
        <f t="shared" ca="1" si="218"/>
        <v>-0.12</v>
      </c>
      <c r="BN65" s="6">
        <f t="shared" ca="1" si="218"/>
        <v>-0.12</v>
      </c>
      <c r="BO65" s="6">
        <f t="shared" ca="1" si="218"/>
        <v>-0.12</v>
      </c>
      <c r="BP65" s="6">
        <f t="shared" ca="1" si="218"/>
        <v>-0.12</v>
      </c>
      <c r="BQ65" s="6">
        <f t="shared" ca="1" si="218"/>
        <v>-0.12</v>
      </c>
      <c r="BR65" s="6">
        <f t="shared" ca="1" si="218"/>
        <v>-0.12</v>
      </c>
      <c r="BS65" s="6">
        <f t="shared" ca="1" si="218"/>
        <v>-0.12</v>
      </c>
      <c r="BT65" s="6">
        <f t="shared" ca="1" si="218"/>
        <v>-0.12</v>
      </c>
      <c r="BU65" s="6">
        <f t="shared" ca="1" si="218"/>
        <v>-0.12</v>
      </c>
      <c r="BV65" s="6">
        <f t="shared" ca="1" si="218"/>
        <v>-0.12</v>
      </c>
      <c r="BW65" s="6">
        <f t="shared" ca="1" si="218"/>
        <v>-0.12</v>
      </c>
      <c r="BX65" s="6">
        <f t="shared" ca="1" si="218"/>
        <v>-0.12</v>
      </c>
      <c r="BY65" s="31">
        <f t="shared" ca="1" si="203"/>
        <v>0</v>
      </c>
      <c r="BZ65" s="31">
        <f t="shared" ca="1" si="204"/>
        <v>0</v>
      </c>
      <c r="CA65" s="31">
        <f t="shared" ca="1" si="205"/>
        <v>0</v>
      </c>
      <c r="CB65" s="31">
        <f t="shared" ca="1" si="206"/>
        <v>0</v>
      </c>
      <c r="CC65" s="31">
        <f t="shared" ca="1" si="207"/>
        <v>0</v>
      </c>
      <c r="CD65" s="31">
        <f t="shared" ca="1" si="208"/>
        <v>0</v>
      </c>
      <c r="CE65" s="31">
        <f t="shared" ca="1" si="209"/>
        <v>0</v>
      </c>
      <c r="CF65" s="31">
        <f t="shared" ca="1" si="210"/>
        <v>0</v>
      </c>
      <c r="CG65" s="31">
        <f t="shared" ca="1" si="211"/>
        <v>0</v>
      </c>
      <c r="CH65" s="31">
        <f t="shared" ca="1" si="212"/>
        <v>-52034.82</v>
      </c>
      <c r="CI65" s="31">
        <f t="shared" ca="1" si="213"/>
        <v>-98594.22</v>
      </c>
      <c r="CJ65" s="31">
        <f t="shared" ca="1" si="214"/>
        <v>-51730.48</v>
      </c>
      <c r="CK65" s="32">
        <f t="shared" ca="1" si="56"/>
        <v>0</v>
      </c>
      <c r="CL65" s="32">
        <f t="shared" ca="1" si="57"/>
        <v>0</v>
      </c>
      <c r="CM65" s="32">
        <f t="shared" ca="1" si="58"/>
        <v>0</v>
      </c>
      <c r="CN65" s="32">
        <f t="shared" ca="1" si="59"/>
        <v>0</v>
      </c>
      <c r="CO65" s="32">
        <f t="shared" ca="1" si="60"/>
        <v>0</v>
      </c>
      <c r="CP65" s="32">
        <f t="shared" ca="1" si="61"/>
        <v>0</v>
      </c>
      <c r="CQ65" s="32">
        <f t="shared" ca="1" si="62"/>
        <v>0</v>
      </c>
      <c r="CR65" s="32">
        <f t="shared" ca="1" si="63"/>
        <v>0</v>
      </c>
      <c r="CS65" s="32">
        <f t="shared" ca="1" si="64"/>
        <v>0</v>
      </c>
      <c r="CT65" s="32">
        <f t="shared" ca="1" si="65"/>
        <v>650.44000000000005</v>
      </c>
      <c r="CU65" s="32">
        <f t="shared" ca="1" si="66"/>
        <v>1232.43</v>
      </c>
      <c r="CV65" s="32">
        <f t="shared" ca="1" si="67"/>
        <v>646.63</v>
      </c>
      <c r="CW65" s="31">
        <f t="shared" ca="1" si="191"/>
        <v>0</v>
      </c>
      <c r="CX65" s="31">
        <f t="shared" ca="1" si="192"/>
        <v>0</v>
      </c>
      <c r="CY65" s="31">
        <f t="shared" ca="1" si="193"/>
        <v>0</v>
      </c>
      <c r="CZ65" s="31">
        <f t="shared" ca="1" si="194"/>
        <v>0</v>
      </c>
      <c r="DA65" s="31">
        <f t="shared" ca="1" si="195"/>
        <v>0</v>
      </c>
      <c r="DB65" s="31">
        <f t="shared" ca="1" si="196"/>
        <v>0</v>
      </c>
      <c r="DC65" s="31">
        <f t="shared" ca="1" si="197"/>
        <v>0</v>
      </c>
      <c r="DD65" s="31">
        <f t="shared" ca="1" si="198"/>
        <v>0</v>
      </c>
      <c r="DE65" s="31">
        <f t="shared" ca="1" si="199"/>
        <v>0</v>
      </c>
      <c r="DF65" s="31">
        <f t="shared" ca="1" si="200"/>
        <v>-45443.74</v>
      </c>
      <c r="DG65" s="31">
        <f t="shared" ca="1" si="201"/>
        <v>-86105.61</v>
      </c>
      <c r="DH65" s="31">
        <f t="shared" ca="1" si="202"/>
        <v>-45177.960000000006</v>
      </c>
      <c r="DI65" s="32">
        <f t="shared" ca="1" si="68"/>
        <v>0</v>
      </c>
      <c r="DJ65" s="32">
        <f t="shared" ca="1" si="69"/>
        <v>0</v>
      </c>
      <c r="DK65" s="32">
        <f t="shared" ca="1" si="70"/>
        <v>0</v>
      </c>
      <c r="DL65" s="32">
        <f t="shared" ca="1" si="71"/>
        <v>0</v>
      </c>
      <c r="DM65" s="32">
        <f t="shared" ca="1" si="72"/>
        <v>0</v>
      </c>
      <c r="DN65" s="32">
        <f t="shared" ca="1" si="73"/>
        <v>0</v>
      </c>
      <c r="DO65" s="32">
        <f t="shared" ca="1" si="74"/>
        <v>0</v>
      </c>
      <c r="DP65" s="32">
        <f t="shared" ca="1" si="75"/>
        <v>0</v>
      </c>
      <c r="DQ65" s="32">
        <f t="shared" ca="1" si="76"/>
        <v>0</v>
      </c>
      <c r="DR65" s="32">
        <f t="shared" ca="1" si="77"/>
        <v>-2272.19</v>
      </c>
      <c r="DS65" s="32">
        <f t="shared" ca="1" si="78"/>
        <v>-4305.28</v>
      </c>
      <c r="DT65" s="32">
        <f t="shared" ca="1" si="79"/>
        <v>-2258.9</v>
      </c>
      <c r="DU65" s="31">
        <f t="shared" ca="1" si="80"/>
        <v>0</v>
      </c>
      <c r="DV65" s="31">
        <f t="shared" ca="1" si="81"/>
        <v>0</v>
      </c>
      <c r="DW65" s="31">
        <f t="shared" ca="1" si="82"/>
        <v>0</v>
      </c>
      <c r="DX65" s="31">
        <f t="shared" ca="1" si="83"/>
        <v>0</v>
      </c>
      <c r="DY65" s="31">
        <f t="shared" ca="1" si="84"/>
        <v>0</v>
      </c>
      <c r="DZ65" s="31">
        <f t="shared" ca="1" si="85"/>
        <v>0</v>
      </c>
      <c r="EA65" s="31">
        <f t="shared" ca="1" si="86"/>
        <v>0</v>
      </c>
      <c r="EB65" s="31">
        <f t="shared" ca="1" si="87"/>
        <v>0</v>
      </c>
      <c r="EC65" s="31">
        <f t="shared" ca="1" si="88"/>
        <v>0</v>
      </c>
      <c r="ED65" s="31">
        <f t="shared" ca="1" si="89"/>
        <v>-11439.95</v>
      </c>
      <c r="EE65" s="31">
        <f t="shared" ca="1" si="90"/>
        <v>-21475</v>
      </c>
      <c r="EF65" s="31">
        <f t="shared" ca="1" si="91"/>
        <v>-11165.41</v>
      </c>
      <c r="EG65" s="32">
        <f t="shared" ca="1" si="92"/>
        <v>0</v>
      </c>
      <c r="EH65" s="32">
        <f t="shared" ca="1" si="93"/>
        <v>0</v>
      </c>
      <c r="EI65" s="32">
        <f t="shared" ca="1" si="94"/>
        <v>0</v>
      </c>
      <c r="EJ65" s="32">
        <f t="shared" ca="1" si="95"/>
        <v>0</v>
      </c>
      <c r="EK65" s="32">
        <f t="shared" ca="1" si="96"/>
        <v>0</v>
      </c>
      <c r="EL65" s="32">
        <f t="shared" ca="1" si="97"/>
        <v>0</v>
      </c>
      <c r="EM65" s="32">
        <f t="shared" ca="1" si="98"/>
        <v>0</v>
      </c>
      <c r="EN65" s="32">
        <f t="shared" ca="1" si="99"/>
        <v>0</v>
      </c>
      <c r="EO65" s="32">
        <f t="shared" ca="1" si="100"/>
        <v>0</v>
      </c>
      <c r="EP65" s="32">
        <f t="shared" ca="1" si="101"/>
        <v>-59155.880000000005</v>
      </c>
      <c r="EQ65" s="32">
        <f t="shared" ca="1" si="102"/>
        <v>-111885.89</v>
      </c>
      <c r="ER65" s="32">
        <f t="shared" ca="1" si="103"/>
        <v>-58602.270000000004</v>
      </c>
    </row>
    <row r="66" spans="1:148" x14ac:dyDescent="0.25">
      <c r="A66" t="s">
        <v>553</v>
      </c>
      <c r="B66" s="1" t="s">
        <v>43</v>
      </c>
      <c r="C66" t="str">
        <f t="shared" ca="1" si="216"/>
        <v>GPEC</v>
      </c>
      <c r="D66" t="str">
        <f t="shared" ca="1" si="217"/>
        <v>Grande Prairie EcoPower Industrial System</v>
      </c>
      <c r="E66" s="51">
        <v>8234.2680999999993</v>
      </c>
      <c r="F66" s="51">
        <v>7582.8319000000001</v>
      </c>
      <c r="G66" s="51">
        <v>7386.1922999999997</v>
      </c>
      <c r="H66" s="51">
        <v>9701.4030000000002</v>
      </c>
      <c r="I66" s="51">
        <v>5663.4219999999996</v>
      </c>
      <c r="J66" s="51">
        <v>7864.5196999999998</v>
      </c>
      <c r="K66" s="51">
        <v>5645.4481999999998</v>
      </c>
      <c r="L66" s="51">
        <v>7484.5378000000001</v>
      </c>
      <c r="M66" s="51">
        <v>8516.42</v>
      </c>
      <c r="Q66" s="32">
        <v>684261.82</v>
      </c>
      <c r="R66" s="32">
        <v>979769.44</v>
      </c>
      <c r="S66" s="32">
        <v>338221.38</v>
      </c>
      <c r="T66" s="32">
        <v>496752.97</v>
      </c>
      <c r="U66" s="32">
        <v>204849.77</v>
      </c>
      <c r="V66" s="32">
        <v>554269.01</v>
      </c>
      <c r="W66" s="32">
        <v>331704.90000000002</v>
      </c>
      <c r="X66" s="32">
        <v>845966.46</v>
      </c>
      <c r="Y66" s="32">
        <v>774352.3</v>
      </c>
      <c r="Z66" s="32"/>
      <c r="AA66" s="32"/>
      <c r="AB66" s="32"/>
      <c r="AC66" s="2">
        <v>-2.09</v>
      </c>
      <c r="AD66" s="2">
        <v>-2.09</v>
      </c>
      <c r="AE66" s="2">
        <v>-2.09</v>
      </c>
      <c r="AF66" s="2">
        <v>-2.09</v>
      </c>
      <c r="AG66" s="2">
        <v>-2.09</v>
      </c>
      <c r="AH66" s="2">
        <v>-2.09</v>
      </c>
      <c r="AI66" s="2">
        <v>-1.07</v>
      </c>
      <c r="AJ66" s="2">
        <v>-1.07</v>
      </c>
      <c r="AK66" s="2">
        <v>-1.07</v>
      </c>
      <c r="AO66" s="33">
        <v>-14301.07</v>
      </c>
      <c r="AP66" s="33">
        <v>-20477.18</v>
      </c>
      <c r="AQ66" s="33">
        <v>-7068.83</v>
      </c>
      <c r="AR66" s="33">
        <v>-10382.14</v>
      </c>
      <c r="AS66" s="33">
        <v>-4281.3599999999997</v>
      </c>
      <c r="AT66" s="33">
        <v>-11584.22</v>
      </c>
      <c r="AU66" s="33">
        <v>-3549.24</v>
      </c>
      <c r="AV66" s="33">
        <v>-9051.84</v>
      </c>
      <c r="AW66" s="33">
        <v>-8285.57</v>
      </c>
      <c r="AX66" s="33"/>
      <c r="AY66" s="33"/>
      <c r="AZ66" s="33"/>
      <c r="BA66" s="31">
        <f t="shared" si="44"/>
        <v>-273.7</v>
      </c>
      <c r="BB66" s="31">
        <f t="shared" si="45"/>
        <v>-391.91</v>
      </c>
      <c r="BC66" s="31">
        <f t="shared" si="46"/>
        <v>-135.29</v>
      </c>
      <c r="BD66" s="31">
        <f t="shared" si="47"/>
        <v>2881.17</v>
      </c>
      <c r="BE66" s="31">
        <f t="shared" si="48"/>
        <v>1188.1300000000001</v>
      </c>
      <c r="BF66" s="31">
        <f t="shared" si="49"/>
        <v>3214.76</v>
      </c>
      <c r="BG66" s="31">
        <f t="shared" si="50"/>
        <v>232.19</v>
      </c>
      <c r="BH66" s="31">
        <f t="shared" si="51"/>
        <v>592.17999999999995</v>
      </c>
      <c r="BI66" s="31">
        <f t="shared" si="52"/>
        <v>542.04999999999995</v>
      </c>
      <c r="BJ66" s="31">
        <f t="shared" si="53"/>
        <v>0</v>
      </c>
      <c r="BK66" s="31">
        <f t="shared" si="54"/>
        <v>0</v>
      </c>
      <c r="BL66" s="31">
        <f t="shared" si="55"/>
        <v>0</v>
      </c>
      <c r="BM66" s="6">
        <f t="shared" ca="1" si="218"/>
        <v>-0.12</v>
      </c>
      <c r="BN66" s="6">
        <f t="shared" ca="1" si="218"/>
        <v>-0.12</v>
      </c>
      <c r="BO66" s="6">
        <f t="shared" ca="1" si="218"/>
        <v>-0.12</v>
      </c>
      <c r="BP66" s="6">
        <f t="shared" ca="1" si="218"/>
        <v>-0.12</v>
      </c>
      <c r="BQ66" s="6">
        <f t="shared" ca="1" si="218"/>
        <v>-0.12</v>
      </c>
      <c r="BR66" s="6">
        <f t="shared" ca="1" si="218"/>
        <v>-0.12</v>
      </c>
      <c r="BS66" s="6">
        <f t="shared" ca="1" si="218"/>
        <v>-0.12</v>
      </c>
      <c r="BT66" s="6">
        <f t="shared" ca="1" si="218"/>
        <v>-0.12</v>
      </c>
      <c r="BU66" s="6">
        <f t="shared" ca="1" si="218"/>
        <v>-0.12</v>
      </c>
      <c r="BV66" s="6">
        <f t="shared" ca="1" si="218"/>
        <v>-0.12</v>
      </c>
      <c r="BW66" s="6">
        <f t="shared" ca="1" si="218"/>
        <v>-0.12</v>
      </c>
      <c r="BX66" s="6">
        <f t="shared" ca="1" si="218"/>
        <v>-0.12</v>
      </c>
      <c r="BY66" s="31">
        <f t="shared" ca="1" si="203"/>
        <v>-82111.42</v>
      </c>
      <c r="BZ66" s="31">
        <f t="shared" ca="1" si="204"/>
        <v>-117572.33</v>
      </c>
      <c r="CA66" s="31">
        <f t="shared" ca="1" si="205"/>
        <v>-40586.57</v>
      </c>
      <c r="CB66" s="31">
        <f t="shared" ca="1" si="206"/>
        <v>-59610.36</v>
      </c>
      <c r="CC66" s="31">
        <f t="shared" ca="1" si="207"/>
        <v>-24581.97</v>
      </c>
      <c r="CD66" s="31">
        <f t="shared" ca="1" si="208"/>
        <v>-66512.28</v>
      </c>
      <c r="CE66" s="31">
        <f t="shared" ca="1" si="209"/>
        <v>-39804.589999999997</v>
      </c>
      <c r="CF66" s="31">
        <f t="shared" ca="1" si="210"/>
        <v>-101515.98</v>
      </c>
      <c r="CG66" s="31">
        <f t="shared" ca="1" si="211"/>
        <v>-92922.28</v>
      </c>
      <c r="CH66" s="31">
        <f t="shared" ca="1" si="212"/>
        <v>0</v>
      </c>
      <c r="CI66" s="31">
        <f t="shared" ca="1" si="213"/>
        <v>0</v>
      </c>
      <c r="CJ66" s="31">
        <f t="shared" ca="1" si="214"/>
        <v>0</v>
      </c>
      <c r="CK66" s="32">
        <f t="shared" ca="1" si="56"/>
        <v>1026.3900000000001</v>
      </c>
      <c r="CL66" s="32">
        <f t="shared" ca="1" si="57"/>
        <v>1469.65</v>
      </c>
      <c r="CM66" s="32">
        <f t="shared" ca="1" si="58"/>
        <v>507.33</v>
      </c>
      <c r="CN66" s="32">
        <f t="shared" ca="1" si="59"/>
        <v>745.13</v>
      </c>
      <c r="CO66" s="32">
        <f t="shared" ca="1" si="60"/>
        <v>307.27</v>
      </c>
      <c r="CP66" s="32">
        <f t="shared" ca="1" si="61"/>
        <v>831.4</v>
      </c>
      <c r="CQ66" s="32">
        <f t="shared" ca="1" si="62"/>
        <v>497.56</v>
      </c>
      <c r="CR66" s="32">
        <f t="shared" ca="1" si="63"/>
        <v>1268.95</v>
      </c>
      <c r="CS66" s="32">
        <f t="shared" ca="1" si="64"/>
        <v>1161.53</v>
      </c>
      <c r="CT66" s="32">
        <f t="shared" ca="1" si="65"/>
        <v>0</v>
      </c>
      <c r="CU66" s="32">
        <f t="shared" ca="1" si="66"/>
        <v>0</v>
      </c>
      <c r="CV66" s="32">
        <f t="shared" ca="1" si="67"/>
        <v>0</v>
      </c>
      <c r="CW66" s="31">
        <f t="shared" ca="1" si="191"/>
        <v>-66510.259999999995</v>
      </c>
      <c r="CX66" s="31">
        <f t="shared" ca="1" si="192"/>
        <v>-95233.59</v>
      </c>
      <c r="CY66" s="31">
        <f t="shared" ca="1" si="193"/>
        <v>-32875.119999999995</v>
      </c>
      <c r="CZ66" s="31">
        <f t="shared" ca="1" si="194"/>
        <v>-51364.26</v>
      </c>
      <c r="DA66" s="31">
        <f t="shared" ca="1" si="195"/>
        <v>-21181.47</v>
      </c>
      <c r="DB66" s="31">
        <f t="shared" ca="1" si="196"/>
        <v>-57311.420000000006</v>
      </c>
      <c r="DC66" s="31">
        <f t="shared" ca="1" si="197"/>
        <v>-35989.980000000003</v>
      </c>
      <c r="DD66" s="31">
        <f t="shared" ca="1" si="198"/>
        <v>-91787.37</v>
      </c>
      <c r="DE66" s="31">
        <f t="shared" ca="1" si="199"/>
        <v>-84017.23</v>
      </c>
      <c r="DF66" s="31">
        <f t="shared" ca="1" si="200"/>
        <v>0</v>
      </c>
      <c r="DG66" s="31">
        <f t="shared" ca="1" si="201"/>
        <v>0</v>
      </c>
      <c r="DH66" s="31">
        <f t="shared" ca="1" si="202"/>
        <v>0</v>
      </c>
      <c r="DI66" s="32">
        <f t="shared" ca="1" si="68"/>
        <v>-3325.51</v>
      </c>
      <c r="DJ66" s="32">
        <f t="shared" ca="1" si="69"/>
        <v>-4761.68</v>
      </c>
      <c r="DK66" s="32">
        <f t="shared" ca="1" si="70"/>
        <v>-1643.76</v>
      </c>
      <c r="DL66" s="32">
        <f t="shared" ca="1" si="71"/>
        <v>-2568.21</v>
      </c>
      <c r="DM66" s="32">
        <f t="shared" ca="1" si="72"/>
        <v>-1059.07</v>
      </c>
      <c r="DN66" s="32">
        <f t="shared" ca="1" si="73"/>
        <v>-2865.57</v>
      </c>
      <c r="DO66" s="32">
        <f t="shared" ca="1" si="74"/>
        <v>-1799.5</v>
      </c>
      <c r="DP66" s="32">
        <f t="shared" ca="1" si="75"/>
        <v>-4589.37</v>
      </c>
      <c r="DQ66" s="32">
        <f t="shared" ca="1" si="76"/>
        <v>-4200.8599999999997</v>
      </c>
      <c r="DR66" s="32">
        <f t="shared" ca="1" si="77"/>
        <v>0</v>
      </c>
      <c r="DS66" s="32">
        <f t="shared" ca="1" si="78"/>
        <v>0</v>
      </c>
      <c r="DT66" s="32">
        <f t="shared" ca="1" si="79"/>
        <v>0</v>
      </c>
      <c r="DU66" s="31">
        <f t="shared" ca="1" si="80"/>
        <v>-18111.22</v>
      </c>
      <c r="DV66" s="31">
        <f t="shared" ca="1" si="81"/>
        <v>-25710.36</v>
      </c>
      <c r="DW66" s="31">
        <f t="shared" ca="1" si="82"/>
        <v>-8805.99</v>
      </c>
      <c r="DX66" s="31">
        <f t="shared" ca="1" si="83"/>
        <v>-13638.56</v>
      </c>
      <c r="DY66" s="31">
        <f t="shared" ca="1" si="84"/>
        <v>-5576.36</v>
      </c>
      <c r="DZ66" s="31">
        <f t="shared" ca="1" si="85"/>
        <v>-14954.3</v>
      </c>
      <c r="EA66" s="31">
        <f t="shared" ca="1" si="86"/>
        <v>-9309.5300000000007</v>
      </c>
      <c r="EB66" s="31">
        <f t="shared" ca="1" si="87"/>
        <v>-23528.28</v>
      </c>
      <c r="EC66" s="31">
        <f t="shared" ca="1" si="88"/>
        <v>-21340.29</v>
      </c>
      <c r="ED66" s="31">
        <f t="shared" ca="1" si="89"/>
        <v>0</v>
      </c>
      <c r="EE66" s="31">
        <f t="shared" ca="1" si="90"/>
        <v>0</v>
      </c>
      <c r="EF66" s="31">
        <f t="shared" ca="1" si="91"/>
        <v>0</v>
      </c>
      <c r="EG66" s="32">
        <f t="shared" ca="1" si="92"/>
        <v>-87946.989999999991</v>
      </c>
      <c r="EH66" s="32">
        <f t="shared" ca="1" si="93"/>
        <v>-125705.62999999999</v>
      </c>
      <c r="EI66" s="32">
        <f t="shared" ca="1" si="94"/>
        <v>-43324.869999999995</v>
      </c>
      <c r="EJ66" s="32">
        <f t="shared" ca="1" si="95"/>
        <v>-67571.03</v>
      </c>
      <c r="EK66" s="32">
        <f t="shared" ca="1" si="96"/>
        <v>-27816.9</v>
      </c>
      <c r="EL66" s="32">
        <f t="shared" ca="1" si="97"/>
        <v>-75131.290000000008</v>
      </c>
      <c r="EM66" s="32">
        <f t="shared" ca="1" si="98"/>
        <v>-47099.01</v>
      </c>
      <c r="EN66" s="32">
        <f t="shared" ca="1" si="99"/>
        <v>-119905.01999999999</v>
      </c>
      <c r="EO66" s="32">
        <f t="shared" ca="1" si="100"/>
        <v>-109558.38</v>
      </c>
      <c r="EP66" s="32">
        <f t="shared" ca="1" si="101"/>
        <v>0</v>
      </c>
      <c r="EQ66" s="32">
        <f t="shared" ca="1" si="102"/>
        <v>0</v>
      </c>
      <c r="ER66" s="32">
        <f t="shared" ca="1" si="103"/>
        <v>0</v>
      </c>
    </row>
    <row r="67" spans="1:148" x14ac:dyDescent="0.25">
      <c r="A67" t="s">
        <v>473</v>
      </c>
      <c r="B67" s="1" t="s">
        <v>119</v>
      </c>
      <c r="C67" t="str">
        <f t="shared" ca="1" si="216"/>
        <v>GWW1</v>
      </c>
      <c r="D67" t="str">
        <f t="shared" ca="1" si="217"/>
        <v>Soderglen Wind Facility</v>
      </c>
      <c r="E67" s="51">
        <v>24616.3577</v>
      </c>
      <c r="F67" s="51">
        <v>19590.130700000002</v>
      </c>
      <c r="G67" s="51">
        <v>14150.2659</v>
      </c>
      <c r="H67" s="51">
        <v>21348.074799999999</v>
      </c>
      <c r="I67" s="51">
        <v>18072.155599999998</v>
      </c>
      <c r="J67" s="51">
        <v>19431.393</v>
      </c>
      <c r="K67" s="51">
        <v>18087.671300000002</v>
      </c>
      <c r="L67" s="51">
        <v>12780.288500000001</v>
      </c>
      <c r="M67" s="51">
        <v>16113.437900000001</v>
      </c>
      <c r="N67" s="51">
        <v>24142.315699999999</v>
      </c>
      <c r="O67" s="51">
        <v>29898.043900000001</v>
      </c>
      <c r="P67" s="51">
        <v>29226.992399999999</v>
      </c>
      <c r="Q67" s="32">
        <v>895642.27</v>
      </c>
      <c r="R67" s="32">
        <v>796433</v>
      </c>
      <c r="S67" s="32">
        <v>412373</v>
      </c>
      <c r="T67" s="32">
        <v>855820.54</v>
      </c>
      <c r="U67" s="32">
        <v>421810.43</v>
      </c>
      <c r="V67" s="32">
        <v>1208811.51</v>
      </c>
      <c r="W67" s="32">
        <v>485150.77</v>
      </c>
      <c r="X67" s="32">
        <v>1477239.59</v>
      </c>
      <c r="Y67" s="32">
        <v>844843.12</v>
      </c>
      <c r="Z67" s="32">
        <v>1161270.32</v>
      </c>
      <c r="AA67" s="32">
        <v>2754567.1</v>
      </c>
      <c r="AB67" s="32">
        <v>1049254.67</v>
      </c>
      <c r="AC67" s="2">
        <v>1.27</v>
      </c>
      <c r="AD67" s="2">
        <v>1.27</v>
      </c>
      <c r="AE67" s="2">
        <v>1.27</v>
      </c>
      <c r="AF67" s="2">
        <v>1.27</v>
      </c>
      <c r="AG67" s="2">
        <v>1.27</v>
      </c>
      <c r="AH67" s="2">
        <v>1.27</v>
      </c>
      <c r="AI67" s="2">
        <v>2.74</v>
      </c>
      <c r="AJ67" s="2">
        <v>2.74</v>
      </c>
      <c r="AK67" s="2">
        <v>2.74</v>
      </c>
      <c r="AL67" s="2">
        <v>2.74</v>
      </c>
      <c r="AM67" s="2">
        <v>2.74</v>
      </c>
      <c r="AN67" s="2">
        <v>2.74</v>
      </c>
      <c r="AO67" s="33">
        <v>11374.66</v>
      </c>
      <c r="AP67" s="33">
        <v>10114.700000000001</v>
      </c>
      <c r="AQ67" s="33">
        <v>5237.1400000000003</v>
      </c>
      <c r="AR67" s="33">
        <v>10868.92</v>
      </c>
      <c r="AS67" s="33">
        <v>5356.99</v>
      </c>
      <c r="AT67" s="33">
        <v>15351.91</v>
      </c>
      <c r="AU67" s="33">
        <v>13293.13</v>
      </c>
      <c r="AV67" s="33">
        <v>40476.36</v>
      </c>
      <c r="AW67" s="33">
        <v>23148.7</v>
      </c>
      <c r="AX67" s="33">
        <v>31818.81</v>
      </c>
      <c r="AY67" s="33">
        <v>75475.14</v>
      </c>
      <c r="AZ67" s="33">
        <v>28749.58</v>
      </c>
      <c r="BA67" s="31">
        <f t="shared" si="44"/>
        <v>-358.26</v>
      </c>
      <c r="BB67" s="31">
        <f t="shared" si="45"/>
        <v>-318.57</v>
      </c>
      <c r="BC67" s="31">
        <f t="shared" si="46"/>
        <v>-164.95</v>
      </c>
      <c r="BD67" s="31">
        <f t="shared" si="47"/>
        <v>4963.76</v>
      </c>
      <c r="BE67" s="31">
        <f t="shared" si="48"/>
        <v>2446.5</v>
      </c>
      <c r="BF67" s="31">
        <f t="shared" si="49"/>
        <v>7011.11</v>
      </c>
      <c r="BG67" s="31">
        <f t="shared" si="50"/>
        <v>339.61</v>
      </c>
      <c r="BH67" s="31">
        <f t="shared" si="51"/>
        <v>1034.07</v>
      </c>
      <c r="BI67" s="31">
        <f t="shared" si="52"/>
        <v>591.39</v>
      </c>
      <c r="BJ67" s="31">
        <f t="shared" si="53"/>
        <v>-3483.81</v>
      </c>
      <c r="BK67" s="31">
        <f t="shared" si="54"/>
        <v>-8263.7000000000007</v>
      </c>
      <c r="BL67" s="31">
        <f t="shared" si="55"/>
        <v>-3147.76</v>
      </c>
      <c r="BM67" s="6">
        <f t="shared" ca="1" si="218"/>
        <v>5.7000000000000002E-2</v>
      </c>
      <c r="BN67" s="6">
        <f t="shared" ca="1" si="218"/>
        <v>5.7000000000000002E-2</v>
      </c>
      <c r="BO67" s="6">
        <f t="shared" ca="1" si="218"/>
        <v>5.7000000000000002E-2</v>
      </c>
      <c r="BP67" s="6">
        <f t="shared" ca="1" si="218"/>
        <v>5.7000000000000002E-2</v>
      </c>
      <c r="BQ67" s="6">
        <f t="shared" ca="1" si="218"/>
        <v>5.7000000000000002E-2</v>
      </c>
      <c r="BR67" s="6">
        <f t="shared" ca="1" si="218"/>
        <v>5.7000000000000002E-2</v>
      </c>
      <c r="BS67" s="6">
        <f t="shared" ca="1" si="218"/>
        <v>5.7000000000000002E-2</v>
      </c>
      <c r="BT67" s="6">
        <f t="shared" ca="1" si="218"/>
        <v>5.7000000000000002E-2</v>
      </c>
      <c r="BU67" s="6">
        <f t="shared" ca="1" si="218"/>
        <v>5.7000000000000002E-2</v>
      </c>
      <c r="BV67" s="6">
        <f t="shared" ca="1" si="218"/>
        <v>5.7000000000000002E-2</v>
      </c>
      <c r="BW67" s="6">
        <f t="shared" ca="1" si="218"/>
        <v>5.7000000000000002E-2</v>
      </c>
      <c r="BX67" s="6">
        <f t="shared" ca="1" si="218"/>
        <v>5.7000000000000002E-2</v>
      </c>
      <c r="BY67" s="31">
        <f t="shared" ca="1" si="203"/>
        <v>51051.61</v>
      </c>
      <c r="BZ67" s="31">
        <f t="shared" ca="1" si="204"/>
        <v>45396.68</v>
      </c>
      <c r="CA67" s="31">
        <f t="shared" ca="1" si="205"/>
        <v>23505.26</v>
      </c>
      <c r="CB67" s="31">
        <f t="shared" ca="1" si="206"/>
        <v>48781.77</v>
      </c>
      <c r="CC67" s="31">
        <f t="shared" ca="1" si="207"/>
        <v>24043.19</v>
      </c>
      <c r="CD67" s="31">
        <f t="shared" ca="1" si="208"/>
        <v>68902.259999999995</v>
      </c>
      <c r="CE67" s="31">
        <f t="shared" ca="1" si="209"/>
        <v>27653.59</v>
      </c>
      <c r="CF67" s="31">
        <f t="shared" ca="1" si="210"/>
        <v>84202.66</v>
      </c>
      <c r="CG67" s="31">
        <f t="shared" ca="1" si="211"/>
        <v>48156.06</v>
      </c>
      <c r="CH67" s="31">
        <f t="shared" ca="1" si="212"/>
        <v>66192.41</v>
      </c>
      <c r="CI67" s="31">
        <f t="shared" ca="1" si="213"/>
        <v>157010.32</v>
      </c>
      <c r="CJ67" s="31">
        <f t="shared" ca="1" si="214"/>
        <v>59807.519999999997</v>
      </c>
      <c r="CK67" s="32">
        <f t="shared" ca="1" si="56"/>
        <v>1343.46</v>
      </c>
      <c r="CL67" s="32">
        <f t="shared" ca="1" si="57"/>
        <v>1194.6500000000001</v>
      </c>
      <c r="CM67" s="32">
        <f t="shared" ca="1" si="58"/>
        <v>618.55999999999995</v>
      </c>
      <c r="CN67" s="32">
        <f t="shared" ca="1" si="59"/>
        <v>1283.73</v>
      </c>
      <c r="CO67" s="32">
        <f t="shared" ca="1" si="60"/>
        <v>632.72</v>
      </c>
      <c r="CP67" s="32">
        <f t="shared" ca="1" si="61"/>
        <v>1813.22</v>
      </c>
      <c r="CQ67" s="32">
        <f t="shared" ca="1" si="62"/>
        <v>727.73</v>
      </c>
      <c r="CR67" s="32">
        <f t="shared" ca="1" si="63"/>
        <v>2215.86</v>
      </c>
      <c r="CS67" s="32">
        <f t="shared" ca="1" si="64"/>
        <v>1267.26</v>
      </c>
      <c r="CT67" s="32">
        <f t="shared" ca="1" si="65"/>
        <v>1741.91</v>
      </c>
      <c r="CU67" s="32">
        <f t="shared" ca="1" si="66"/>
        <v>4131.8500000000004</v>
      </c>
      <c r="CV67" s="32">
        <f t="shared" ca="1" si="67"/>
        <v>1573.88</v>
      </c>
      <c r="CW67" s="31">
        <f t="shared" ca="1" si="191"/>
        <v>41378.670000000006</v>
      </c>
      <c r="CX67" s="31">
        <f t="shared" ca="1" si="192"/>
        <v>36795.200000000004</v>
      </c>
      <c r="CY67" s="31">
        <f t="shared" ca="1" si="193"/>
        <v>19051.63</v>
      </c>
      <c r="CZ67" s="31">
        <f t="shared" ca="1" si="194"/>
        <v>34232.82</v>
      </c>
      <c r="DA67" s="31">
        <f t="shared" ca="1" si="195"/>
        <v>16872.419999999998</v>
      </c>
      <c r="DB67" s="31">
        <f t="shared" ca="1" si="196"/>
        <v>48352.459999999992</v>
      </c>
      <c r="DC67" s="31">
        <f t="shared" ca="1" si="197"/>
        <v>14748.58</v>
      </c>
      <c r="DD67" s="31">
        <f t="shared" ca="1" si="198"/>
        <v>44908.090000000004</v>
      </c>
      <c r="DE67" s="31">
        <f t="shared" ca="1" si="199"/>
        <v>25683.23</v>
      </c>
      <c r="DF67" s="31">
        <f t="shared" ca="1" si="200"/>
        <v>39599.320000000007</v>
      </c>
      <c r="DG67" s="31">
        <f t="shared" ca="1" si="201"/>
        <v>93930.73000000001</v>
      </c>
      <c r="DH67" s="31">
        <f t="shared" ca="1" si="202"/>
        <v>35779.579999999994</v>
      </c>
      <c r="DI67" s="32">
        <f t="shared" ca="1" si="68"/>
        <v>2068.9299999999998</v>
      </c>
      <c r="DJ67" s="32">
        <f t="shared" ca="1" si="69"/>
        <v>1839.76</v>
      </c>
      <c r="DK67" s="32">
        <f t="shared" ca="1" si="70"/>
        <v>952.58</v>
      </c>
      <c r="DL67" s="32">
        <f t="shared" ca="1" si="71"/>
        <v>1711.64</v>
      </c>
      <c r="DM67" s="32">
        <f t="shared" ca="1" si="72"/>
        <v>843.62</v>
      </c>
      <c r="DN67" s="32">
        <f t="shared" ca="1" si="73"/>
        <v>2417.62</v>
      </c>
      <c r="DO67" s="32">
        <f t="shared" ca="1" si="74"/>
        <v>737.43</v>
      </c>
      <c r="DP67" s="32">
        <f t="shared" ca="1" si="75"/>
        <v>2245.4</v>
      </c>
      <c r="DQ67" s="32">
        <f t="shared" ca="1" si="76"/>
        <v>1284.1600000000001</v>
      </c>
      <c r="DR67" s="32">
        <f t="shared" ca="1" si="77"/>
        <v>1979.97</v>
      </c>
      <c r="DS67" s="32">
        <f t="shared" ca="1" si="78"/>
        <v>4696.54</v>
      </c>
      <c r="DT67" s="32">
        <f t="shared" ca="1" si="79"/>
        <v>1788.98</v>
      </c>
      <c r="DU67" s="31">
        <f t="shared" ca="1" si="80"/>
        <v>11267.71</v>
      </c>
      <c r="DV67" s="31">
        <f t="shared" ca="1" si="81"/>
        <v>9933.66</v>
      </c>
      <c r="DW67" s="31">
        <f t="shared" ca="1" si="82"/>
        <v>5103.21</v>
      </c>
      <c r="DX67" s="31">
        <f t="shared" ca="1" si="83"/>
        <v>9089.7199999999993</v>
      </c>
      <c r="DY67" s="31">
        <f t="shared" ca="1" si="84"/>
        <v>4441.9399999999996</v>
      </c>
      <c r="DZ67" s="31">
        <f t="shared" ca="1" si="85"/>
        <v>12616.63</v>
      </c>
      <c r="EA67" s="31">
        <f t="shared" ca="1" si="86"/>
        <v>3815.02</v>
      </c>
      <c r="EB67" s="31">
        <f t="shared" ca="1" si="87"/>
        <v>11511.5</v>
      </c>
      <c r="EC67" s="31">
        <f t="shared" ca="1" si="88"/>
        <v>6523.51</v>
      </c>
      <c r="ED67" s="31">
        <f t="shared" ca="1" si="89"/>
        <v>9968.68</v>
      </c>
      <c r="EE67" s="31">
        <f t="shared" ca="1" si="90"/>
        <v>23426.61</v>
      </c>
      <c r="EF67" s="31">
        <f t="shared" ca="1" si="91"/>
        <v>8842.67</v>
      </c>
      <c r="EG67" s="32">
        <f t="shared" ca="1" si="92"/>
        <v>54715.310000000005</v>
      </c>
      <c r="EH67" s="32">
        <f t="shared" ca="1" si="93"/>
        <v>48568.62000000001</v>
      </c>
      <c r="EI67" s="32">
        <f t="shared" ca="1" si="94"/>
        <v>25107.420000000002</v>
      </c>
      <c r="EJ67" s="32">
        <f t="shared" ca="1" si="95"/>
        <v>45034.18</v>
      </c>
      <c r="EK67" s="32">
        <f t="shared" ca="1" si="96"/>
        <v>22157.979999999996</v>
      </c>
      <c r="EL67" s="32">
        <f t="shared" ca="1" si="97"/>
        <v>63386.709999999992</v>
      </c>
      <c r="EM67" s="32">
        <f t="shared" ca="1" si="98"/>
        <v>19301.03</v>
      </c>
      <c r="EN67" s="32">
        <f t="shared" ca="1" si="99"/>
        <v>58664.990000000005</v>
      </c>
      <c r="EO67" s="32">
        <f t="shared" ca="1" si="100"/>
        <v>33490.9</v>
      </c>
      <c r="EP67" s="32">
        <f t="shared" ca="1" si="101"/>
        <v>51547.970000000008</v>
      </c>
      <c r="EQ67" s="32">
        <f t="shared" ca="1" si="102"/>
        <v>122053.88</v>
      </c>
      <c r="ER67" s="32">
        <f t="shared" ca="1" si="103"/>
        <v>46411.229999999996</v>
      </c>
    </row>
    <row r="68" spans="1:148" x14ac:dyDescent="0.25">
      <c r="A68" t="s">
        <v>461</v>
      </c>
      <c r="B68" s="1" t="s">
        <v>92</v>
      </c>
      <c r="C68" t="str">
        <f t="shared" ca="1" si="216"/>
        <v>HRM</v>
      </c>
      <c r="D68" t="str">
        <f t="shared" ca="1" si="217"/>
        <v>H. R. Milner</v>
      </c>
      <c r="E68" s="51">
        <v>78172.707804000005</v>
      </c>
      <c r="F68" s="51">
        <v>54858.559331999997</v>
      </c>
      <c r="G68" s="51">
        <v>79572.312623999998</v>
      </c>
      <c r="H68" s="51">
        <v>59902.713016000002</v>
      </c>
      <c r="I68" s="51">
        <v>47383.148462999998</v>
      </c>
      <c r="J68" s="51">
        <v>10409.051665000001</v>
      </c>
      <c r="K68" s="51">
        <v>62141.780006000001</v>
      </c>
      <c r="L68" s="51">
        <v>87987.671010000005</v>
      </c>
      <c r="M68" s="51">
        <v>79766.467883000005</v>
      </c>
      <c r="N68" s="51">
        <v>55366.077221</v>
      </c>
      <c r="O68" s="51">
        <v>82378.332198000004</v>
      </c>
      <c r="P68" s="51">
        <v>69356.681150999997</v>
      </c>
      <c r="Q68" s="32">
        <v>7048690.5899999999</v>
      </c>
      <c r="R68" s="32">
        <v>6787797.7400000002</v>
      </c>
      <c r="S68" s="32">
        <v>4302863</v>
      </c>
      <c r="T68" s="32">
        <v>4103421.46</v>
      </c>
      <c r="U68" s="32">
        <v>1312372.05</v>
      </c>
      <c r="V68" s="32">
        <v>775986.34</v>
      </c>
      <c r="W68" s="32">
        <v>3730817.24</v>
      </c>
      <c r="X68" s="32">
        <v>13011753.369999999</v>
      </c>
      <c r="Y68" s="32">
        <v>9267750.0500000007</v>
      </c>
      <c r="Z68" s="32">
        <v>5863458.1600000001</v>
      </c>
      <c r="AA68" s="32">
        <v>10545020.810000001</v>
      </c>
      <c r="AB68" s="32">
        <v>4022528.38</v>
      </c>
      <c r="AC68" s="2">
        <v>1.92</v>
      </c>
      <c r="AD68" s="2">
        <v>1.92</v>
      </c>
      <c r="AE68" s="2">
        <v>1.92</v>
      </c>
      <c r="AF68" s="2">
        <v>1.92</v>
      </c>
      <c r="AG68" s="2">
        <v>1.92</v>
      </c>
      <c r="AH68" s="2">
        <v>1.92</v>
      </c>
      <c r="AI68" s="2">
        <v>2.99</v>
      </c>
      <c r="AJ68" s="2">
        <v>2.99</v>
      </c>
      <c r="AK68" s="2">
        <v>2.99</v>
      </c>
      <c r="AL68" s="2">
        <v>2.99</v>
      </c>
      <c r="AM68" s="2">
        <v>2.99</v>
      </c>
      <c r="AN68" s="2">
        <v>2.99</v>
      </c>
      <c r="AO68" s="33">
        <v>135334.85999999999</v>
      </c>
      <c r="AP68" s="33">
        <v>130325.72</v>
      </c>
      <c r="AQ68" s="33">
        <v>82614.97</v>
      </c>
      <c r="AR68" s="33">
        <v>78785.69</v>
      </c>
      <c r="AS68" s="33">
        <v>25197.54</v>
      </c>
      <c r="AT68" s="33">
        <v>14898.94</v>
      </c>
      <c r="AU68" s="33">
        <v>111551.44</v>
      </c>
      <c r="AV68" s="33">
        <v>389051.43</v>
      </c>
      <c r="AW68" s="33">
        <v>277105.73</v>
      </c>
      <c r="AX68" s="33">
        <v>175317.4</v>
      </c>
      <c r="AY68" s="33">
        <v>315296.12</v>
      </c>
      <c r="AZ68" s="33">
        <v>120273.60000000001</v>
      </c>
      <c r="BA68" s="31">
        <f t="shared" si="44"/>
        <v>-2819.48</v>
      </c>
      <c r="BB68" s="31">
        <f t="shared" si="45"/>
        <v>-2715.12</v>
      </c>
      <c r="BC68" s="31">
        <f t="shared" si="46"/>
        <v>-1721.15</v>
      </c>
      <c r="BD68" s="31">
        <f t="shared" si="47"/>
        <v>23799.84</v>
      </c>
      <c r="BE68" s="31">
        <f t="shared" si="48"/>
        <v>7611.76</v>
      </c>
      <c r="BF68" s="31">
        <f t="shared" si="49"/>
        <v>4500.72</v>
      </c>
      <c r="BG68" s="31">
        <f t="shared" si="50"/>
        <v>2611.5700000000002</v>
      </c>
      <c r="BH68" s="31">
        <f t="shared" si="51"/>
        <v>9108.23</v>
      </c>
      <c r="BI68" s="31">
        <f t="shared" si="52"/>
        <v>6487.43</v>
      </c>
      <c r="BJ68" s="31">
        <f t="shared" si="53"/>
        <v>-17590.37</v>
      </c>
      <c r="BK68" s="31">
        <f t="shared" si="54"/>
        <v>-31635.06</v>
      </c>
      <c r="BL68" s="31">
        <f t="shared" si="55"/>
        <v>-12067.59</v>
      </c>
      <c r="BM68" s="6">
        <f t="shared" ca="1" si="218"/>
        <v>-9.0399999999999994E-2</v>
      </c>
      <c r="BN68" s="6">
        <f t="shared" ca="1" si="218"/>
        <v>-9.0399999999999994E-2</v>
      </c>
      <c r="BO68" s="6">
        <f t="shared" ca="1" si="218"/>
        <v>-9.0399999999999994E-2</v>
      </c>
      <c r="BP68" s="6">
        <f t="shared" ca="1" si="218"/>
        <v>-9.0399999999999994E-2</v>
      </c>
      <c r="BQ68" s="6">
        <f t="shared" ca="1" si="218"/>
        <v>-9.0399999999999994E-2</v>
      </c>
      <c r="BR68" s="6">
        <f t="shared" ca="1" si="218"/>
        <v>-9.0399999999999994E-2</v>
      </c>
      <c r="BS68" s="6">
        <f t="shared" ca="1" si="218"/>
        <v>-9.0399999999999994E-2</v>
      </c>
      <c r="BT68" s="6">
        <f t="shared" ca="1" si="218"/>
        <v>-9.0399999999999994E-2</v>
      </c>
      <c r="BU68" s="6">
        <f t="shared" ca="1" si="218"/>
        <v>-9.0399999999999994E-2</v>
      </c>
      <c r="BV68" s="6">
        <f t="shared" ca="1" si="218"/>
        <v>-9.0399999999999994E-2</v>
      </c>
      <c r="BW68" s="6">
        <f t="shared" ca="1" si="218"/>
        <v>-9.0399999999999994E-2</v>
      </c>
      <c r="BX68" s="6">
        <f t="shared" ca="1" si="218"/>
        <v>-9.0399999999999994E-2</v>
      </c>
      <c r="BY68" s="31">
        <f t="shared" ref="BY68:BY99" ca="1" si="219">IFERROR(VLOOKUP($C68,DOSDetail,CELL("col",BY$4)+58,FALSE),ROUND(Q68*BM68,2))</f>
        <v>-637201.63</v>
      </c>
      <c r="BZ68" s="31">
        <f t="shared" ref="BZ68:BZ99" ca="1" si="220">IFERROR(VLOOKUP($C68,DOSDetail,CELL("col",BZ$4)+58,FALSE),ROUND(R68*BN68,2))</f>
        <v>-613616.92000000004</v>
      </c>
      <c r="CA68" s="31">
        <f t="shared" ref="CA68:CA99" ca="1" si="221">IFERROR(VLOOKUP($C68,DOSDetail,CELL("col",CA$4)+58,FALSE),ROUND(S68*BO68,2))</f>
        <v>-388978.82</v>
      </c>
      <c r="CB68" s="31">
        <f t="shared" ref="CB68:CB99" ca="1" si="222">IFERROR(VLOOKUP($C68,DOSDetail,CELL("col",CB$4)+58,FALSE),ROUND(T68*BP68,2))</f>
        <v>-370949.3</v>
      </c>
      <c r="CC68" s="31">
        <f t="shared" ref="CC68:CC99" ca="1" si="223">IFERROR(VLOOKUP($C68,DOSDetail,CELL("col",CC$4)+58,FALSE),ROUND(U68*BQ68,2))</f>
        <v>-118638.43</v>
      </c>
      <c r="CD68" s="31">
        <f t="shared" ref="CD68:CD99" ca="1" si="224">IFERROR(VLOOKUP($C68,DOSDetail,CELL("col",CD$4)+58,FALSE),ROUND(V68*BR68,2))</f>
        <v>-70149.17</v>
      </c>
      <c r="CE68" s="31">
        <f t="shared" ref="CE68:CE99" ca="1" si="225">IFERROR(VLOOKUP($C68,DOSDetail,CELL("col",CE$4)+58,FALSE),ROUND(W68*BS68,2))</f>
        <v>-337265.88</v>
      </c>
      <c r="CF68" s="31">
        <f t="shared" ref="CF68:CF99" ca="1" si="226">IFERROR(VLOOKUP($C68,DOSDetail,CELL("col",CF$4)+58,FALSE),ROUND(X68*BT68,2))</f>
        <v>-1176262.5</v>
      </c>
      <c r="CG68" s="31">
        <f t="shared" ref="CG68:CG99" ca="1" si="227">IFERROR(VLOOKUP($C68,DOSDetail,CELL("col",CG$4)+58,FALSE),ROUND(Y68*BU68,2))</f>
        <v>-837804.6</v>
      </c>
      <c r="CH68" s="31">
        <f t="shared" ref="CH68:CH99" ca="1" si="228">IFERROR(VLOOKUP($C68,DOSDetail,CELL("col",CH$4)+58,FALSE),ROUND(Z68*BV68,2))</f>
        <v>-530056.62</v>
      </c>
      <c r="CI68" s="31">
        <f t="shared" ref="CI68:CI99" ca="1" si="229">IFERROR(VLOOKUP($C68,DOSDetail,CELL("col",CI$4)+58,FALSE),ROUND(AA68*BW68,2))</f>
        <v>-953269.88</v>
      </c>
      <c r="CJ68" s="31">
        <f t="shared" ref="CJ68:CJ99" ca="1" si="230">IFERROR(VLOOKUP($C68,DOSDetail,CELL("col",CJ$4)+58,FALSE),ROUND(AB68*BX68,2))</f>
        <v>-363636.57</v>
      </c>
      <c r="CK68" s="32">
        <f t="shared" ca="1" si="56"/>
        <v>10573.04</v>
      </c>
      <c r="CL68" s="32">
        <f t="shared" ca="1" si="57"/>
        <v>10181.700000000001</v>
      </c>
      <c r="CM68" s="32">
        <f t="shared" ca="1" si="58"/>
        <v>6454.29</v>
      </c>
      <c r="CN68" s="32">
        <f t="shared" ca="1" si="59"/>
        <v>6155.13</v>
      </c>
      <c r="CO68" s="32">
        <f t="shared" ca="1" si="60"/>
        <v>1968.56</v>
      </c>
      <c r="CP68" s="32">
        <f t="shared" ca="1" si="61"/>
        <v>1163.98</v>
      </c>
      <c r="CQ68" s="32">
        <f t="shared" ca="1" si="62"/>
        <v>5596.23</v>
      </c>
      <c r="CR68" s="32">
        <f t="shared" ca="1" si="63"/>
        <v>19517.63</v>
      </c>
      <c r="CS68" s="32">
        <f t="shared" ca="1" si="64"/>
        <v>13901.63</v>
      </c>
      <c r="CT68" s="32">
        <f t="shared" ca="1" si="65"/>
        <v>8795.19</v>
      </c>
      <c r="CU68" s="32">
        <f t="shared" ca="1" si="66"/>
        <v>15817.53</v>
      </c>
      <c r="CV68" s="32">
        <f t="shared" ca="1" si="67"/>
        <v>6033.79</v>
      </c>
      <c r="CW68" s="31">
        <f t="shared" ca="1" si="191"/>
        <v>-759143.97</v>
      </c>
      <c r="CX68" s="31">
        <f t="shared" ca="1" si="192"/>
        <v>-731045.82000000007</v>
      </c>
      <c r="CY68" s="31">
        <f t="shared" ca="1" si="193"/>
        <v>-463418.35</v>
      </c>
      <c r="CZ68" s="31">
        <f t="shared" ca="1" si="194"/>
        <v>-467379.7</v>
      </c>
      <c r="DA68" s="31">
        <f t="shared" ca="1" si="195"/>
        <v>-149479.17000000001</v>
      </c>
      <c r="DB68" s="31">
        <f t="shared" ca="1" si="196"/>
        <v>-88384.85</v>
      </c>
      <c r="DC68" s="31">
        <f t="shared" ca="1" si="197"/>
        <v>-445832.66000000003</v>
      </c>
      <c r="DD68" s="31">
        <f t="shared" ca="1" si="198"/>
        <v>-1554904.53</v>
      </c>
      <c r="DE68" s="31">
        <f t="shared" ca="1" si="199"/>
        <v>-1107496.1299999999</v>
      </c>
      <c r="DF68" s="31">
        <f t="shared" ca="1" si="200"/>
        <v>-678988.46</v>
      </c>
      <c r="DG68" s="31">
        <f t="shared" ca="1" si="201"/>
        <v>-1221113.4099999999</v>
      </c>
      <c r="DH68" s="31">
        <f t="shared" ca="1" si="202"/>
        <v>-465808.79</v>
      </c>
      <c r="DI68" s="32">
        <f t="shared" ca="1" si="68"/>
        <v>-37957.199999999997</v>
      </c>
      <c r="DJ68" s="32">
        <f t="shared" ca="1" si="69"/>
        <v>-36552.29</v>
      </c>
      <c r="DK68" s="32">
        <f t="shared" ca="1" si="70"/>
        <v>-23170.92</v>
      </c>
      <c r="DL68" s="32">
        <f t="shared" ca="1" si="71"/>
        <v>-23368.99</v>
      </c>
      <c r="DM68" s="32">
        <f t="shared" ca="1" si="72"/>
        <v>-7473.96</v>
      </c>
      <c r="DN68" s="32">
        <f t="shared" ca="1" si="73"/>
        <v>-4419.24</v>
      </c>
      <c r="DO68" s="32">
        <f t="shared" ca="1" si="74"/>
        <v>-22291.63</v>
      </c>
      <c r="DP68" s="32">
        <f t="shared" ca="1" si="75"/>
        <v>-77745.23</v>
      </c>
      <c r="DQ68" s="32">
        <f t="shared" ca="1" si="76"/>
        <v>-55374.81</v>
      </c>
      <c r="DR68" s="32">
        <f t="shared" ca="1" si="77"/>
        <v>-33949.42</v>
      </c>
      <c r="DS68" s="32">
        <f t="shared" ca="1" si="78"/>
        <v>-61055.67</v>
      </c>
      <c r="DT68" s="32">
        <f t="shared" ca="1" si="79"/>
        <v>-23290.44</v>
      </c>
      <c r="DU68" s="31">
        <f t="shared" ca="1" si="80"/>
        <v>-206720.35</v>
      </c>
      <c r="DV68" s="31">
        <f t="shared" ca="1" si="81"/>
        <v>-197361.58</v>
      </c>
      <c r="DW68" s="31">
        <f t="shared" ca="1" si="82"/>
        <v>-124132.15</v>
      </c>
      <c r="DX68" s="31">
        <f t="shared" ca="1" si="83"/>
        <v>-124101.63</v>
      </c>
      <c r="DY68" s="31">
        <f t="shared" ca="1" si="84"/>
        <v>-39352.79</v>
      </c>
      <c r="DZ68" s="31">
        <f t="shared" ca="1" si="85"/>
        <v>-23062.3</v>
      </c>
      <c r="EA68" s="31">
        <f t="shared" ca="1" si="86"/>
        <v>-115323.62</v>
      </c>
      <c r="EB68" s="31">
        <f t="shared" ca="1" si="87"/>
        <v>-398575.78</v>
      </c>
      <c r="EC68" s="31">
        <f t="shared" ca="1" si="88"/>
        <v>-281302.86</v>
      </c>
      <c r="ED68" s="31">
        <f t="shared" ca="1" si="89"/>
        <v>-170927.66</v>
      </c>
      <c r="EE68" s="31">
        <f t="shared" ca="1" si="90"/>
        <v>-304549.42</v>
      </c>
      <c r="EF68" s="31">
        <f t="shared" ca="1" si="91"/>
        <v>-115121.28</v>
      </c>
      <c r="EG68" s="32">
        <f t="shared" ca="1" si="92"/>
        <v>-1003821.5199999999</v>
      </c>
      <c r="EH68" s="32">
        <f t="shared" ca="1" si="93"/>
        <v>-964959.69000000006</v>
      </c>
      <c r="EI68" s="32">
        <f t="shared" ca="1" si="94"/>
        <v>-610721.41999999993</v>
      </c>
      <c r="EJ68" s="32">
        <f t="shared" ca="1" si="95"/>
        <v>-614850.32000000007</v>
      </c>
      <c r="EK68" s="32">
        <f t="shared" ca="1" si="96"/>
        <v>-196305.92000000001</v>
      </c>
      <c r="EL68" s="32">
        <f t="shared" ca="1" si="97"/>
        <v>-115866.39000000001</v>
      </c>
      <c r="EM68" s="32">
        <f t="shared" ca="1" si="98"/>
        <v>-583447.91</v>
      </c>
      <c r="EN68" s="32">
        <f t="shared" ca="1" si="99"/>
        <v>-2031225.54</v>
      </c>
      <c r="EO68" s="32">
        <f t="shared" ca="1" si="100"/>
        <v>-1444173.7999999998</v>
      </c>
      <c r="EP68" s="32">
        <f t="shared" ca="1" si="101"/>
        <v>-883865.54</v>
      </c>
      <c r="EQ68" s="32">
        <f t="shared" ca="1" si="102"/>
        <v>-1586718.4999999998</v>
      </c>
      <c r="ER68" s="32">
        <f t="shared" ca="1" si="103"/>
        <v>-604220.51</v>
      </c>
    </row>
    <row r="69" spans="1:148" x14ac:dyDescent="0.25">
      <c r="A69" t="s">
        <v>444</v>
      </c>
      <c r="B69" s="1" t="s">
        <v>128</v>
      </c>
      <c r="C69" t="str">
        <f t="shared" ca="1" si="216"/>
        <v>HSH</v>
      </c>
      <c r="D69" t="str">
        <f t="shared" ca="1" si="217"/>
        <v>Horseshoe Hydro Facility</v>
      </c>
      <c r="E69" s="51">
        <v>6363.1948795999997</v>
      </c>
      <c r="F69" s="51">
        <v>5619.8106513000002</v>
      </c>
      <c r="G69" s="51">
        <v>6320.3392770999999</v>
      </c>
      <c r="H69" s="51">
        <v>4765.8807692999999</v>
      </c>
      <c r="I69" s="51">
        <v>6611.9767628</v>
      </c>
      <c r="J69" s="51">
        <v>10110.333429</v>
      </c>
      <c r="K69" s="51">
        <v>10501.2162838</v>
      </c>
      <c r="L69" s="51">
        <v>10616.519388299999</v>
      </c>
      <c r="M69" s="51">
        <v>8364.4847193000005</v>
      </c>
      <c r="N69" s="51">
        <v>6597.4026322999998</v>
      </c>
      <c r="O69" s="51">
        <v>5074.2553312999999</v>
      </c>
      <c r="P69" s="51">
        <v>5544.2447523000001</v>
      </c>
      <c r="Q69" s="32">
        <v>545801.56999999995</v>
      </c>
      <c r="R69" s="32">
        <v>777351.42</v>
      </c>
      <c r="S69" s="32">
        <v>316204.34999999998</v>
      </c>
      <c r="T69" s="32">
        <v>293472.77</v>
      </c>
      <c r="U69" s="32">
        <v>237168.97</v>
      </c>
      <c r="V69" s="32">
        <v>717209.85</v>
      </c>
      <c r="W69" s="32">
        <v>643775.38</v>
      </c>
      <c r="X69" s="32">
        <v>1360080.83</v>
      </c>
      <c r="Y69" s="32">
        <v>896439.18</v>
      </c>
      <c r="Z69" s="32">
        <v>530281.26</v>
      </c>
      <c r="AA69" s="32">
        <v>541122.11</v>
      </c>
      <c r="AB69" s="32">
        <v>315437.96999999997</v>
      </c>
      <c r="AC69" s="2">
        <v>-1.67</v>
      </c>
      <c r="AD69" s="2">
        <v>-1.67</v>
      </c>
      <c r="AE69" s="2">
        <v>-1.67</v>
      </c>
      <c r="AF69" s="2">
        <v>-1.67</v>
      </c>
      <c r="AG69" s="2">
        <v>-1.67</v>
      </c>
      <c r="AH69" s="2">
        <v>-1.67</v>
      </c>
      <c r="AI69" s="2">
        <v>-0.26</v>
      </c>
      <c r="AJ69" s="2">
        <v>-0.26</v>
      </c>
      <c r="AK69" s="2">
        <v>-0.26</v>
      </c>
      <c r="AL69" s="2">
        <v>-0.26</v>
      </c>
      <c r="AM69" s="2">
        <v>-0.26</v>
      </c>
      <c r="AN69" s="2">
        <v>-0.26</v>
      </c>
      <c r="AO69" s="33">
        <v>-9114.89</v>
      </c>
      <c r="AP69" s="33">
        <v>-12981.77</v>
      </c>
      <c r="AQ69" s="33">
        <v>-5280.61</v>
      </c>
      <c r="AR69" s="33">
        <v>-4901</v>
      </c>
      <c r="AS69" s="33">
        <v>-3960.72</v>
      </c>
      <c r="AT69" s="33">
        <v>-11977.4</v>
      </c>
      <c r="AU69" s="33">
        <v>-1673.82</v>
      </c>
      <c r="AV69" s="33">
        <v>-3536.21</v>
      </c>
      <c r="AW69" s="33">
        <v>-2330.7399999999998</v>
      </c>
      <c r="AX69" s="33">
        <v>-1378.73</v>
      </c>
      <c r="AY69" s="33">
        <v>-1406.92</v>
      </c>
      <c r="AZ69" s="33">
        <v>-820.14</v>
      </c>
      <c r="BA69" s="31">
        <f t="shared" si="44"/>
        <v>-218.32</v>
      </c>
      <c r="BB69" s="31">
        <f t="shared" si="45"/>
        <v>-310.94</v>
      </c>
      <c r="BC69" s="31">
        <f t="shared" si="46"/>
        <v>-126.48</v>
      </c>
      <c r="BD69" s="31">
        <f t="shared" si="47"/>
        <v>1702.14</v>
      </c>
      <c r="BE69" s="31">
        <f t="shared" si="48"/>
        <v>1375.58</v>
      </c>
      <c r="BF69" s="31">
        <f t="shared" si="49"/>
        <v>4159.82</v>
      </c>
      <c r="BG69" s="31">
        <f t="shared" si="50"/>
        <v>450.64</v>
      </c>
      <c r="BH69" s="31">
        <f t="shared" si="51"/>
        <v>952.06</v>
      </c>
      <c r="BI69" s="31">
        <f t="shared" si="52"/>
        <v>627.51</v>
      </c>
      <c r="BJ69" s="31">
        <f t="shared" si="53"/>
        <v>-1590.84</v>
      </c>
      <c r="BK69" s="31">
        <f t="shared" si="54"/>
        <v>-1623.37</v>
      </c>
      <c r="BL69" s="31">
        <f t="shared" si="55"/>
        <v>-946.31</v>
      </c>
      <c r="BM69" s="6">
        <f t="shared" ca="1" si="218"/>
        <v>-1.2E-2</v>
      </c>
      <c r="BN69" s="6">
        <f t="shared" ca="1" si="218"/>
        <v>-1.2E-2</v>
      </c>
      <c r="BO69" s="6">
        <f t="shared" ca="1" si="218"/>
        <v>-1.2E-2</v>
      </c>
      <c r="BP69" s="6">
        <f t="shared" ca="1" si="218"/>
        <v>-1.2E-2</v>
      </c>
      <c r="BQ69" s="6">
        <f t="shared" ca="1" si="218"/>
        <v>-1.2E-2</v>
      </c>
      <c r="BR69" s="6">
        <f t="shared" ca="1" si="218"/>
        <v>-1.2E-2</v>
      </c>
      <c r="BS69" s="6">
        <f t="shared" ca="1" si="218"/>
        <v>-1.2E-2</v>
      </c>
      <c r="BT69" s="6">
        <f t="shared" ca="1" si="218"/>
        <v>-1.2E-2</v>
      </c>
      <c r="BU69" s="6">
        <f t="shared" ca="1" si="218"/>
        <v>-1.2E-2</v>
      </c>
      <c r="BV69" s="6">
        <f t="shared" ca="1" si="218"/>
        <v>-1.2E-2</v>
      </c>
      <c r="BW69" s="6">
        <f t="shared" ca="1" si="218"/>
        <v>-1.2E-2</v>
      </c>
      <c r="BX69" s="6">
        <f t="shared" ca="1" si="218"/>
        <v>-1.2E-2</v>
      </c>
      <c r="BY69" s="31">
        <f t="shared" ca="1" si="219"/>
        <v>-6549.62</v>
      </c>
      <c r="BZ69" s="31">
        <f t="shared" ca="1" si="220"/>
        <v>-9328.2199999999993</v>
      </c>
      <c r="CA69" s="31">
        <f t="shared" ca="1" si="221"/>
        <v>-3794.45</v>
      </c>
      <c r="CB69" s="31">
        <f t="shared" ca="1" si="222"/>
        <v>-3521.67</v>
      </c>
      <c r="CC69" s="31">
        <f t="shared" ca="1" si="223"/>
        <v>-2846.03</v>
      </c>
      <c r="CD69" s="31">
        <f t="shared" ca="1" si="224"/>
        <v>-8606.52</v>
      </c>
      <c r="CE69" s="31">
        <f t="shared" ca="1" si="225"/>
        <v>-7725.3</v>
      </c>
      <c r="CF69" s="31">
        <f t="shared" ca="1" si="226"/>
        <v>-16320.97</v>
      </c>
      <c r="CG69" s="31">
        <f t="shared" ca="1" si="227"/>
        <v>-10757.27</v>
      </c>
      <c r="CH69" s="31">
        <f t="shared" ca="1" si="228"/>
        <v>-6363.38</v>
      </c>
      <c r="CI69" s="31">
        <f t="shared" ca="1" si="229"/>
        <v>-6493.47</v>
      </c>
      <c r="CJ69" s="31">
        <f t="shared" ca="1" si="230"/>
        <v>-3785.26</v>
      </c>
      <c r="CK69" s="32">
        <f t="shared" ca="1" si="56"/>
        <v>818.7</v>
      </c>
      <c r="CL69" s="32">
        <f t="shared" ca="1" si="57"/>
        <v>1166.03</v>
      </c>
      <c r="CM69" s="32">
        <f t="shared" ca="1" si="58"/>
        <v>474.31</v>
      </c>
      <c r="CN69" s="32">
        <f t="shared" ca="1" si="59"/>
        <v>440.21</v>
      </c>
      <c r="CO69" s="32">
        <f t="shared" ca="1" si="60"/>
        <v>355.75</v>
      </c>
      <c r="CP69" s="32">
        <f t="shared" ca="1" si="61"/>
        <v>1075.81</v>
      </c>
      <c r="CQ69" s="32">
        <f t="shared" ca="1" si="62"/>
        <v>965.66</v>
      </c>
      <c r="CR69" s="32">
        <f t="shared" ca="1" si="63"/>
        <v>2040.12</v>
      </c>
      <c r="CS69" s="32">
        <f t="shared" ca="1" si="64"/>
        <v>1344.66</v>
      </c>
      <c r="CT69" s="32">
        <f t="shared" ca="1" si="65"/>
        <v>795.42</v>
      </c>
      <c r="CU69" s="32">
        <f t="shared" ca="1" si="66"/>
        <v>811.68</v>
      </c>
      <c r="CV69" s="32">
        <f t="shared" ca="1" si="67"/>
        <v>473.16</v>
      </c>
      <c r="CW69" s="31">
        <f t="shared" ca="1" si="191"/>
        <v>3602.2899999999995</v>
      </c>
      <c r="CX69" s="31">
        <f t="shared" ca="1" si="192"/>
        <v>5130.5200000000004</v>
      </c>
      <c r="CY69" s="31">
        <f t="shared" ca="1" si="193"/>
        <v>2086.9499999999998</v>
      </c>
      <c r="CZ69" s="31">
        <f t="shared" ca="1" si="194"/>
        <v>117.39999999999986</v>
      </c>
      <c r="DA69" s="31">
        <f t="shared" ca="1" si="195"/>
        <v>94.859999999999673</v>
      </c>
      <c r="DB69" s="31">
        <f t="shared" ca="1" si="196"/>
        <v>286.86999999999898</v>
      </c>
      <c r="DC69" s="31">
        <f t="shared" ca="1" si="197"/>
        <v>-5536.4600000000009</v>
      </c>
      <c r="DD69" s="31">
        <f t="shared" ca="1" si="198"/>
        <v>-11696.699999999999</v>
      </c>
      <c r="DE69" s="31">
        <f t="shared" ca="1" si="199"/>
        <v>-7709.380000000001</v>
      </c>
      <c r="DF69" s="31">
        <f t="shared" ca="1" si="200"/>
        <v>-2598.3899999999994</v>
      </c>
      <c r="DG69" s="31">
        <f t="shared" ca="1" si="201"/>
        <v>-2651.5</v>
      </c>
      <c r="DH69" s="31">
        <f t="shared" ca="1" si="202"/>
        <v>-1545.6500000000005</v>
      </c>
      <c r="DI69" s="32">
        <f t="shared" ref="DI69:DI128" ca="1" si="231">ROUND(CW69*5%,2)</f>
        <v>180.11</v>
      </c>
      <c r="DJ69" s="32">
        <f t="shared" ref="DJ69:DJ128" ca="1" si="232">ROUND(CX69*5%,2)</f>
        <v>256.52999999999997</v>
      </c>
      <c r="DK69" s="32">
        <f t="shared" ref="DK69:DK128" ca="1" si="233">ROUND(CY69*5%,2)</f>
        <v>104.35</v>
      </c>
      <c r="DL69" s="32">
        <f t="shared" ref="DL69:DL128" ca="1" si="234">ROUND(CZ69*5%,2)</f>
        <v>5.87</v>
      </c>
      <c r="DM69" s="32">
        <f t="shared" ref="DM69:DM128" ca="1" si="235">ROUND(DA69*5%,2)</f>
        <v>4.74</v>
      </c>
      <c r="DN69" s="32">
        <f t="shared" ref="DN69:DN128" ca="1" si="236">ROUND(DB69*5%,2)</f>
        <v>14.34</v>
      </c>
      <c r="DO69" s="32">
        <f t="shared" ref="DO69:DO128" ca="1" si="237">ROUND(DC69*5%,2)</f>
        <v>-276.82</v>
      </c>
      <c r="DP69" s="32">
        <f t="shared" ref="DP69:DP128" ca="1" si="238">ROUND(DD69*5%,2)</f>
        <v>-584.84</v>
      </c>
      <c r="DQ69" s="32">
        <f t="shared" ref="DQ69:DQ128" ca="1" si="239">ROUND(DE69*5%,2)</f>
        <v>-385.47</v>
      </c>
      <c r="DR69" s="32">
        <f t="shared" ref="DR69:DR128" ca="1" si="240">ROUND(DF69*5%,2)</f>
        <v>-129.91999999999999</v>
      </c>
      <c r="DS69" s="32">
        <f t="shared" ref="DS69:DS128" ca="1" si="241">ROUND(DG69*5%,2)</f>
        <v>-132.58000000000001</v>
      </c>
      <c r="DT69" s="32">
        <f t="shared" ref="DT69:DT128" ca="1" si="242">ROUND(DH69*5%,2)</f>
        <v>-77.28</v>
      </c>
      <c r="DU69" s="31">
        <f t="shared" ref="DU69:DU128" ca="1" si="243">ROUND(CW69*DU$3,2)</f>
        <v>980.93</v>
      </c>
      <c r="DV69" s="31">
        <f t="shared" ref="DV69:DV128" ca="1" si="244">ROUND(CX69*DV$3,2)</f>
        <v>1385.09</v>
      </c>
      <c r="DW69" s="31">
        <f t="shared" ref="DW69:DW128" ca="1" si="245">ROUND(CY69*DW$3,2)</f>
        <v>559.01</v>
      </c>
      <c r="DX69" s="31">
        <f t="shared" ref="DX69:DX128" ca="1" si="246">ROUND(CZ69*DX$3,2)</f>
        <v>31.17</v>
      </c>
      <c r="DY69" s="31">
        <f t="shared" ref="DY69:DY128" ca="1" si="247">ROUND(DA69*DY$3,2)</f>
        <v>24.97</v>
      </c>
      <c r="DZ69" s="31">
        <f t="shared" ref="DZ69:DZ128" ca="1" si="248">ROUND(DB69*DZ$3,2)</f>
        <v>74.849999999999994</v>
      </c>
      <c r="EA69" s="31">
        <f t="shared" ref="EA69:EA128" ca="1" si="249">ROUND(DC69*EA$3,2)</f>
        <v>-1432.12</v>
      </c>
      <c r="EB69" s="31">
        <f t="shared" ref="EB69:EB128" ca="1" si="250">ROUND(DD69*EB$3,2)</f>
        <v>-2998.27</v>
      </c>
      <c r="EC69" s="31">
        <f t="shared" ref="EC69:EC128" ca="1" si="251">ROUND(DE69*EC$3,2)</f>
        <v>-1958.17</v>
      </c>
      <c r="ED69" s="31">
        <f t="shared" ref="ED69:ED128" ca="1" si="252">ROUND(DF69*ED$3,2)</f>
        <v>-654.12</v>
      </c>
      <c r="EE69" s="31">
        <f t="shared" ref="EE69:EE128" ca="1" si="253">ROUND(DG69*EE$3,2)</f>
        <v>-661.29</v>
      </c>
      <c r="EF69" s="31">
        <f t="shared" ref="EF69:EF128" ca="1" si="254">ROUND(DH69*EF$3,2)</f>
        <v>-382</v>
      </c>
      <c r="EG69" s="32">
        <f t="shared" ref="EG69:EG128" ca="1" si="255">CW69+DI69+DU69</f>
        <v>4763.33</v>
      </c>
      <c r="EH69" s="32">
        <f t="shared" ref="EH69:EH128" ca="1" si="256">CX69+DJ69+DV69</f>
        <v>6772.14</v>
      </c>
      <c r="EI69" s="32">
        <f t="shared" ref="EI69:EI128" ca="1" si="257">CY69+DK69+DW69</f>
        <v>2750.3099999999995</v>
      </c>
      <c r="EJ69" s="32">
        <f t="shared" ref="EJ69:EJ128" ca="1" si="258">CZ69+DL69+DX69</f>
        <v>154.43999999999988</v>
      </c>
      <c r="EK69" s="32">
        <f t="shared" ref="EK69:EK128" ca="1" si="259">DA69+DM69+DY69</f>
        <v>124.56999999999967</v>
      </c>
      <c r="EL69" s="32">
        <f t="shared" ref="EL69:EL128" ca="1" si="260">DB69+DN69+DZ69</f>
        <v>376.05999999999892</v>
      </c>
      <c r="EM69" s="32">
        <f t="shared" ref="EM69:EM128" ca="1" si="261">DC69+DO69+EA69</f>
        <v>-7245.4000000000005</v>
      </c>
      <c r="EN69" s="32">
        <f t="shared" ref="EN69:EN128" ca="1" si="262">DD69+DP69+EB69</f>
        <v>-15279.81</v>
      </c>
      <c r="EO69" s="32">
        <f t="shared" ref="EO69:EO128" ca="1" si="263">DE69+DQ69+EC69</f>
        <v>-10053.02</v>
      </c>
      <c r="EP69" s="32">
        <f t="shared" ref="EP69:EP128" ca="1" si="264">DF69+DR69+ED69</f>
        <v>-3382.4299999999994</v>
      </c>
      <c r="EQ69" s="32">
        <f t="shared" ref="EQ69:EQ128" ca="1" si="265">DG69+DS69+EE69</f>
        <v>-3445.37</v>
      </c>
      <c r="ER69" s="32">
        <f t="shared" ref="ER69:ER128" ca="1" si="266">DH69+DT69+EF69</f>
        <v>-2004.9300000000005</v>
      </c>
    </row>
    <row r="70" spans="1:148" x14ac:dyDescent="0.25">
      <c r="A70" t="s">
        <v>443</v>
      </c>
      <c r="B70" s="1" t="s">
        <v>161</v>
      </c>
      <c r="C70" t="str">
        <f t="shared" ca="1" si="216"/>
        <v>IEW1</v>
      </c>
      <c r="D70" t="str">
        <f t="shared" ca="1" si="217"/>
        <v>Summerview 1 Wind Facility</v>
      </c>
      <c r="E70" s="51">
        <v>18597.024399999998</v>
      </c>
      <c r="F70" s="51">
        <v>15535.5074</v>
      </c>
      <c r="G70" s="51">
        <v>13205.453600000001</v>
      </c>
      <c r="H70" s="51">
        <v>19083.863700000002</v>
      </c>
      <c r="I70" s="51">
        <v>12175.711600000001</v>
      </c>
      <c r="J70" s="51">
        <v>14252.655500000001</v>
      </c>
      <c r="K70" s="51">
        <v>12630.7138</v>
      </c>
      <c r="L70" s="51">
        <v>10277.127699999999</v>
      </c>
      <c r="M70" s="51">
        <v>13404.704599999999</v>
      </c>
      <c r="N70" s="51">
        <v>18086.2343</v>
      </c>
      <c r="O70" s="51">
        <v>26813.6201</v>
      </c>
      <c r="P70" s="51">
        <v>23706.077700000002</v>
      </c>
      <c r="Q70" s="32">
        <v>646046.71999999997</v>
      </c>
      <c r="R70" s="32">
        <v>657094.46</v>
      </c>
      <c r="S70" s="32">
        <v>367752.57</v>
      </c>
      <c r="T70" s="32">
        <v>769260.34</v>
      </c>
      <c r="U70" s="32">
        <v>282424.76</v>
      </c>
      <c r="V70" s="32">
        <v>1013615.91</v>
      </c>
      <c r="W70" s="32">
        <v>367657.08</v>
      </c>
      <c r="X70" s="32">
        <v>1390410.75</v>
      </c>
      <c r="Y70" s="32">
        <v>763603.99</v>
      </c>
      <c r="Z70" s="32">
        <v>667390.42000000004</v>
      </c>
      <c r="AA70" s="32">
        <v>2667681.85</v>
      </c>
      <c r="AB70" s="32">
        <v>828763.01</v>
      </c>
      <c r="AC70" s="2">
        <v>1.2</v>
      </c>
      <c r="AD70" s="2">
        <v>1.2</v>
      </c>
      <c r="AE70" s="2">
        <v>1.2</v>
      </c>
      <c r="AF70" s="2">
        <v>1.2</v>
      </c>
      <c r="AG70" s="2">
        <v>1.2</v>
      </c>
      <c r="AH70" s="2">
        <v>1.2</v>
      </c>
      <c r="AI70" s="2">
        <v>2.64</v>
      </c>
      <c r="AJ70" s="2">
        <v>2.64</v>
      </c>
      <c r="AK70" s="2">
        <v>2.64</v>
      </c>
      <c r="AL70" s="2">
        <v>2.64</v>
      </c>
      <c r="AM70" s="2">
        <v>2.64</v>
      </c>
      <c r="AN70" s="2">
        <v>2.64</v>
      </c>
      <c r="AO70" s="33">
        <v>7752.56</v>
      </c>
      <c r="AP70" s="33">
        <v>7885.13</v>
      </c>
      <c r="AQ70" s="33">
        <v>4413.03</v>
      </c>
      <c r="AR70" s="33">
        <v>9231.1200000000008</v>
      </c>
      <c r="AS70" s="33">
        <v>3389.1</v>
      </c>
      <c r="AT70" s="33">
        <v>12163.39</v>
      </c>
      <c r="AU70" s="33">
        <v>9706.15</v>
      </c>
      <c r="AV70" s="33">
        <v>36706.839999999997</v>
      </c>
      <c r="AW70" s="33">
        <v>20159.150000000001</v>
      </c>
      <c r="AX70" s="33">
        <v>17619.11</v>
      </c>
      <c r="AY70" s="33">
        <v>70426.8</v>
      </c>
      <c r="AZ70" s="33">
        <v>21879.34</v>
      </c>
      <c r="BA70" s="31">
        <f t="shared" si="44"/>
        <v>-258.42</v>
      </c>
      <c r="BB70" s="31">
        <f t="shared" si="45"/>
        <v>-262.83999999999997</v>
      </c>
      <c r="BC70" s="31">
        <f t="shared" si="46"/>
        <v>-147.1</v>
      </c>
      <c r="BD70" s="31">
        <f t="shared" si="47"/>
        <v>4461.71</v>
      </c>
      <c r="BE70" s="31">
        <f t="shared" si="48"/>
        <v>1638.06</v>
      </c>
      <c r="BF70" s="31">
        <f t="shared" si="49"/>
        <v>5878.97</v>
      </c>
      <c r="BG70" s="31">
        <f t="shared" si="50"/>
        <v>257.36</v>
      </c>
      <c r="BH70" s="31">
        <f t="shared" si="51"/>
        <v>973.29</v>
      </c>
      <c r="BI70" s="31">
        <f t="shared" si="52"/>
        <v>534.52</v>
      </c>
      <c r="BJ70" s="31">
        <f t="shared" si="53"/>
        <v>-2002.17</v>
      </c>
      <c r="BK70" s="31">
        <f t="shared" si="54"/>
        <v>-8003.05</v>
      </c>
      <c r="BL70" s="31">
        <f t="shared" si="55"/>
        <v>-2486.29</v>
      </c>
      <c r="BM70" s="6">
        <f t="shared" ca="1" si="218"/>
        <v>6.6400000000000001E-2</v>
      </c>
      <c r="BN70" s="6">
        <f t="shared" ca="1" si="218"/>
        <v>6.6400000000000001E-2</v>
      </c>
      <c r="BO70" s="6">
        <f t="shared" ca="1" si="218"/>
        <v>6.6400000000000001E-2</v>
      </c>
      <c r="BP70" s="6">
        <f t="shared" ca="1" si="218"/>
        <v>6.6400000000000001E-2</v>
      </c>
      <c r="BQ70" s="6">
        <f t="shared" ca="1" si="218"/>
        <v>6.6400000000000001E-2</v>
      </c>
      <c r="BR70" s="6">
        <f t="shared" ca="1" si="218"/>
        <v>6.6400000000000001E-2</v>
      </c>
      <c r="BS70" s="6">
        <f t="shared" ca="1" si="218"/>
        <v>6.6400000000000001E-2</v>
      </c>
      <c r="BT70" s="6">
        <f t="shared" ca="1" si="218"/>
        <v>6.6400000000000001E-2</v>
      </c>
      <c r="BU70" s="6">
        <f t="shared" ca="1" si="218"/>
        <v>6.6400000000000001E-2</v>
      </c>
      <c r="BV70" s="6">
        <f t="shared" ca="1" si="218"/>
        <v>6.6400000000000001E-2</v>
      </c>
      <c r="BW70" s="6">
        <f t="shared" ca="1" si="218"/>
        <v>6.6400000000000001E-2</v>
      </c>
      <c r="BX70" s="6">
        <f t="shared" ca="1" si="218"/>
        <v>6.6400000000000001E-2</v>
      </c>
      <c r="BY70" s="31">
        <f t="shared" ca="1" si="219"/>
        <v>42897.5</v>
      </c>
      <c r="BZ70" s="31">
        <f t="shared" ca="1" si="220"/>
        <v>43631.07</v>
      </c>
      <c r="CA70" s="31">
        <f t="shared" ca="1" si="221"/>
        <v>24418.77</v>
      </c>
      <c r="CB70" s="31">
        <f t="shared" ca="1" si="222"/>
        <v>51078.89</v>
      </c>
      <c r="CC70" s="31">
        <f t="shared" ca="1" si="223"/>
        <v>18753</v>
      </c>
      <c r="CD70" s="31">
        <f t="shared" ca="1" si="224"/>
        <v>67304.100000000006</v>
      </c>
      <c r="CE70" s="31">
        <f t="shared" ca="1" si="225"/>
        <v>24412.43</v>
      </c>
      <c r="CF70" s="31">
        <f t="shared" ca="1" si="226"/>
        <v>92323.27</v>
      </c>
      <c r="CG70" s="31">
        <f t="shared" ca="1" si="227"/>
        <v>50703.3</v>
      </c>
      <c r="CH70" s="31">
        <f t="shared" ca="1" si="228"/>
        <v>44314.720000000001</v>
      </c>
      <c r="CI70" s="31">
        <f t="shared" ca="1" si="229"/>
        <v>177134.07</v>
      </c>
      <c r="CJ70" s="31">
        <f t="shared" ca="1" si="230"/>
        <v>55029.86</v>
      </c>
      <c r="CK70" s="32">
        <f t="shared" ca="1" si="56"/>
        <v>969.07</v>
      </c>
      <c r="CL70" s="32">
        <f t="shared" ca="1" si="57"/>
        <v>985.64</v>
      </c>
      <c r="CM70" s="32">
        <f t="shared" ca="1" si="58"/>
        <v>551.63</v>
      </c>
      <c r="CN70" s="32">
        <f t="shared" ca="1" si="59"/>
        <v>1153.8900000000001</v>
      </c>
      <c r="CO70" s="32">
        <f t="shared" ca="1" si="60"/>
        <v>423.64</v>
      </c>
      <c r="CP70" s="32">
        <f t="shared" ca="1" si="61"/>
        <v>1520.42</v>
      </c>
      <c r="CQ70" s="32">
        <f t="shared" ca="1" si="62"/>
        <v>551.49</v>
      </c>
      <c r="CR70" s="32">
        <f t="shared" ca="1" si="63"/>
        <v>2085.62</v>
      </c>
      <c r="CS70" s="32">
        <f t="shared" ca="1" si="64"/>
        <v>1145.4100000000001</v>
      </c>
      <c r="CT70" s="32">
        <f t="shared" ca="1" si="65"/>
        <v>1001.09</v>
      </c>
      <c r="CU70" s="32">
        <f t="shared" ca="1" si="66"/>
        <v>4001.52</v>
      </c>
      <c r="CV70" s="32">
        <f t="shared" ca="1" si="67"/>
        <v>1243.1400000000001</v>
      </c>
      <c r="CW70" s="31">
        <f t="shared" ca="1" si="191"/>
        <v>36372.43</v>
      </c>
      <c r="CX70" s="31">
        <f t="shared" ca="1" si="192"/>
        <v>36994.42</v>
      </c>
      <c r="CY70" s="31">
        <f t="shared" ca="1" si="193"/>
        <v>20704.47</v>
      </c>
      <c r="CZ70" s="31">
        <f t="shared" ca="1" si="194"/>
        <v>38539.949999999997</v>
      </c>
      <c r="DA70" s="31">
        <f t="shared" ca="1" si="195"/>
        <v>14149.48</v>
      </c>
      <c r="DB70" s="31">
        <f t="shared" ca="1" si="196"/>
        <v>50782.16</v>
      </c>
      <c r="DC70" s="31">
        <f t="shared" ca="1" si="197"/>
        <v>15000.410000000002</v>
      </c>
      <c r="DD70" s="31">
        <f t="shared" ca="1" si="198"/>
        <v>56728.76</v>
      </c>
      <c r="DE70" s="31">
        <f t="shared" ca="1" si="199"/>
        <v>31155.040000000005</v>
      </c>
      <c r="DF70" s="31">
        <f t="shared" ca="1" si="200"/>
        <v>29698.869999999995</v>
      </c>
      <c r="DG70" s="31">
        <f t="shared" ca="1" si="201"/>
        <v>118711.84</v>
      </c>
      <c r="DH70" s="31">
        <f t="shared" ca="1" si="202"/>
        <v>36879.950000000004</v>
      </c>
      <c r="DI70" s="32">
        <f t="shared" ca="1" si="231"/>
        <v>1818.62</v>
      </c>
      <c r="DJ70" s="32">
        <f t="shared" ca="1" si="232"/>
        <v>1849.72</v>
      </c>
      <c r="DK70" s="32">
        <f t="shared" ca="1" si="233"/>
        <v>1035.22</v>
      </c>
      <c r="DL70" s="32">
        <f t="shared" ca="1" si="234"/>
        <v>1927</v>
      </c>
      <c r="DM70" s="32">
        <f t="shared" ca="1" si="235"/>
        <v>707.47</v>
      </c>
      <c r="DN70" s="32">
        <f t="shared" ca="1" si="236"/>
        <v>2539.11</v>
      </c>
      <c r="DO70" s="32">
        <f t="shared" ca="1" si="237"/>
        <v>750.02</v>
      </c>
      <c r="DP70" s="32">
        <f t="shared" ca="1" si="238"/>
        <v>2836.44</v>
      </c>
      <c r="DQ70" s="32">
        <f t="shared" ca="1" si="239"/>
        <v>1557.75</v>
      </c>
      <c r="DR70" s="32">
        <f t="shared" ca="1" si="240"/>
        <v>1484.94</v>
      </c>
      <c r="DS70" s="32">
        <f t="shared" ca="1" si="241"/>
        <v>5935.59</v>
      </c>
      <c r="DT70" s="32">
        <f t="shared" ca="1" si="242"/>
        <v>1844</v>
      </c>
      <c r="DU70" s="31">
        <f t="shared" ca="1" si="243"/>
        <v>9904.4699999999993</v>
      </c>
      <c r="DV70" s="31">
        <f t="shared" ca="1" si="244"/>
        <v>9987.44</v>
      </c>
      <c r="DW70" s="31">
        <f t="shared" ca="1" si="245"/>
        <v>5545.94</v>
      </c>
      <c r="DX70" s="31">
        <f t="shared" ca="1" si="246"/>
        <v>10233.370000000001</v>
      </c>
      <c r="DY70" s="31">
        <f t="shared" ca="1" si="247"/>
        <v>3725.08</v>
      </c>
      <c r="DZ70" s="31">
        <f t="shared" ca="1" si="248"/>
        <v>13250.61</v>
      </c>
      <c r="EA70" s="31">
        <f t="shared" ca="1" si="249"/>
        <v>3880.16</v>
      </c>
      <c r="EB70" s="31">
        <f t="shared" ca="1" si="250"/>
        <v>14541.54</v>
      </c>
      <c r="EC70" s="31">
        <f t="shared" ca="1" si="251"/>
        <v>7913.35</v>
      </c>
      <c r="ED70" s="31">
        <f t="shared" ca="1" si="252"/>
        <v>7476.35</v>
      </c>
      <c r="EE70" s="31">
        <f t="shared" ca="1" si="253"/>
        <v>29607.1</v>
      </c>
      <c r="EF70" s="31">
        <f t="shared" ca="1" si="254"/>
        <v>9114.61</v>
      </c>
      <c r="EG70" s="32">
        <f t="shared" ca="1" si="255"/>
        <v>48095.520000000004</v>
      </c>
      <c r="EH70" s="32">
        <f t="shared" ca="1" si="256"/>
        <v>48831.58</v>
      </c>
      <c r="EI70" s="32">
        <f t="shared" ca="1" si="257"/>
        <v>27285.63</v>
      </c>
      <c r="EJ70" s="32">
        <f t="shared" ca="1" si="258"/>
        <v>50700.32</v>
      </c>
      <c r="EK70" s="32">
        <f t="shared" ca="1" si="259"/>
        <v>18582.03</v>
      </c>
      <c r="EL70" s="32">
        <f t="shared" ca="1" si="260"/>
        <v>66571.88</v>
      </c>
      <c r="EM70" s="32">
        <f t="shared" ca="1" si="261"/>
        <v>19630.590000000004</v>
      </c>
      <c r="EN70" s="32">
        <f t="shared" ca="1" si="262"/>
        <v>74106.740000000005</v>
      </c>
      <c r="EO70" s="32">
        <f t="shared" ca="1" si="263"/>
        <v>40626.140000000007</v>
      </c>
      <c r="EP70" s="32">
        <f t="shared" ca="1" si="264"/>
        <v>38660.159999999996</v>
      </c>
      <c r="EQ70" s="32">
        <f t="shared" ca="1" si="265"/>
        <v>154254.53</v>
      </c>
      <c r="ER70" s="32">
        <f t="shared" ca="1" si="266"/>
        <v>47838.560000000005</v>
      </c>
    </row>
    <row r="71" spans="1:148" x14ac:dyDescent="0.25">
      <c r="A71" t="s">
        <v>443</v>
      </c>
      <c r="B71" s="1" t="s">
        <v>162</v>
      </c>
      <c r="C71" t="str">
        <f t="shared" ca="1" si="216"/>
        <v>IEW2</v>
      </c>
      <c r="D71" t="str">
        <f t="shared" ca="1" si="217"/>
        <v>Summerview 2 Wind Facility</v>
      </c>
      <c r="E71" s="51">
        <v>16303.059800000001</v>
      </c>
      <c r="F71" s="51">
        <v>14126.6086</v>
      </c>
      <c r="G71" s="51">
        <v>11545.21</v>
      </c>
      <c r="H71" s="51">
        <v>16888.9411</v>
      </c>
      <c r="I71" s="51">
        <v>11829.881600000001</v>
      </c>
      <c r="J71" s="51">
        <v>13174.1227</v>
      </c>
      <c r="K71" s="51">
        <v>10840.2204</v>
      </c>
      <c r="L71" s="51">
        <v>8197.2109999999993</v>
      </c>
      <c r="M71" s="51">
        <v>12663.1255</v>
      </c>
      <c r="N71" s="51">
        <v>14936.5697</v>
      </c>
      <c r="O71" s="51">
        <v>23492.396100000002</v>
      </c>
      <c r="P71" s="51">
        <v>23793.901399999999</v>
      </c>
      <c r="Q71" s="32">
        <v>602537.5</v>
      </c>
      <c r="R71" s="32">
        <v>616600.31000000006</v>
      </c>
      <c r="S71" s="32">
        <v>320262.02</v>
      </c>
      <c r="T71" s="32">
        <v>691259.34</v>
      </c>
      <c r="U71" s="32">
        <v>270842.71999999997</v>
      </c>
      <c r="V71" s="32">
        <v>830382.76</v>
      </c>
      <c r="W71" s="32">
        <v>324925.63</v>
      </c>
      <c r="X71" s="32">
        <v>1222168.07</v>
      </c>
      <c r="Y71" s="32">
        <v>697704.84</v>
      </c>
      <c r="Z71" s="32">
        <v>563837.16</v>
      </c>
      <c r="AA71" s="32">
        <v>2048313.27</v>
      </c>
      <c r="AB71" s="32">
        <v>817218.19</v>
      </c>
      <c r="AC71" s="2">
        <v>1.2</v>
      </c>
      <c r="AD71" s="2">
        <v>1.2</v>
      </c>
      <c r="AE71" s="2">
        <v>1.2</v>
      </c>
      <c r="AF71" s="2">
        <v>1.2</v>
      </c>
      <c r="AG71" s="2">
        <v>1.2</v>
      </c>
      <c r="AH71" s="2">
        <v>1.2</v>
      </c>
      <c r="AI71" s="2">
        <v>2.64</v>
      </c>
      <c r="AJ71" s="2">
        <v>2.64</v>
      </c>
      <c r="AK71" s="2">
        <v>2.64</v>
      </c>
      <c r="AL71" s="2">
        <v>2.64</v>
      </c>
      <c r="AM71" s="2">
        <v>2.64</v>
      </c>
      <c r="AN71" s="2">
        <v>2.64</v>
      </c>
      <c r="AO71" s="33">
        <v>7230.45</v>
      </c>
      <c r="AP71" s="33">
        <v>7399.2</v>
      </c>
      <c r="AQ71" s="33">
        <v>3843.14</v>
      </c>
      <c r="AR71" s="33">
        <v>8295.11</v>
      </c>
      <c r="AS71" s="33">
        <v>3250.11</v>
      </c>
      <c r="AT71" s="33">
        <v>9964.59</v>
      </c>
      <c r="AU71" s="33">
        <v>8578.0400000000009</v>
      </c>
      <c r="AV71" s="33">
        <v>32265.24</v>
      </c>
      <c r="AW71" s="33">
        <v>18419.41</v>
      </c>
      <c r="AX71" s="33">
        <v>14885.3</v>
      </c>
      <c r="AY71" s="33">
        <v>54075.47</v>
      </c>
      <c r="AZ71" s="33">
        <v>21574.560000000001</v>
      </c>
      <c r="BA71" s="31">
        <f t="shared" ref="BA71:BA128" si="267">ROUND(Q71*BA$3,2)</f>
        <v>-241.02</v>
      </c>
      <c r="BB71" s="31">
        <f t="shared" ref="BB71:BB128" si="268">ROUND(R71*BB$3,2)</f>
        <v>-246.64</v>
      </c>
      <c r="BC71" s="31">
        <f t="shared" ref="BC71:BC128" si="269">ROUND(S71*BC$3,2)</f>
        <v>-128.1</v>
      </c>
      <c r="BD71" s="31">
        <f t="shared" ref="BD71:BD128" si="270">ROUND(T71*BD$3,2)</f>
        <v>4009.3</v>
      </c>
      <c r="BE71" s="31">
        <f t="shared" ref="BE71:BE128" si="271">ROUND(U71*BE$3,2)</f>
        <v>1570.89</v>
      </c>
      <c r="BF71" s="31">
        <f t="shared" ref="BF71:BF128" si="272">ROUND(V71*BF$3,2)</f>
        <v>4816.22</v>
      </c>
      <c r="BG71" s="31">
        <f t="shared" ref="BG71:BG128" si="273">ROUND(W71*BG$3,2)</f>
        <v>227.45</v>
      </c>
      <c r="BH71" s="31">
        <f t="shared" ref="BH71:BH128" si="274">ROUND(X71*BH$3,2)</f>
        <v>855.52</v>
      </c>
      <c r="BI71" s="31">
        <f t="shared" ref="BI71:BI128" si="275">ROUND(Y71*BI$3,2)</f>
        <v>488.39</v>
      </c>
      <c r="BJ71" s="31">
        <f t="shared" ref="BJ71:BJ128" si="276">ROUND(Z71*BJ$3,2)</f>
        <v>-1691.51</v>
      </c>
      <c r="BK71" s="31">
        <f t="shared" ref="BK71:BK128" si="277">ROUND(AA71*BK$3,2)</f>
        <v>-6144.94</v>
      </c>
      <c r="BL71" s="31">
        <f t="shared" ref="BL71:BL128" si="278">ROUND(AB71*BL$3,2)</f>
        <v>-2451.65</v>
      </c>
      <c r="BM71" s="6">
        <f t="shared" ca="1" si="218"/>
        <v>7.0000000000000007E-2</v>
      </c>
      <c r="BN71" s="6">
        <f t="shared" ca="1" si="218"/>
        <v>7.0000000000000007E-2</v>
      </c>
      <c r="BO71" s="6">
        <f t="shared" ca="1" si="218"/>
        <v>7.0000000000000007E-2</v>
      </c>
      <c r="BP71" s="6">
        <f t="shared" ca="1" si="218"/>
        <v>7.0000000000000007E-2</v>
      </c>
      <c r="BQ71" s="6">
        <f t="shared" ca="1" si="218"/>
        <v>7.0000000000000007E-2</v>
      </c>
      <c r="BR71" s="6">
        <f t="shared" ca="1" si="218"/>
        <v>7.0000000000000007E-2</v>
      </c>
      <c r="BS71" s="6">
        <f t="shared" ca="1" si="218"/>
        <v>7.0000000000000007E-2</v>
      </c>
      <c r="BT71" s="6">
        <f t="shared" ca="1" si="218"/>
        <v>7.0000000000000007E-2</v>
      </c>
      <c r="BU71" s="6">
        <f t="shared" ca="1" si="218"/>
        <v>7.0000000000000007E-2</v>
      </c>
      <c r="BV71" s="6">
        <f t="shared" ca="1" si="218"/>
        <v>7.0000000000000007E-2</v>
      </c>
      <c r="BW71" s="6">
        <f t="shared" ca="1" si="218"/>
        <v>7.0000000000000007E-2</v>
      </c>
      <c r="BX71" s="6">
        <f t="shared" ca="1" si="218"/>
        <v>7.0000000000000007E-2</v>
      </c>
      <c r="BY71" s="31">
        <f t="shared" ca="1" si="219"/>
        <v>42177.63</v>
      </c>
      <c r="BZ71" s="31">
        <f t="shared" ca="1" si="220"/>
        <v>43162.02</v>
      </c>
      <c r="CA71" s="31">
        <f t="shared" ca="1" si="221"/>
        <v>22418.34</v>
      </c>
      <c r="CB71" s="31">
        <f t="shared" ca="1" si="222"/>
        <v>48388.15</v>
      </c>
      <c r="CC71" s="31">
        <f t="shared" ca="1" si="223"/>
        <v>18958.990000000002</v>
      </c>
      <c r="CD71" s="31">
        <f t="shared" ca="1" si="224"/>
        <v>58126.79</v>
      </c>
      <c r="CE71" s="31">
        <f t="shared" ca="1" si="225"/>
        <v>22744.79</v>
      </c>
      <c r="CF71" s="31">
        <f t="shared" ca="1" si="226"/>
        <v>85551.76</v>
      </c>
      <c r="CG71" s="31">
        <f t="shared" ca="1" si="227"/>
        <v>48839.34</v>
      </c>
      <c r="CH71" s="31">
        <f t="shared" ca="1" si="228"/>
        <v>39468.6</v>
      </c>
      <c r="CI71" s="31">
        <f t="shared" ca="1" si="229"/>
        <v>143381.93</v>
      </c>
      <c r="CJ71" s="31">
        <f t="shared" ca="1" si="230"/>
        <v>57205.27</v>
      </c>
      <c r="CK71" s="32">
        <f t="shared" ref="CK71:CK128" ca="1" si="279">ROUND(Q71*$CV$3,2)</f>
        <v>903.81</v>
      </c>
      <c r="CL71" s="32">
        <f t="shared" ref="CL71:CL128" ca="1" si="280">ROUND(R71*$CV$3,2)</f>
        <v>924.9</v>
      </c>
      <c r="CM71" s="32">
        <f t="shared" ref="CM71:CM128" ca="1" si="281">ROUND(S71*$CV$3,2)</f>
        <v>480.39</v>
      </c>
      <c r="CN71" s="32">
        <f t="shared" ref="CN71:CN128" ca="1" si="282">ROUND(T71*$CV$3,2)</f>
        <v>1036.8900000000001</v>
      </c>
      <c r="CO71" s="32">
        <f t="shared" ref="CO71:CO128" ca="1" si="283">ROUND(U71*$CV$3,2)</f>
        <v>406.26</v>
      </c>
      <c r="CP71" s="32">
        <f t="shared" ref="CP71:CP128" ca="1" si="284">ROUND(V71*$CV$3,2)</f>
        <v>1245.57</v>
      </c>
      <c r="CQ71" s="32">
        <f t="shared" ref="CQ71:CQ128" ca="1" si="285">ROUND(W71*$CV$3,2)</f>
        <v>487.39</v>
      </c>
      <c r="CR71" s="32">
        <f t="shared" ref="CR71:CR128" ca="1" si="286">ROUND(X71*$CV$3,2)</f>
        <v>1833.25</v>
      </c>
      <c r="CS71" s="32">
        <f t="shared" ref="CS71:CS128" ca="1" si="287">ROUND(Y71*$CV$3,2)</f>
        <v>1046.56</v>
      </c>
      <c r="CT71" s="32">
        <f t="shared" ref="CT71:CT128" ca="1" si="288">ROUND(Z71*$CV$3,2)</f>
        <v>845.76</v>
      </c>
      <c r="CU71" s="32">
        <f t="shared" ref="CU71:CU128" ca="1" si="289">ROUND(AA71*$CV$3,2)</f>
        <v>3072.47</v>
      </c>
      <c r="CV71" s="32">
        <f t="shared" ref="CV71:CV128" ca="1" si="290">ROUND(AB71*$CV$3,2)</f>
        <v>1225.83</v>
      </c>
      <c r="CW71" s="31">
        <f t="shared" ref="CW71:CW128" ca="1" si="291">BY71+CK71-AO71-BA71</f>
        <v>36092.009999999995</v>
      </c>
      <c r="CX71" s="31">
        <f t="shared" ref="CX71:CX128" ca="1" si="292">BZ71+CL71-AP71-BB71</f>
        <v>36934.36</v>
      </c>
      <c r="CY71" s="31">
        <f t="shared" ref="CY71:CY128" ca="1" si="293">CA71+CM71-AQ71-BC71</f>
        <v>19183.689999999999</v>
      </c>
      <c r="CZ71" s="31">
        <f t="shared" ref="CZ71:CZ128" ca="1" si="294">CB71+CN71-AR71-BD71</f>
        <v>37120.629999999997</v>
      </c>
      <c r="DA71" s="31">
        <f t="shared" ref="DA71:DA128" ca="1" si="295">CC71+CO71-AS71-BE71</f>
        <v>14544.25</v>
      </c>
      <c r="DB71" s="31">
        <f t="shared" ref="DB71:DB128" ca="1" si="296">CD71+CP71-AT71-BF71</f>
        <v>44591.55</v>
      </c>
      <c r="DC71" s="31">
        <f t="shared" ref="DC71:DC128" ca="1" si="297">CE71+CQ71-AU71-BG71</f>
        <v>14426.689999999999</v>
      </c>
      <c r="DD71" s="31">
        <f t="shared" ref="DD71:DD128" ca="1" si="298">CF71+CR71-AV71-BH71</f>
        <v>54264.249999999993</v>
      </c>
      <c r="DE71" s="31">
        <f t="shared" ref="DE71:DE128" ca="1" si="299">CG71+CS71-AW71-BI71</f>
        <v>30978.099999999995</v>
      </c>
      <c r="DF71" s="31">
        <f t="shared" ref="DF71:DF128" ca="1" si="300">CH71+CT71-AX71-BJ71</f>
        <v>27120.57</v>
      </c>
      <c r="DG71" s="31">
        <f t="shared" ref="DG71:DG128" ca="1" si="301">CI71+CU71-AY71-BK71</f>
        <v>98523.87</v>
      </c>
      <c r="DH71" s="31">
        <f t="shared" ref="DH71:DH128" ca="1" si="302">CJ71+CV71-AZ71-BL71</f>
        <v>39308.189999999995</v>
      </c>
      <c r="DI71" s="32">
        <f t="shared" ca="1" si="231"/>
        <v>1804.6</v>
      </c>
      <c r="DJ71" s="32">
        <f t="shared" ca="1" si="232"/>
        <v>1846.72</v>
      </c>
      <c r="DK71" s="32">
        <f t="shared" ca="1" si="233"/>
        <v>959.18</v>
      </c>
      <c r="DL71" s="32">
        <f t="shared" ca="1" si="234"/>
        <v>1856.03</v>
      </c>
      <c r="DM71" s="32">
        <f t="shared" ca="1" si="235"/>
        <v>727.21</v>
      </c>
      <c r="DN71" s="32">
        <f t="shared" ca="1" si="236"/>
        <v>2229.58</v>
      </c>
      <c r="DO71" s="32">
        <f t="shared" ca="1" si="237"/>
        <v>721.33</v>
      </c>
      <c r="DP71" s="32">
        <f t="shared" ca="1" si="238"/>
        <v>2713.21</v>
      </c>
      <c r="DQ71" s="32">
        <f t="shared" ca="1" si="239"/>
        <v>1548.91</v>
      </c>
      <c r="DR71" s="32">
        <f t="shared" ca="1" si="240"/>
        <v>1356.03</v>
      </c>
      <c r="DS71" s="32">
        <f t="shared" ca="1" si="241"/>
        <v>4926.1899999999996</v>
      </c>
      <c r="DT71" s="32">
        <f t="shared" ca="1" si="242"/>
        <v>1965.41</v>
      </c>
      <c r="DU71" s="31">
        <f t="shared" ca="1" si="243"/>
        <v>9828.11</v>
      </c>
      <c r="DV71" s="31">
        <f t="shared" ca="1" si="244"/>
        <v>9971.23</v>
      </c>
      <c r="DW71" s="31">
        <f t="shared" ca="1" si="245"/>
        <v>5138.58</v>
      </c>
      <c r="DX71" s="31">
        <f t="shared" ca="1" si="246"/>
        <v>9856.51</v>
      </c>
      <c r="DY71" s="31">
        <f t="shared" ca="1" si="247"/>
        <v>3829.01</v>
      </c>
      <c r="DZ71" s="31">
        <f t="shared" ca="1" si="248"/>
        <v>11635.29</v>
      </c>
      <c r="EA71" s="31">
        <f t="shared" ca="1" si="249"/>
        <v>3731.75</v>
      </c>
      <c r="EB71" s="31">
        <f t="shared" ca="1" si="250"/>
        <v>13909.8</v>
      </c>
      <c r="EC71" s="31">
        <f t="shared" ca="1" si="251"/>
        <v>7868.4</v>
      </c>
      <c r="ED71" s="31">
        <f t="shared" ca="1" si="252"/>
        <v>6827.3</v>
      </c>
      <c r="EE71" s="31">
        <f t="shared" ca="1" si="253"/>
        <v>24572.15</v>
      </c>
      <c r="EF71" s="31">
        <f t="shared" ca="1" si="254"/>
        <v>9714.74</v>
      </c>
      <c r="EG71" s="32">
        <f t="shared" ca="1" si="255"/>
        <v>47724.719999999994</v>
      </c>
      <c r="EH71" s="32">
        <f t="shared" ca="1" si="256"/>
        <v>48752.31</v>
      </c>
      <c r="EI71" s="32">
        <f t="shared" ca="1" si="257"/>
        <v>25281.449999999997</v>
      </c>
      <c r="EJ71" s="32">
        <f t="shared" ca="1" si="258"/>
        <v>48833.17</v>
      </c>
      <c r="EK71" s="32">
        <f t="shared" ca="1" si="259"/>
        <v>19100.47</v>
      </c>
      <c r="EL71" s="32">
        <f t="shared" ca="1" si="260"/>
        <v>58456.420000000006</v>
      </c>
      <c r="EM71" s="32">
        <f t="shared" ca="1" si="261"/>
        <v>18879.769999999997</v>
      </c>
      <c r="EN71" s="32">
        <f t="shared" ca="1" si="262"/>
        <v>70887.259999999995</v>
      </c>
      <c r="EO71" s="32">
        <f t="shared" ca="1" si="263"/>
        <v>40395.409999999996</v>
      </c>
      <c r="EP71" s="32">
        <f t="shared" ca="1" si="264"/>
        <v>35303.9</v>
      </c>
      <c r="EQ71" s="32">
        <f t="shared" ca="1" si="265"/>
        <v>128022.20999999999</v>
      </c>
      <c r="ER71" s="32">
        <f t="shared" ca="1" si="266"/>
        <v>50988.34</v>
      </c>
    </row>
    <row r="72" spans="1:148" x14ac:dyDescent="0.25">
      <c r="A72" t="s">
        <v>444</v>
      </c>
      <c r="B72" s="1" t="s">
        <v>129</v>
      </c>
      <c r="C72" t="str">
        <f t="shared" ref="C72:C103" ca="1" si="303">VLOOKUP($B72,LocationLookup,2,FALSE)</f>
        <v>INT</v>
      </c>
      <c r="D72" t="str">
        <f t="shared" ref="D72:D103" ca="1" si="304">VLOOKUP($C72,LossFactorLookup,2,FALSE)</f>
        <v>Interlakes Hydro Facility</v>
      </c>
      <c r="E72" s="51">
        <v>1384.3267135999999</v>
      </c>
      <c r="F72" s="51">
        <v>1101.5035714999999</v>
      </c>
      <c r="G72" s="51">
        <v>938.66481069999998</v>
      </c>
      <c r="H72" s="51">
        <v>245.61602009999999</v>
      </c>
      <c r="I72" s="51">
        <v>155.65614049999999</v>
      </c>
      <c r="J72" s="51">
        <v>126.62368549999999</v>
      </c>
      <c r="K72" s="51">
        <v>612.3112069</v>
      </c>
      <c r="L72" s="51">
        <v>816.21125789999996</v>
      </c>
      <c r="M72" s="51">
        <v>605.00723310000001</v>
      </c>
      <c r="N72" s="51">
        <v>664.50179660000003</v>
      </c>
      <c r="O72" s="51">
        <v>824.63830589999998</v>
      </c>
      <c r="P72" s="51">
        <v>1205.7626797999999</v>
      </c>
      <c r="Q72" s="32">
        <v>157938.4</v>
      </c>
      <c r="R72" s="32">
        <v>219112.74</v>
      </c>
      <c r="S72" s="32">
        <v>69392.52</v>
      </c>
      <c r="T72" s="32">
        <v>30464.32</v>
      </c>
      <c r="U72" s="32">
        <v>5187.3599999999997</v>
      </c>
      <c r="V72" s="32">
        <v>41832</v>
      </c>
      <c r="W72" s="32">
        <v>85528.55</v>
      </c>
      <c r="X72" s="32">
        <v>218483.62</v>
      </c>
      <c r="Y72" s="32">
        <v>144063.9</v>
      </c>
      <c r="Z72" s="32">
        <v>60684.85</v>
      </c>
      <c r="AA72" s="32">
        <v>111367.05</v>
      </c>
      <c r="AB72" s="32">
        <v>86501.88</v>
      </c>
      <c r="AC72" s="2">
        <v>-0.34</v>
      </c>
      <c r="AD72" s="2">
        <v>-0.34</v>
      </c>
      <c r="AE72" s="2">
        <v>-0.34</v>
      </c>
      <c r="AF72" s="2">
        <v>-0.34</v>
      </c>
      <c r="AG72" s="2">
        <v>-0.34</v>
      </c>
      <c r="AH72" s="2">
        <v>-0.34</v>
      </c>
      <c r="AI72" s="2">
        <v>1.0900000000000001</v>
      </c>
      <c r="AJ72" s="2">
        <v>1.0900000000000001</v>
      </c>
      <c r="AK72" s="2">
        <v>1.0900000000000001</v>
      </c>
      <c r="AL72" s="2">
        <v>1.0900000000000001</v>
      </c>
      <c r="AM72" s="2">
        <v>1.0900000000000001</v>
      </c>
      <c r="AN72" s="2">
        <v>1.0900000000000001</v>
      </c>
      <c r="AO72" s="33">
        <v>-536.99</v>
      </c>
      <c r="AP72" s="33">
        <v>-744.98</v>
      </c>
      <c r="AQ72" s="33">
        <v>-235.93</v>
      </c>
      <c r="AR72" s="33">
        <v>-103.58</v>
      </c>
      <c r="AS72" s="33">
        <v>-17.64</v>
      </c>
      <c r="AT72" s="33">
        <v>-142.22999999999999</v>
      </c>
      <c r="AU72" s="33">
        <v>932.26</v>
      </c>
      <c r="AV72" s="33">
        <v>2381.4699999999998</v>
      </c>
      <c r="AW72" s="33">
        <v>1570.3</v>
      </c>
      <c r="AX72" s="33">
        <v>661.46</v>
      </c>
      <c r="AY72" s="33">
        <v>1213.9000000000001</v>
      </c>
      <c r="AZ72" s="33">
        <v>942.87</v>
      </c>
      <c r="BA72" s="31">
        <f t="shared" si="267"/>
        <v>-63.18</v>
      </c>
      <c r="BB72" s="31">
        <f t="shared" si="268"/>
        <v>-87.65</v>
      </c>
      <c r="BC72" s="31">
        <f t="shared" si="269"/>
        <v>-27.76</v>
      </c>
      <c r="BD72" s="31">
        <f t="shared" si="270"/>
        <v>176.69</v>
      </c>
      <c r="BE72" s="31">
        <f t="shared" si="271"/>
        <v>30.09</v>
      </c>
      <c r="BF72" s="31">
        <f t="shared" si="272"/>
        <v>242.63</v>
      </c>
      <c r="BG72" s="31">
        <f t="shared" si="273"/>
        <v>59.87</v>
      </c>
      <c r="BH72" s="31">
        <f t="shared" si="274"/>
        <v>152.94</v>
      </c>
      <c r="BI72" s="31">
        <f t="shared" si="275"/>
        <v>100.84</v>
      </c>
      <c r="BJ72" s="31">
        <f t="shared" si="276"/>
        <v>-182.05</v>
      </c>
      <c r="BK72" s="31">
        <f t="shared" si="277"/>
        <v>-334.1</v>
      </c>
      <c r="BL72" s="31">
        <f t="shared" si="278"/>
        <v>-259.51</v>
      </c>
      <c r="BM72" s="6">
        <f t="shared" ca="1" si="218"/>
        <v>3.9199999999999999E-2</v>
      </c>
      <c r="BN72" s="6">
        <f t="shared" ca="1" si="218"/>
        <v>3.9199999999999999E-2</v>
      </c>
      <c r="BO72" s="6">
        <f t="shared" ca="1" si="218"/>
        <v>3.9199999999999999E-2</v>
      </c>
      <c r="BP72" s="6">
        <f t="shared" ca="1" si="218"/>
        <v>3.9199999999999999E-2</v>
      </c>
      <c r="BQ72" s="6">
        <f t="shared" ca="1" si="218"/>
        <v>3.9199999999999999E-2</v>
      </c>
      <c r="BR72" s="6">
        <f t="shared" ca="1" si="218"/>
        <v>3.9199999999999999E-2</v>
      </c>
      <c r="BS72" s="6">
        <f t="shared" ca="1" si="218"/>
        <v>3.9199999999999999E-2</v>
      </c>
      <c r="BT72" s="6">
        <f t="shared" ca="1" si="218"/>
        <v>3.9199999999999999E-2</v>
      </c>
      <c r="BU72" s="6">
        <f t="shared" ca="1" si="218"/>
        <v>3.9199999999999999E-2</v>
      </c>
      <c r="BV72" s="6">
        <f t="shared" ca="1" si="218"/>
        <v>3.9199999999999999E-2</v>
      </c>
      <c r="BW72" s="6">
        <f t="shared" ca="1" si="218"/>
        <v>3.9199999999999999E-2</v>
      </c>
      <c r="BX72" s="6">
        <f t="shared" ca="1" si="218"/>
        <v>3.9199999999999999E-2</v>
      </c>
      <c r="BY72" s="31">
        <f t="shared" ca="1" si="219"/>
        <v>6191.19</v>
      </c>
      <c r="BZ72" s="31">
        <f t="shared" ca="1" si="220"/>
        <v>8589.2199999999993</v>
      </c>
      <c r="CA72" s="31">
        <f t="shared" ca="1" si="221"/>
        <v>2720.19</v>
      </c>
      <c r="CB72" s="31">
        <f t="shared" ca="1" si="222"/>
        <v>1194.2</v>
      </c>
      <c r="CC72" s="31">
        <f t="shared" ca="1" si="223"/>
        <v>203.34</v>
      </c>
      <c r="CD72" s="31">
        <f t="shared" ca="1" si="224"/>
        <v>1639.81</v>
      </c>
      <c r="CE72" s="31">
        <f t="shared" ca="1" si="225"/>
        <v>3352.72</v>
      </c>
      <c r="CF72" s="31">
        <f t="shared" ca="1" si="226"/>
        <v>8564.56</v>
      </c>
      <c r="CG72" s="31">
        <f t="shared" ca="1" si="227"/>
        <v>5647.3</v>
      </c>
      <c r="CH72" s="31">
        <f t="shared" ca="1" si="228"/>
        <v>2378.85</v>
      </c>
      <c r="CI72" s="31">
        <f t="shared" ca="1" si="229"/>
        <v>4365.59</v>
      </c>
      <c r="CJ72" s="31">
        <f t="shared" ca="1" si="230"/>
        <v>3390.87</v>
      </c>
      <c r="CK72" s="32">
        <f t="shared" ca="1" si="279"/>
        <v>236.91</v>
      </c>
      <c r="CL72" s="32">
        <f t="shared" ca="1" si="280"/>
        <v>328.67</v>
      </c>
      <c r="CM72" s="32">
        <f t="shared" ca="1" si="281"/>
        <v>104.09</v>
      </c>
      <c r="CN72" s="32">
        <f t="shared" ca="1" si="282"/>
        <v>45.7</v>
      </c>
      <c r="CO72" s="32">
        <f t="shared" ca="1" si="283"/>
        <v>7.78</v>
      </c>
      <c r="CP72" s="32">
        <f t="shared" ca="1" si="284"/>
        <v>62.75</v>
      </c>
      <c r="CQ72" s="32">
        <f t="shared" ca="1" si="285"/>
        <v>128.29</v>
      </c>
      <c r="CR72" s="32">
        <f t="shared" ca="1" si="286"/>
        <v>327.73</v>
      </c>
      <c r="CS72" s="32">
        <f t="shared" ca="1" si="287"/>
        <v>216.1</v>
      </c>
      <c r="CT72" s="32">
        <f t="shared" ca="1" si="288"/>
        <v>91.03</v>
      </c>
      <c r="CU72" s="32">
        <f t="shared" ca="1" si="289"/>
        <v>167.05</v>
      </c>
      <c r="CV72" s="32">
        <f t="shared" ca="1" si="290"/>
        <v>129.75</v>
      </c>
      <c r="CW72" s="31">
        <f t="shared" ca="1" si="291"/>
        <v>7028.2699999999995</v>
      </c>
      <c r="CX72" s="31">
        <f t="shared" ca="1" si="292"/>
        <v>9750.5199999999986</v>
      </c>
      <c r="CY72" s="31">
        <f t="shared" ca="1" si="293"/>
        <v>3087.9700000000003</v>
      </c>
      <c r="CZ72" s="31">
        <f t="shared" ca="1" si="294"/>
        <v>1166.79</v>
      </c>
      <c r="DA72" s="31">
        <f t="shared" ca="1" si="295"/>
        <v>198.67</v>
      </c>
      <c r="DB72" s="31">
        <f t="shared" ca="1" si="296"/>
        <v>1602.1599999999999</v>
      </c>
      <c r="DC72" s="31">
        <f t="shared" ca="1" si="297"/>
        <v>2488.88</v>
      </c>
      <c r="DD72" s="31">
        <f t="shared" ca="1" si="298"/>
        <v>6357.88</v>
      </c>
      <c r="DE72" s="31">
        <f t="shared" ca="1" si="299"/>
        <v>4192.26</v>
      </c>
      <c r="DF72" s="31">
        <f t="shared" ca="1" si="300"/>
        <v>1990.47</v>
      </c>
      <c r="DG72" s="31">
        <f t="shared" ca="1" si="301"/>
        <v>3652.84</v>
      </c>
      <c r="DH72" s="31">
        <f t="shared" ca="1" si="302"/>
        <v>2837.26</v>
      </c>
      <c r="DI72" s="32">
        <f t="shared" ca="1" si="231"/>
        <v>351.41</v>
      </c>
      <c r="DJ72" s="32">
        <f t="shared" ca="1" si="232"/>
        <v>487.53</v>
      </c>
      <c r="DK72" s="32">
        <f t="shared" ca="1" si="233"/>
        <v>154.4</v>
      </c>
      <c r="DL72" s="32">
        <f t="shared" ca="1" si="234"/>
        <v>58.34</v>
      </c>
      <c r="DM72" s="32">
        <f t="shared" ca="1" si="235"/>
        <v>9.93</v>
      </c>
      <c r="DN72" s="32">
        <f t="shared" ca="1" si="236"/>
        <v>80.11</v>
      </c>
      <c r="DO72" s="32">
        <f t="shared" ca="1" si="237"/>
        <v>124.44</v>
      </c>
      <c r="DP72" s="32">
        <f t="shared" ca="1" si="238"/>
        <v>317.89</v>
      </c>
      <c r="DQ72" s="32">
        <f t="shared" ca="1" si="239"/>
        <v>209.61</v>
      </c>
      <c r="DR72" s="32">
        <f t="shared" ca="1" si="240"/>
        <v>99.52</v>
      </c>
      <c r="DS72" s="32">
        <f t="shared" ca="1" si="241"/>
        <v>182.64</v>
      </c>
      <c r="DT72" s="32">
        <f t="shared" ca="1" si="242"/>
        <v>141.86000000000001</v>
      </c>
      <c r="DU72" s="31">
        <f t="shared" ca="1" si="243"/>
        <v>1913.85</v>
      </c>
      <c r="DV72" s="31">
        <f t="shared" ca="1" si="244"/>
        <v>2632.36</v>
      </c>
      <c r="DW72" s="31">
        <f t="shared" ca="1" si="245"/>
        <v>827.15</v>
      </c>
      <c r="DX72" s="31">
        <f t="shared" ca="1" si="246"/>
        <v>309.81</v>
      </c>
      <c r="DY72" s="31">
        <f t="shared" ca="1" si="247"/>
        <v>52.3</v>
      </c>
      <c r="DZ72" s="31">
        <f t="shared" ca="1" si="248"/>
        <v>418.05</v>
      </c>
      <c r="EA72" s="31">
        <f t="shared" ca="1" si="249"/>
        <v>643.79999999999995</v>
      </c>
      <c r="EB72" s="31">
        <f t="shared" ca="1" si="250"/>
        <v>1629.74</v>
      </c>
      <c r="EC72" s="31">
        <f t="shared" ca="1" si="251"/>
        <v>1064.83</v>
      </c>
      <c r="ED72" s="31">
        <f t="shared" ca="1" si="252"/>
        <v>501.08</v>
      </c>
      <c r="EE72" s="31">
        <f t="shared" ca="1" si="253"/>
        <v>911.03</v>
      </c>
      <c r="EF72" s="31">
        <f t="shared" ca="1" si="254"/>
        <v>701.21</v>
      </c>
      <c r="EG72" s="32">
        <f t="shared" ca="1" si="255"/>
        <v>9293.5299999999988</v>
      </c>
      <c r="EH72" s="32">
        <f t="shared" ca="1" si="256"/>
        <v>12870.41</v>
      </c>
      <c r="EI72" s="32">
        <f t="shared" ca="1" si="257"/>
        <v>4069.5200000000004</v>
      </c>
      <c r="EJ72" s="32">
        <f t="shared" ca="1" si="258"/>
        <v>1534.9399999999998</v>
      </c>
      <c r="EK72" s="32">
        <f t="shared" ca="1" si="259"/>
        <v>260.89999999999998</v>
      </c>
      <c r="EL72" s="32">
        <f t="shared" ca="1" si="260"/>
        <v>2100.3199999999997</v>
      </c>
      <c r="EM72" s="32">
        <f t="shared" ca="1" si="261"/>
        <v>3257.12</v>
      </c>
      <c r="EN72" s="32">
        <f t="shared" ca="1" si="262"/>
        <v>8305.51</v>
      </c>
      <c r="EO72" s="32">
        <f t="shared" ca="1" si="263"/>
        <v>5466.7</v>
      </c>
      <c r="EP72" s="32">
        <f t="shared" ca="1" si="264"/>
        <v>2591.0700000000002</v>
      </c>
      <c r="EQ72" s="32">
        <f t="shared" ca="1" si="265"/>
        <v>4746.51</v>
      </c>
      <c r="ER72" s="32">
        <f t="shared" ca="1" si="266"/>
        <v>3680.3300000000004</v>
      </c>
    </row>
    <row r="73" spans="1:148" x14ac:dyDescent="0.25">
      <c r="A73" t="s">
        <v>462</v>
      </c>
      <c r="B73" s="1" t="s">
        <v>81</v>
      </c>
      <c r="C73" t="str">
        <f t="shared" ca="1" si="303"/>
        <v>IOR1</v>
      </c>
      <c r="D73" t="str">
        <f t="shared" ca="1" si="304"/>
        <v>Cold Lake Industrial System</v>
      </c>
      <c r="E73" s="51">
        <v>33189.921619200002</v>
      </c>
      <c r="F73" s="51">
        <v>27760.786607999999</v>
      </c>
      <c r="G73" s="51">
        <v>26304.1489956</v>
      </c>
      <c r="H73" s="51">
        <v>25609.650478799998</v>
      </c>
      <c r="I73" s="51">
        <v>28881.1074128</v>
      </c>
      <c r="J73" s="51">
        <v>5101.4186288000001</v>
      </c>
      <c r="K73" s="51">
        <v>22503.542456800002</v>
      </c>
      <c r="L73" s="51">
        <v>22946.4388</v>
      </c>
      <c r="M73" s="51">
        <v>24779.8997036</v>
      </c>
      <c r="N73" s="51">
        <v>27952.8564324</v>
      </c>
      <c r="O73" s="51">
        <v>28245.452559199999</v>
      </c>
      <c r="P73" s="51">
        <v>29691.276168</v>
      </c>
      <c r="Q73" s="32">
        <v>2856023.52</v>
      </c>
      <c r="R73" s="32">
        <v>3450001.51</v>
      </c>
      <c r="S73" s="32">
        <v>1322648.06</v>
      </c>
      <c r="T73" s="32">
        <v>1384317.04</v>
      </c>
      <c r="U73" s="32">
        <v>857844.11</v>
      </c>
      <c r="V73" s="32">
        <v>118044.86</v>
      </c>
      <c r="W73" s="32">
        <v>1340632.46</v>
      </c>
      <c r="X73" s="32">
        <v>2666815.08</v>
      </c>
      <c r="Y73" s="32">
        <v>1949478.09</v>
      </c>
      <c r="Z73" s="32">
        <v>1870615.38</v>
      </c>
      <c r="AA73" s="32">
        <v>3226656.67</v>
      </c>
      <c r="AB73" s="32">
        <v>1545558.88</v>
      </c>
      <c r="AC73" s="2">
        <v>6.08</v>
      </c>
      <c r="AD73" s="2">
        <v>6.08</v>
      </c>
      <c r="AE73" s="2">
        <v>6.08</v>
      </c>
      <c r="AF73" s="2">
        <v>6.08</v>
      </c>
      <c r="AG73" s="2">
        <v>6.08</v>
      </c>
      <c r="AH73" s="2">
        <v>6.08</v>
      </c>
      <c r="AI73" s="2">
        <v>6.94</v>
      </c>
      <c r="AJ73" s="2">
        <v>6.94</v>
      </c>
      <c r="AK73" s="2">
        <v>6.94</v>
      </c>
      <c r="AL73" s="2">
        <v>6.94</v>
      </c>
      <c r="AM73" s="2">
        <v>6.94</v>
      </c>
      <c r="AN73" s="2">
        <v>6.94</v>
      </c>
      <c r="AO73" s="33">
        <v>173646.23</v>
      </c>
      <c r="AP73" s="33">
        <v>209760.09</v>
      </c>
      <c r="AQ73" s="33">
        <v>80417</v>
      </c>
      <c r="AR73" s="33">
        <v>84166.48</v>
      </c>
      <c r="AS73" s="33">
        <v>52156.92</v>
      </c>
      <c r="AT73" s="33">
        <v>7177.13</v>
      </c>
      <c r="AU73" s="33">
        <v>93039.89</v>
      </c>
      <c r="AV73" s="33">
        <v>185076.97</v>
      </c>
      <c r="AW73" s="33">
        <v>135293.78</v>
      </c>
      <c r="AX73" s="33">
        <v>129820.71</v>
      </c>
      <c r="AY73" s="33">
        <v>223929.97</v>
      </c>
      <c r="AZ73" s="33">
        <v>107261.79</v>
      </c>
      <c r="BA73" s="31">
        <f t="shared" si="267"/>
        <v>-1142.4100000000001</v>
      </c>
      <c r="BB73" s="31">
        <f t="shared" si="268"/>
        <v>-1380</v>
      </c>
      <c r="BC73" s="31">
        <f t="shared" si="269"/>
        <v>-529.05999999999995</v>
      </c>
      <c r="BD73" s="31">
        <f t="shared" si="270"/>
        <v>8029.04</v>
      </c>
      <c r="BE73" s="31">
        <f t="shared" si="271"/>
        <v>4975.5</v>
      </c>
      <c r="BF73" s="31">
        <f t="shared" si="272"/>
        <v>684.66</v>
      </c>
      <c r="BG73" s="31">
        <f t="shared" si="273"/>
        <v>938.44</v>
      </c>
      <c r="BH73" s="31">
        <f t="shared" si="274"/>
        <v>1866.77</v>
      </c>
      <c r="BI73" s="31">
        <f t="shared" si="275"/>
        <v>1364.63</v>
      </c>
      <c r="BJ73" s="31">
        <f t="shared" si="276"/>
        <v>-5611.85</v>
      </c>
      <c r="BK73" s="31">
        <f t="shared" si="277"/>
        <v>-9679.9699999999993</v>
      </c>
      <c r="BL73" s="31">
        <f t="shared" si="278"/>
        <v>-4636.68</v>
      </c>
      <c r="BM73" s="6">
        <f t="shared" ca="1" si="218"/>
        <v>1.5699999999999999E-2</v>
      </c>
      <c r="BN73" s="6">
        <f t="shared" ca="1" si="218"/>
        <v>1.5699999999999999E-2</v>
      </c>
      <c r="BO73" s="6">
        <f t="shared" ca="1" si="218"/>
        <v>1.5699999999999999E-2</v>
      </c>
      <c r="BP73" s="6">
        <f t="shared" ca="1" si="218"/>
        <v>1.5699999999999999E-2</v>
      </c>
      <c r="BQ73" s="6">
        <f t="shared" ca="1" si="218"/>
        <v>1.5699999999999999E-2</v>
      </c>
      <c r="BR73" s="6">
        <f t="shared" ca="1" si="218"/>
        <v>1.5699999999999999E-2</v>
      </c>
      <c r="BS73" s="6">
        <f t="shared" ca="1" si="218"/>
        <v>1.5699999999999999E-2</v>
      </c>
      <c r="BT73" s="6">
        <f t="shared" ca="1" si="218"/>
        <v>1.5699999999999999E-2</v>
      </c>
      <c r="BU73" s="6">
        <f t="shared" ca="1" si="218"/>
        <v>1.5699999999999999E-2</v>
      </c>
      <c r="BV73" s="6">
        <f t="shared" ca="1" si="218"/>
        <v>1.5699999999999999E-2</v>
      </c>
      <c r="BW73" s="6">
        <f t="shared" ca="1" si="218"/>
        <v>1.5699999999999999E-2</v>
      </c>
      <c r="BX73" s="6">
        <f t="shared" ca="1" si="218"/>
        <v>1.5699999999999999E-2</v>
      </c>
      <c r="BY73" s="31">
        <f t="shared" ca="1" si="219"/>
        <v>44839.57</v>
      </c>
      <c r="BZ73" s="31">
        <f t="shared" ca="1" si="220"/>
        <v>54165.02</v>
      </c>
      <c r="CA73" s="31">
        <f t="shared" ca="1" si="221"/>
        <v>20765.57</v>
      </c>
      <c r="CB73" s="31">
        <f t="shared" ca="1" si="222"/>
        <v>21733.78</v>
      </c>
      <c r="CC73" s="31">
        <f t="shared" ca="1" si="223"/>
        <v>13468.15</v>
      </c>
      <c r="CD73" s="31">
        <f t="shared" ca="1" si="224"/>
        <v>1853.3</v>
      </c>
      <c r="CE73" s="31">
        <f t="shared" ca="1" si="225"/>
        <v>21047.93</v>
      </c>
      <c r="CF73" s="31">
        <f t="shared" ca="1" si="226"/>
        <v>41869</v>
      </c>
      <c r="CG73" s="31">
        <f t="shared" ca="1" si="227"/>
        <v>30606.81</v>
      </c>
      <c r="CH73" s="31">
        <f t="shared" ca="1" si="228"/>
        <v>29368.66</v>
      </c>
      <c r="CI73" s="31">
        <f t="shared" ca="1" si="229"/>
        <v>50658.51</v>
      </c>
      <c r="CJ73" s="31">
        <f t="shared" ca="1" si="230"/>
        <v>24265.27</v>
      </c>
      <c r="CK73" s="32">
        <f t="shared" ca="1" si="279"/>
        <v>4284.04</v>
      </c>
      <c r="CL73" s="32">
        <f t="shared" ca="1" si="280"/>
        <v>5175</v>
      </c>
      <c r="CM73" s="32">
        <f t="shared" ca="1" si="281"/>
        <v>1983.97</v>
      </c>
      <c r="CN73" s="32">
        <f t="shared" ca="1" si="282"/>
        <v>2076.48</v>
      </c>
      <c r="CO73" s="32">
        <f t="shared" ca="1" si="283"/>
        <v>1286.77</v>
      </c>
      <c r="CP73" s="32">
        <f t="shared" ca="1" si="284"/>
        <v>177.07</v>
      </c>
      <c r="CQ73" s="32">
        <f t="shared" ca="1" si="285"/>
        <v>2010.95</v>
      </c>
      <c r="CR73" s="32">
        <f t="shared" ca="1" si="286"/>
        <v>4000.22</v>
      </c>
      <c r="CS73" s="32">
        <f t="shared" ca="1" si="287"/>
        <v>2924.22</v>
      </c>
      <c r="CT73" s="32">
        <f t="shared" ca="1" si="288"/>
        <v>2805.92</v>
      </c>
      <c r="CU73" s="32">
        <f t="shared" ca="1" si="289"/>
        <v>4839.99</v>
      </c>
      <c r="CV73" s="32">
        <f t="shared" ca="1" si="290"/>
        <v>2318.34</v>
      </c>
      <c r="CW73" s="31">
        <f t="shared" ca="1" si="291"/>
        <v>-123380.21</v>
      </c>
      <c r="CX73" s="31">
        <f t="shared" ca="1" si="292"/>
        <v>-149040.07</v>
      </c>
      <c r="CY73" s="31">
        <f t="shared" ca="1" si="293"/>
        <v>-57138.400000000001</v>
      </c>
      <c r="CZ73" s="31">
        <f t="shared" ca="1" si="294"/>
        <v>-68385.259999999995</v>
      </c>
      <c r="DA73" s="31">
        <f t="shared" ca="1" si="295"/>
        <v>-42377.5</v>
      </c>
      <c r="DB73" s="31">
        <f t="shared" ca="1" si="296"/>
        <v>-5831.42</v>
      </c>
      <c r="DC73" s="31">
        <f t="shared" ca="1" si="297"/>
        <v>-70919.45</v>
      </c>
      <c r="DD73" s="31">
        <f t="shared" ca="1" si="298"/>
        <v>-141074.51999999999</v>
      </c>
      <c r="DE73" s="31">
        <f t="shared" ca="1" si="299"/>
        <v>-103127.38</v>
      </c>
      <c r="DF73" s="31">
        <f t="shared" ca="1" si="300"/>
        <v>-92034.28</v>
      </c>
      <c r="DG73" s="31">
        <f t="shared" ca="1" si="301"/>
        <v>-158751.5</v>
      </c>
      <c r="DH73" s="31">
        <f t="shared" ca="1" si="302"/>
        <v>-76041.5</v>
      </c>
      <c r="DI73" s="32">
        <f t="shared" ca="1" si="231"/>
        <v>-6169.01</v>
      </c>
      <c r="DJ73" s="32">
        <f t="shared" ca="1" si="232"/>
        <v>-7452</v>
      </c>
      <c r="DK73" s="32">
        <f t="shared" ca="1" si="233"/>
        <v>-2856.92</v>
      </c>
      <c r="DL73" s="32">
        <f t="shared" ca="1" si="234"/>
        <v>-3419.26</v>
      </c>
      <c r="DM73" s="32">
        <f t="shared" ca="1" si="235"/>
        <v>-2118.88</v>
      </c>
      <c r="DN73" s="32">
        <f t="shared" ca="1" si="236"/>
        <v>-291.57</v>
      </c>
      <c r="DO73" s="32">
        <f t="shared" ca="1" si="237"/>
        <v>-3545.97</v>
      </c>
      <c r="DP73" s="32">
        <f t="shared" ca="1" si="238"/>
        <v>-7053.73</v>
      </c>
      <c r="DQ73" s="32">
        <f t="shared" ca="1" si="239"/>
        <v>-5156.37</v>
      </c>
      <c r="DR73" s="32">
        <f t="shared" ca="1" si="240"/>
        <v>-4601.71</v>
      </c>
      <c r="DS73" s="32">
        <f t="shared" ca="1" si="241"/>
        <v>-7937.58</v>
      </c>
      <c r="DT73" s="32">
        <f t="shared" ca="1" si="242"/>
        <v>-3802.08</v>
      </c>
      <c r="DU73" s="31">
        <f t="shared" ca="1" si="243"/>
        <v>-33597.32</v>
      </c>
      <c r="DV73" s="31">
        <f t="shared" ca="1" si="244"/>
        <v>-40236.58</v>
      </c>
      <c r="DW73" s="31">
        <f t="shared" ca="1" si="245"/>
        <v>-15305.2</v>
      </c>
      <c r="DX73" s="31">
        <f t="shared" ca="1" si="246"/>
        <v>-18158.09</v>
      </c>
      <c r="DY73" s="31">
        <f t="shared" ca="1" si="247"/>
        <v>-11156.56</v>
      </c>
      <c r="DZ73" s="31">
        <f t="shared" ca="1" si="248"/>
        <v>-1521.6</v>
      </c>
      <c r="EA73" s="31">
        <f t="shared" ca="1" si="249"/>
        <v>-18344.75</v>
      </c>
      <c r="EB73" s="31">
        <f t="shared" ca="1" si="250"/>
        <v>-36162.28</v>
      </c>
      <c r="EC73" s="31">
        <f t="shared" ca="1" si="251"/>
        <v>-26194.25</v>
      </c>
      <c r="ED73" s="31">
        <f t="shared" ca="1" si="252"/>
        <v>-23168.59</v>
      </c>
      <c r="EE73" s="31">
        <f t="shared" ca="1" si="253"/>
        <v>-39593.11</v>
      </c>
      <c r="EF73" s="31">
        <f t="shared" ca="1" si="254"/>
        <v>-18793.11</v>
      </c>
      <c r="EG73" s="32">
        <f t="shared" ca="1" si="255"/>
        <v>-163146.54</v>
      </c>
      <c r="EH73" s="32">
        <f t="shared" ca="1" si="256"/>
        <v>-196728.65000000002</v>
      </c>
      <c r="EI73" s="32">
        <f t="shared" ca="1" si="257"/>
        <v>-75300.52</v>
      </c>
      <c r="EJ73" s="32">
        <f t="shared" ca="1" si="258"/>
        <v>-89962.609999999986</v>
      </c>
      <c r="EK73" s="32">
        <f t="shared" ca="1" si="259"/>
        <v>-55652.939999999995</v>
      </c>
      <c r="EL73" s="32">
        <f t="shared" ca="1" si="260"/>
        <v>-7644.59</v>
      </c>
      <c r="EM73" s="32">
        <f t="shared" ca="1" si="261"/>
        <v>-92810.17</v>
      </c>
      <c r="EN73" s="32">
        <f t="shared" ca="1" si="262"/>
        <v>-184290.53</v>
      </c>
      <c r="EO73" s="32">
        <f t="shared" ca="1" si="263"/>
        <v>-134478</v>
      </c>
      <c r="EP73" s="32">
        <f t="shared" ca="1" si="264"/>
        <v>-119804.58</v>
      </c>
      <c r="EQ73" s="32">
        <f t="shared" ca="1" si="265"/>
        <v>-206282.19</v>
      </c>
      <c r="ER73" s="32">
        <f t="shared" ca="1" si="266"/>
        <v>-98636.69</v>
      </c>
    </row>
    <row r="74" spans="1:148" x14ac:dyDescent="0.25">
      <c r="A74" t="s">
        <v>444</v>
      </c>
      <c r="B74" s="1" t="s">
        <v>130</v>
      </c>
      <c r="C74" t="str">
        <f t="shared" ca="1" si="303"/>
        <v>KAN</v>
      </c>
      <c r="D74" t="str">
        <f t="shared" ca="1" si="304"/>
        <v>Kananaskis Hydro Facility</v>
      </c>
      <c r="E74" s="51">
        <v>6397.6668855999997</v>
      </c>
      <c r="F74" s="51">
        <v>5841.3861645999996</v>
      </c>
      <c r="G74" s="51">
        <v>6532.3168001000004</v>
      </c>
      <c r="H74" s="51">
        <v>5976.5733117</v>
      </c>
      <c r="I74" s="51">
        <v>8557.0101018999994</v>
      </c>
      <c r="J74" s="51">
        <v>11617.586873</v>
      </c>
      <c r="K74" s="51">
        <v>12492.9515022</v>
      </c>
      <c r="L74" s="51">
        <v>12700.6366688</v>
      </c>
      <c r="M74" s="51">
        <v>8242.8099012999992</v>
      </c>
      <c r="N74" s="51">
        <v>7299.8940248999997</v>
      </c>
      <c r="O74" s="51">
        <v>5535.4037553999997</v>
      </c>
      <c r="P74" s="51">
        <v>4336.6756833999998</v>
      </c>
      <c r="Q74" s="32">
        <v>556797.39</v>
      </c>
      <c r="R74" s="32">
        <v>812414.49</v>
      </c>
      <c r="S74" s="32">
        <v>326326.90999999997</v>
      </c>
      <c r="T74" s="32">
        <v>333458.64</v>
      </c>
      <c r="U74" s="32">
        <v>287941.81</v>
      </c>
      <c r="V74" s="32">
        <v>761714.98</v>
      </c>
      <c r="W74" s="32">
        <v>724812.80000000005</v>
      </c>
      <c r="X74" s="32">
        <v>1609985.85</v>
      </c>
      <c r="Y74" s="32">
        <v>929002.03</v>
      </c>
      <c r="Z74" s="32">
        <v>594272.65</v>
      </c>
      <c r="AA74" s="32">
        <v>611417.39</v>
      </c>
      <c r="AB74" s="32">
        <v>274190.55</v>
      </c>
      <c r="AC74" s="2">
        <v>-1.63</v>
      </c>
      <c r="AD74" s="2">
        <v>-1.63</v>
      </c>
      <c r="AE74" s="2">
        <v>-1.63</v>
      </c>
      <c r="AF74" s="2">
        <v>-1.63</v>
      </c>
      <c r="AG74" s="2">
        <v>-1.63</v>
      </c>
      <c r="AH74" s="2">
        <v>-1.63</v>
      </c>
      <c r="AI74" s="2">
        <v>-0.21</v>
      </c>
      <c r="AJ74" s="2">
        <v>-0.21</v>
      </c>
      <c r="AK74" s="2">
        <v>-0.21</v>
      </c>
      <c r="AL74" s="2">
        <v>-0.21</v>
      </c>
      <c r="AM74" s="2">
        <v>-0.21</v>
      </c>
      <c r="AN74" s="2">
        <v>-0.21</v>
      </c>
      <c r="AO74" s="33">
        <v>-9075.7999999999993</v>
      </c>
      <c r="AP74" s="33">
        <v>-13242.36</v>
      </c>
      <c r="AQ74" s="33">
        <v>-5319.13</v>
      </c>
      <c r="AR74" s="33">
        <v>-5435.38</v>
      </c>
      <c r="AS74" s="33">
        <v>-4693.45</v>
      </c>
      <c r="AT74" s="33">
        <v>-12415.95</v>
      </c>
      <c r="AU74" s="33">
        <v>-1522.11</v>
      </c>
      <c r="AV74" s="33">
        <v>-3380.97</v>
      </c>
      <c r="AW74" s="33">
        <v>-1950.9</v>
      </c>
      <c r="AX74" s="33">
        <v>-1247.97</v>
      </c>
      <c r="AY74" s="33">
        <v>-1283.98</v>
      </c>
      <c r="AZ74" s="33">
        <v>-575.79999999999995</v>
      </c>
      <c r="BA74" s="31">
        <f t="shared" si="267"/>
        <v>-222.72</v>
      </c>
      <c r="BB74" s="31">
        <f t="shared" si="268"/>
        <v>-324.97000000000003</v>
      </c>
      <c r="BC74" s="31">
        <f t="shared" si="269"/>
        <v>-130.53</v>
      </c>
      <c r="BD74" s="31">
        <f t="shared" si="270"/>
        <v>1934.06</v>
      </c>
      <c r="BE74" s="31">
        <f t="shared" si="271"/>
        <v>1670.06</v>
      </c>
      <c r="BF74" s="31">
        <f t="shared" si="272"/>
        <v>4417.95</v>
      </c>
      <c r="BG74" s="31">
        <f t="shared" si="273"/>
        <v>507.37</v>
      </c>
      <c r="BH74" s="31">
        <f t="shared" si="274"/>
        <v>1126.99</v>
      </c>
      <c r="BI74" s="31">
        <f t="shared" si="275"/>
        <v>650.29999999999995</v>
      </c>
      <c r="BJ74" s="31">
        <f t="shared" si="276"/>
        <v>-1782.82</v>
      </c>
      <c r="BK74" s="31">
        <f t="shared" si="277"/>
        <v>-1834.25</v>
      </c>
      <c r="BL74" s="31">
        <f t="shared" si="278"/>
        <v>-822.57</v>
      </c>
      <c r="BM74" s="6">
        <f t="shared" ca="1" si="218"/>
        <v>-1.2800000000000001E-2</v>
      </c>
      <c r="BN74" s="6">
        <f t="shared" ca="1" si="218"/>
        <v>-1.2800000000000001E-2</v>
      </c>
      <c r="BO74" s="6">
        <f t="shared" ca="1" si="218"/>
        <v>-1.2800000000000001E-2</v>
      </c>
      <c r="BP74" s="6">
        <f t="shared" ca="1" si="218"/>
        <v>-1.2800000000000001E-2</v>
      </c>
      <c r="BQ74" s="6">
        <f t="shared" ca="1" si="218"/>
        <v>-1.2800000000000001E-2</v>
      </c>
      <c r="BR74" s="6">
        <f t="shared" ca="1" si="218"/>
        <v>-1.2800000000000001E-2</v>
      </c>
      <c r="BS74" s="6">
        <f t="shared" ca="1" si="218"/>
        <v>-1.2800000000000001E-2</v>
      </c>
      <c r="BT74" s="6">
        <f t="shared" ca="1" si="218"/>
        <v>-1.2800000000000001E-2</v>
      </c>
      <c r="BU74" s="6">
        <f t="shared" ca="1" si="218"/>
        <v>-1.2800000000000001E-2</v>
      </c>
      <c r="BV74" s="6">
        <f t="shared" ca="1" si="218"/>
        <v>-1.2800000000000001E-2</v>
      </c>
      <c r="BW74" s="6">
        <f t="shared" ca="1" si="218"/>
        <v>-1.2800000000000001E-2</v>
      </c>
      <c r="BX74" s="6">
        <f t="shared" ca="1" si="218"/>
        <v>-1.2800000000000001E-2</v>
      </c>
      <c r="BY74" s="31">
        <f t="shared" ca="1" si="219"/>
        <v>-7127.01</v>
      </c>
      <c r="BZ74" s="31">
        <f t="shared" ca="1" si="220"/>
        <v>-10398.91</v>
      </c>
      <c r="CA74" s="31">
        <f t="shared" ca="1" si="221"/>
        <v>-4176.9799999999996</v>
      </c>
      <c r="CB74" s="31">
        <f t="shared" ca="1" si="222"/>
        <v>-4268.2700000000004</v>
      </c>
      <c r="CC74" s="31">
        <f t="shared" ca="1" si="223"/>
        <v>-3685.66</v>
      </c>
      <c r="CD74" s="31">
        <f t="shared" ca="1" si="224"/>
        <v>-9749.9500000000007</v>
      </c>
      <c r="CE74" s="31">
        <f t="shared" ca="1" si="225"/>
        <v>-9277.6</v>
      </c>
      <c r="CF74" s="31">
        <f t="shared" ca="1" si="226"/>
        <v>-20607.82</v>
      </c>
      <c r="CG74" s="31">
        <f t="shared" ca="1" si="227"/>
        <v>-11891.23</v>
      </c>
      <c r="CH74" s="31">
        <f t="shared" ca="1" si="228"/>
        <v>-7606.69</v>
      </c>
      <c r="CI74" s="31">
        <f t="shared" ca="1" si="229"/>
        <v>-7826.14</v>
      </c>
      <c r="CJ74" s="31">
        <f t="shared" ca="1" si="230"/>
        <v>-3509.64</v>
      </c>
      <c r="CK74" s="32">
        <f t="shared" ca="1" si="279"/>
        <v>835.2</v>
      </c>
      <c r="CL74" s="32">
        <f t="shared" ca="1" si="280"/>
        <v>1218.6199999999999</v>
      </c>
      <c r="CM74" s="32">
        <f t="shared" ca="1" si="281"/>
        <v>489.49</v>
      </c>
      <c r="CN74" s="32">
        <f t="shared" ca="1" si="282"/>
        <v>500.19</v>
      </c>
      <c r="CO74" s="32">
        <f t="shared" ca="1" si="283"/>
        <v>431.91</v>
      </c>
      <c r="CP74" s="32">
        <f t="shared" ca="1" si="284"/>
        <v>1142.57</v>
      </c>
      <c r="CQ74" s="32">
        <f t="shared" ca="1" si="285"/>
        <v>1087.22</v>
      </c>
      <c r="CR74" s="32">
        <f t="shared" ca="1" si="286"/>
        <v>2414.98</v>
      </c>
      <c r="CS74" s="32">
        <f t="shared" ca="1" si="287"/>
        <v>1393.5</v>
      </c>
      <c r="CT74" s="32">
        <f t="shared" ca="1" si="288"/>
        <v>891.41</v>
      </c>
      <c r="CU74" s="32">
        <f t="shared" ca="1" si="289"/>
        <v>917.13</v>
      </c>
      <c r="CV74" s="32">
        <f t="shared" ca="1" si="290"/>
        <v>411.29</v>
      </c>
      <c r="CW74" s="31">
        <f t="shared" ca="1" si="291"/>
        <v>3006.7099999999987</v>
      </c>
      <c r="CX74" s="31">
        <f t="shared" ca="1" si="292"/>
        <v>4387.04</v>
      </c>
      <c r="CY74" s="31">
        <f t="shared" ca="1" si="293"/>
        <v>1762.1700000000003</v>
      </c>
      <c r="CZ74" s="31">
        <f t="shared" ca="1" si="294"/>
        <v>-266.76000000000022</v>
      </c>
      <c r="DA74" s="31">
        <f t="shared" ca="1" si="295"/>
        <v>-230.36000000000013</v>
      </c>
      <c r="DB74" s="31">
        <f t="shared" ca="1" si="296"/>
        <v>-609.38000000000011</v>
      </c>
      <c r="DC74" s="31">
        <f t="shared" ca="1" si="297"/>
        <v>-7175.64</v>
      </c>
      <c r="DD74" s="31">
        <f t="shared" ca="1" si="298"/>
        <v>-15938.86</v>
      </c>
      <c r="DE74" s="31">
        <f t="shared" ca="1" si="299"/>
        <v>-9197.1299999999992</v>
      </c>
      <c r="DF74" s="31">
        <f t="shared" ca="1" si="300"/>
        <v>-3684.49</v>
      </c>
      <c r="DG74" s="31">
        <f t="shared" ca="1" si="301"/>
        <v>-3790.7800000000007</v>
      </c>
      <c r="DH74" s="31">
        <f t="shared" ca="1" si="302"/>
        <v>-1699.98</v>
      </c>
      <c r="DI74" s="32">
        <f t="shared" ca="1" si="231"/>
        <v>150.34</v>
      </c>
      <c r="DJ74" s="32">
        <f t="shared" ca="1" si="232"/>
        <v>219.35</v>
      </c>
      <c r="DK74" s="32">
        <f t="shared" ca="1" si="233"/>
        <v>88.11</v>
      </c>
      <c r="DL74" s="32">
        <f t="shared" ca="1" si="234"/>
        <v>-13.34</v>
      </c>
      <c r="DM74" s="32">
        <f t="shared" ca="1" si="235"/>
        <v>-11.52</v>
      </c>
      <c r="DN74" s="32">
        <f t="shared" ca="1" si="236"/>
        <v>-30.47</v>
      </c>
      <c r="DO74" s="32">
        <f t="shared" ca="1" si="237"/>
        <v>-358.78</v>
      </c>
      <c r="DP74" s="32">
        <f t="shared" ca="1" si="238"/>
        <v>-796.94</v>
      </c>
      <c r="DQ74" s="32">
        <f t="shared" ca="1" si="239"/>
        <v>-459.86</v>
      </c>
      <c r="DR74" s="32">
        <f t="shared" ca="1" si="240"/>
        <v>-184.22</v>
      </c>
      <c r="DS74" s="32">
        <f t="shared" ca="1" si="241"/>
        <v>-189.54</v>
      </c>
      <c r="DT74" s="32">
        <f t="shared" ca="1" si="242"/>
        <v>-85</v>
      </c>
      <c r="DU74" s="31">
        <f t="shared" ca="1" si="243"/>
        <v>818.75</v>
      </c>
      <c r="DV74" s="31">
        <f t="shared" ca="1" si="244"/>
        <v>1184.3800000000001</v>
      </c>
      <c r="DW74" s="31">
        <f t="shared" ca="1" si="245"/>
        <v>472.02</v>
      </c>
      <c r="DX74" s="31">
        <f t="shared" ca="1" si="246"/>
        <v>-70.83</v>
      </c>
      <c r="DY74" s="31">
        <f t="shared" ca="1" si="247"/>
        <v>-60.65</v>
      </c>
      <c r="DZ74" s="31">
        <f t="shared" ca="1" si="248"/>
        <v>-159.01</v>
      </c>
      <c r="EA74" s="31">
        <f t="shared" ca="1" si="249"/>
        <v>-1856.12</v>
      </c>
      <c r="EB74" s="31">
        <f t="shared" ca="1" si="250"/>
        <v>-4085.68</v>
      </c>
      <c r="EC74" s="31">
        <f t="shared" ca="1" si="251"/>
        <v>-2336.06</v>
      </c>
      <c r="ED74" s="31">
        <f t="shared" ca="1" si="252"/>
        <v>-927.53</v>
      </c>
      <c r="EE74" s="31">
        <f t="shared" ca="1" si="253"/>
        <v>-945.43</v>
      </c>
      <c r="EF74" s="31">
        <f t="shared" ca="1" si="254"/>
        <v>-420.14</v>
      </c>
      <c r="EG74" s="32">
        <f t="shared" ca="1" si="255"/>
        <v>3975.7999999999988</v>
      </c>
      <c r="EH74" s="32">
        <f t="shared" ca="1" si="256"/>
        <v>5790.77</v>
      </c>
      <c r="EI74" s="32">
        <f t="shared" ca="1" si="257"/>
        <v>2322.3000000000002</v>
      </c>
      <c r="EJ74" s="32">
        <f t="shared" ca="1" si="258"/>
        <v>-350.93000000000018</v>
      </c>
      <c r="EK74" s="32">
        <f t="shared" ca="1" si="259"/>
        <v>-302.53000000000014</v>
      </c>
      <c r="EL74" s="32">
        <f t="shared" ca="1" si="260"/>
        <v>-798.86000000000013</v>
      </c>
      <c r="EM74" s="32">
        <f t="shared" ca="1" si="261"/>
        <v>-9390.5400000000009</v>
      </c>
      <c r="EN74" s="32">
        <f t="shared" ca="1" si="262"/>
        <v>-20821.48</v>
      </c>
      <c r="EO74" s="32">
        <f t="shared" ca="1" si="263"/>
        <v>-11993.05</v>
      </c>
      <c r="EP74" s="32">
        <f t="shared" ca="1" si="264"/>
        <v>-4796.24</v>
      </c>
      <c r="EQ74" s="32">
        <f t="shared" ca="1" si="265"/>
        <v>-4925.7500000000009</v>
      </c>
      <c r="ER74" s="32">
        <f t="shared" ca="1" si="266"/>
        <v>-2205.12</v>
      </c>
    </row>
    <row r="75" spans="1:148" x14ac:dyDescent="0.25">
      <c r="A75" t="s">
        <v>442</v>
      </c>
      <c r="B75" s="1" t="s">
        <v>63</v>
      </c>
      <c r="C75" t="str">
        <f t="shared" ca="1" si="303"/>
        <v>KH1</v>
      </c>
      <c r="D75" t="str">
        <f t="shared" ca="1" si="304"/>
        <v>Keephills #1</v>
      </c>
      <c r="E75" s="51">
        <v>274792.65225290001</v>
      </c>
      <c r="F75" s="51">
        <v>254197.99781</v>
      </c>
      <c r="G75" s="51">
        <v>278149.71393999999</v>
      </c>
      <c r="H75" s="51">
        <v>221196.410328</v>
      </c>
      <c r="I75" s="51">
        <v>234019.73278799999</v>
      </c>
      <c r="J75" s="51">
        <v>260646.84565</v>
      </c>
      <c r="K75" s="51">
        <v>269128.33150999999</v>
      </c>
      <c r="L75" s="51">
        <v>249316.3286904</v>
      </c>
      <c r="M75" s="51">
        <v>260639.20116</v>
      </c>
      <c r="N75" s="51">
        <v>253797.254231</v>
      </c>
      <c r="O75" s="51">
        <v>261902.09336999999</v>
      </c>
      <c r="P75" s="51">
        <v>255264.40721</v>
      </c>
      <c r="Q75" s="32">
        <v>20744201.670000002</v>
      </c>
      <c r="R75" s="32">
        <v>31265685.469999999</v>
      </c>
      <c r="S75" s="32">
        <v>13574226.23</v>
      </c>
      <c r="T75" s="32">
        <v>10914625.92</v>
      </c>
      <c r="U75" s="32">
        <v>6034038.3200000003</v>
      </c>
      <c r="V75" s="32">
        <v>18258974.68</v>
      </c>
      <c r="W75" s="32">
        <v>16283496.470000001</v>
      </c>
      <c r="X75" s="32">
        <v>30910971.050000001</v>
      </c>
      <c r="Y75" s="32">
        <v>25829167.73</v>
      </c>
      <c r="Z75" s="32">
        <v>14773548.619999999</v>
      </c>
      <c r="AA75" s="32">
        <v>28955018.43</v>
      </c>
      <c r="AB75" s="32">
        <v>13094430.789999999</v>
      </c>
      <c r="AC75" s="2">
        <v>6.39</v>
      </c>
      <c r="AD75" s="2">
        <v>6.39</v>
      </c>
      <c r="AE75" s="2">
        <v>6.39</v>
      </c>
      <c r="AF75" s="2">
        <v>6.39</v>
      </c>
      <c r="AG75" s="2">
        <v>6.39</v>
      </c>
      <c r="AH75" s="2">
        <v>6.39</v>
      </c>
      <c r="AI75" s="2">
        <v>6.38</v>
      </c>
      <c r="AJ75" s="2">
        <v>6.38</v>
      </c>
      <c r="AK75" s="2">
        <v>6.38</v>
      </c>
      <c r="AL75" s="2">
        <v>6.38</v>
      </c>
      <c r="AM75" s="2">
        <v>6.38</v>
      </c>
      <c r="AN75" s="2">
        <v>6.38</v>
      </c>
      <c r="AO75" s="33">
        <v>1325554.49</v>
      </c>
      <c r="AP75" s="33">
        <v>1997877.3</v>
      </c>
      <c r="AQ75" s="33">
        <v>867393.06</v>
      </c>
      <c r="AR75" s="33">
        <v>697444.6</v>
      </c>
      <c r="AS75" s="33">
        <v>385575.05</v>
      </c>
      <c r="AT75" s="33">
        <v>1166748.48</v>
      </c>
      <c r="AU75" s="33">
        <v>1038887.07</v>
      </c>
      <c r="AV75" s="33">
        <v>1972119.95</v>
      </c>
      <c r="AW75" s="33">
        <v>1647900.9</v>
      </c>
      <c r="AX75" s="33">
        <v>942552.4</v>
      </c>
      <c r="AY75" s="33">
        <v>1847330.18</v>
      </c>
      <c r="AZ75" s="33">
        <v>835424.68</v>
      </c>
      <c r="BA75" s="31">
        <f t="shared" si="267"/>
        <v>-8297.68</v>
      </c>
      <c r="BB75" s="31">
        <f t="shared" si="268"/>
        <v>-12506.27</v>
      </c>
      <c r="BC75" s="31">
        <f t="shared" si="269"/>
        <v>-5429.69</v>
      </c>
      <c r="BD75" s="31">
        <f t="shared" si="270"/>
        <v>63304.83</v>
      </c>
      <c r="BE75" s="31">
        <f t="shared" si="271"/>
        <v>34997.42</v>
      </c>
      <c r="BF75" s="31">
        <f t="shared" si="272"/>
        <v>105902.05</v>
      </c>
      <c r="BG75" s="31">
        <f t="shared" si="273"/>
        <v>11398.45</v>
      </c>
      <c r="BH75" s="31">
        <f t="shared" si="274"/>
        <v>21637.68</v>
      </c>
      <c r="BI75" s="31">
        <f t="shared" si="275"/>
        <v>18080.419999999998</v>
      </c>
      <c r="BJ75" s="31">
        <f t="shared" si="276"/>
        <v>-44320.65</v>
      </c>
      <c r="BK75" s="31">
        <f t="shared" si="277"/>
        <v>-86865.06</v>
      </c>
      <c r="BL75" s="31">
        <f t="shared" si="278"/>
        <v>-39283.29</v>
      </c>
      <c r="BM75" s="6">
        <f t="shared" ca="1" si="218"/>
        <v>6.8099999999999994E-2</v>
      </c>
      <c r="BN75" s="6">
        <f t="shared" ca="1" si="218"/>
        <v>6.8099999999999994E-2</v>
      </c>
      <c r="BO75" s="6">
        <f t="shared" ca="1" si="218"/>
        <v>6.8099999999999994E-2</v>
      </c>
      <c r="BP75" s="6">
        <f t="shared" ca="1" si="218"/>
        <v>6.8099999999999994E-2</v>
      </c>
      <c r="BQ75" s="6">
        <f t="shared" ca="1" si="218"/>
        <v>6.8099999999999994E-2</v>
      </c>
      <c r="BR75" s="6">
        <f t="shared" ca="1" si="218"/>
        <v>6.8099999999999994E-2</v>
      </c>
      <c r="BS75" s="6">
        <f t="shared" ca="1" si="218"/>
        <v>6.8099999999999994E-2</v>
      </c>
      <c r="BT75" s="6">
        <f t="shared" ca="1" si="218"/>
        <v>6.8099999999999994E-2</v>
      </c>
      <c r="BU75" s="6">
        <f t="shared" ca="1" si="218"/>
        <v>6.8099999999999994E-2</v>
      </c>
      <c r="BV75" s="6">
        <f t="shared" ca="1" si="218"/>
        <v>6.8099999999999994E-2</v>
      </c>
      <c r="BW75" s="6">
        <f t="shared" ca="1" si="218"/>
        <v>6.8099999999999994E-2</v>
      </c>
      <c r="BX75" s="6">
        <f t="shared" ca="1" si="218"/>
        <v>6.8099999999999994E-2</v>
      </c>
      <c r="BY75" s="31">
        <f t="shared" ca="1" si="219"/>
        <v>1412680.13</v>
      </c>
      <c r="BZ75" s="31">
        <f t="shared" ca="1" si="220"/>
        <v>2129193.1800000002</v>
      </c>
      <c r="CA75" s="31">
        <f t="shared" ca="1" si="221"/>
        <v>924404.81</v>
      </c>
      <c r="CB75" s="31">
        <f t="shared" ca="1" si="222"/>
        <v>743286.03</v>
      </c>
      <c r="CC75" s="31">
        <f t="shared" ca="1" si="223"/>
        <v>410918.01</v>
      </c>
      <c r="CD75" s="31">
        <f t="shared" ca="1" si="224"/>
        <v>1243436.18</v>
      </c>
      <c r="CE75" s="31">
        <f t="shared" ca="1" si="225"/>
        <v>1108906.1100000001</v>
      </c>
      <c r="CF75" s="31">
        <f t="shared" ca="1" si="226"/>
        <v>2105037.13</v>
      </c>
      <c r="CG75" s="31">
        <f t="shared" ca="1" si="227"/>
        <v>1758966.32</v>
      </c>
      <c r="CH75" s="31">
        <f t="shared" ca="1" si="228"/>
        <v>1006078.66</v>
      </c>
      <c r="CI75" s="31">
        <f t="shared" ca="1" si="229"/>
        <v>1971836.76</v>
      </c>
      <c r="CJ75" s="31">
        <f t="shared" ca="1" si="230"/>
        <v>891730.74</v>
      </c>
      <c r="CK75" s="32">
        <f t="shared" ca="1" si="279"/>
        <v>31116.3</v>
      </c>
      <c r="CL75" s="32">
        <f t="shared" ca="1" si="280"/>
        <v>46898.53</v>
      </c>
      <c r="CM75" s="32">
        <f t="shared" ca="1" si="281"/>
        <v>20361.34</v>
      </c>
      <c r="CN75" s="32">
        <f t="shared" ca="1" si="282"/>
        <v>16371.94</v>
      </c>
      <c r="CO75" s="32">
        <f t="shared" ca="1" si="283"/>
        <v>9051.06</v>
      </c>
      <c r="CP75" s="32">
        <f t="shared" ca="1" si="284"/>
        <v>27388.46</v>
      </c>
      <c r="CQ75" s="32">
        <f t="shared" ca="1" si="285"/>
        <v>24425.24</v>
      </c>
      <c r="CR75" s="32">
        <f t="shared" ca="1" si="286"/>
        <v>46366.46</v>
      </c>
      <c r="CS75" s="32">
        <f t="shared" ca="1" si="287"/>
        <v>38743.75</v>
      </c>
      <c r="CT75" s="32">
        <f t="shared" ca="1" si="288"/>
        <v>22160.32</v>
      </c>
      <c r="CU75" s="32">
        <f t="shared" ca="1" si="289"/>
        <v>43432.53</v>
      </c>
      <c r="CV75" s="32">
        <f t="shared" ca="1" si="290"/>
        <v>19641.650000000001</v>
      </c>
      <c r="CW75" s="31">
        <f t="shared" ca="1" si="291"/>
        <v>126539.61999999994</v>
      </c>
      <c r="CX75" s="31">
        <f t="shared" ca="1" si="292"/>
        <v>190720.67999999991</v>
      </c>
      <c r="CY75" s="31">
        <f t="shared" ca="1" si="293"/>
        <v>82802.77999999997</v>
      </c>
      <c r="CZ75" s="31">
        <f t="shared" ca="1" si="294"/>
        <v>-1091.4600000000064</v>
      </c>
      <c r="DA75" s="31">
        <f t="shared" ca="1" si="295"/>
        <v>-603.39999999997963</v>
      </c>
      <c r="DB75" s="31">
        <f t="shared" ca="1" si="296"/>
        <v>-1825.8900000000867</v>
      </c>
      <c r="DC75" s="31">
        <f t="shared" ca="1" si="297"/>
        <v>83045.830000000147</v>
      </c>
      <c r="DD75" s="31">
        <f t="shared" ca="1" si="298"/>
        <v>157645.9599999999</v>
      </c>
      <c r="DE75" s="31">
        <f t="shared" ca="1" si="299"/>
        <v>131728.75000000017</v>
      </c>
      <c r="DF75" s="31">
        <f t="shared" ca="1" si="300"/>
        <v>130007.22999999995</v>
      </c>
      <c r="DG75" s="31">
        <f t="shared" ca="1" si="301"/>
        <v>254804.1700000001</v>
      </c>
      <c r="DH75" s="31">
        <f t="shared" ca="1" si="302"/>
        <v>115230.99999999997</v>
      </c>
      <c r="DI75" s="32">
        <f t="shared" ca="1" si="231"/>
        <v>6326.98</v>
      </c>
      <c r="DJ75" s="32">
        <f t="shared" ca="1" si="232"/>
        <v>9536.0300000000007</v>
      </c>
      <c r="DK75" s="32">
        <f t="shared" ca="1" si="233"/>
        <v>4140.1400000000003</v>
      </c>
      <c r="DL75" s="32">
        <f t="shared" ca="1" si="234"/>
        <v>-54.57</v>
      </c>
      <c r="DM75" s="32">
        <f t="shared" ca="1" si="235"/>
        <v>-30.17</v>
      </c>
      <c r="DN75" s="32">
        <f t="shared" ca="1" si="236"/>
        <v>-91.29</v>
      </c>
      <c r="DO75" s="32">
        <f t="shared" ca="1" si="237"/>
        <v>4152.29</v>
      </c>
      <c r="DP75" s="32">
        <f t="shared" ca="1" si="238"/>
        <v>7882.3</v>
      </c>
      <c r="DQ75" s="32">
        <f t="shared" ca="1" si="239"/>
        <v>6586.44</v>
      </c>
      <c r="DR75" s="32">
        <f t="shared" ca="1" si="240"/>
        <v>6500.36</v>
      </c>
      <c r="DS75" s="32">
        <f t="shared" ca="1" si="241"/>
        <v>12740.21</v>
      </c>
      <c r="DT75" s="32">
        <f t="shared" ca="1" si="242"/>
        <v>5761.55</v>
      </c>
      <c r="DU75" s="31">
        <f t="shared" ca="1" si="243"/>
        <v>34457.65</v>
      </c>
      <c r="DV75" s="31">
        <f t="shared" ca="1" si="244"/>
        <v>51489.16</v>
      </c>
      <c r="DW75" s="31">
        <f t="shared" ca="1" si="245"/>
        <v>22179.72</v>
      </c>
      <c r="DX75" s="31">
        <f t="shared" ca="1" si="246"/>
        <v>-289.81</v>
      </c>
      <c r="DY75" s="31">
        <f t="shared" ca="1" si="247"/>
        <v>-158.85</v>
      </c>
      <c r="DZ75" s="31">
        <f t="shared" ca="1" si="248"/>
        <v>-476.43</v>
      </c>
      <c r="EA75" s="31">
        <f t="shared" ca="1" si="249"/>
        <v>21481.48</v>
      </c>
      <c r="EB75" s="31">
        <f t="shared" ca="1" si="250"/>
        <v>40410.11</v>
      </c>
      <c r="EC75" s="31">
        <f t="shared" ca="1" si="251"/>
        <v>33458.959999999999</v>
      </c>
      <c r="ED75" s="31">
        <f t="shared" ca="1" si="252"/>
        <v>32727.85</v>
      </c>
      <c r="EE75" s="31">
        <f t="shared" ca="1" si="253"/>
        <v>63548.94</v>
      </c>
      <c r="EF75" s="31">
        <f t="shared" ca="1" si="254"/>
        <v>28478.51</v>
      </c>
      <c r="EG75" s="32">
        <f t="shared" ca="1" si="255"/>
        <v>167324.24999999994</v>
      </c>
      <c r="EH75" s="32">
        <f t="shared" ca="1" si="256"/>
        <v>251745.86999999991</v>
      </c>
      <c r="EI75" s="32">
        <f t="shared" ca="1" si="257"/>
        <v>109122.63999999997</v>
      </c>
      <c r="EJ75" s="32">
        <f t="shared" ca="1" si="258"/>
        <v>-1435.8400000000063</v>
      </c>
      <c r="EK75" s="32">
        <f t="shared" ca="1" si="259"/>
        <v>-792.41999999997961</v>
      </c>
      <c r="EL75" s="32">
        <f t="shared" ca="1" si="260"/>
        <v>-2393.6100000000865</v>
      </c>
      <c r="EM75" s="32">
        <f t="shared" ca="1" si="261"/>
        <v>108679.60000000014</v>
      </c>
      <c r="EN75" s="32">
        <f t="shared" ca="1" si="262"/>
        <v>205938.36999999988</v>
      </c>
      <c r="EO75" s="32">
        <f t="shared" ca="1" si="263"/>
        <v>171774.15000000017</v>
      </c>
      <c r="EP75" s="32">
        <f t="shared" ca="1" si="264"/>
        <v>169235.43999999994</v>
      </c>
      <c r="EQ75" s="32">
        <f t="shared" ca="1" si="265"/>
        <v>331093.32000000012</v>
      </c>
      <c r="ER75" s="32">
        <f t="shared" ca="1" si="266"/>
        <v>149471.05999999997</v>
      </c>
    </row>
    <row r="76" spans="1:148" x14ac:dyDescent="0.25">
      <c r="A76" t="s">
        <v>442</v>
      </c>
      <c r="B76" s="1" t="s">
        <v>64</v>
      </c>
      <c r="C76" t="str">
        <f t="shared" ca="1" si="303"/>
        <v>KH2</v>
      </c>
      <c r="D76" t="str">
        <f t="shared" ca="1" si="304"/>
        <v>Keephills #2</v>
      </c>
      <c r="E76" s="51">
        <v>256453.64034350001</v>
      </c>
      <c r="F76" s="51">
        <v>235479.8365834</v>
      </c>
      <c r="G76" s="51">
        <v>258758.365793</v>
      </c>
      <c r="H76" s="51">
        <v>246458.25837</v>
      </c>
      <c r="I76" s="51">
        <v>238513.622515</v>
      </c>
      <c r="J76" s="51">
        <v>265225.39828999998</v>
      </c>
      <c r="K76" s="51">
        <v>247952.077777</v>
      </c>
      <c r="L76" s="51">
        <v>275605.60138000001</v>
      </c>
      <c r="M76" s="51">
        <v>227218.130553</v>
      </c>
      <c r="N76" s="51">
        <v>242860.24304599999</v>
      </c>
      <c r="O76" s="51">
        <v>256117.71565999999</v>
      </c>
      <c r="P76" s="51">
        <v>252149.83111</v>
      </c>
      <c r="Q76" s="32">
        <v>18626424.93</v>
      </c>
      <c r="R76" s="32">
        <v>20737059.59</v>
      </c>
      <c r="S76" s="32">
        <v>11838858.08</v>
      </c>
      <c r="T76" s="32">
        <v>12637509.17</v>
      </c>
      <c r="U76" s="32">
        <v>8001899.3600000003</v>
      </c>
      <c r="V76" s="32">
        <v>18556198.550000001</v>
      </c>
      <c r="W76" s="32">
        <v>15168402.09</v>
      </c>
      <c r="X76" s="32">
        <v>34761518.310000002</v>
      </c>
      <c r="Y76" s="32">
        <v>24041683.050000001</v>
      </c>
      <c r="Z76" s="32">
        <v>9202311.9299999997</v>
      </c>
      <c r="AA76" s="32">
        <v>28334736.890000001</v>
      </c>
      <c r="AB76" s="32">
        <v>12911995.01</v>
      </c>
      <c r="AC76" s="2">
        <v>6.39</v>
      </c>
      <c r="AD76" s="2">
        <v>6.39</v>
      </c>
      <c r="AE76" s="2">
        <v>6.39</v>
      </c>
      <c r="AF76" s="2">
        <v>6.39</v>
      </c>
      <c r="AG76" s="2">
        <v>6.39</v>
      </c>
      <c r="AH76" s="2">
        <v>6.39</v>
      </c>
      <c r="AI76" s="2">
        <v>6.38</v>
      </c>
      <c r="AJ76" s="2">
        <v>6.38</v>
      </c>
      <c r="AK76" s="2">
        <v>6.38</v>
      </c>
      <c r="AL76" s="2">
        <v>6.38</v>
      </c>
      <c r="AM76" s="2">
        <v>6.38</v>
      </c>
      <c r="AN76" s="2">
        <v>6.38</v>
      </c>
      <c r="AO76" s="33">
        <v>1190228.55</v>
      </c>
      <c r="AP76" s="33">
        <v>1325098.1100000001</v>
      </c>
      <c r="AQ76" s="33">
        <v>756503.03</v>
      </c>
      <c r="AR76" s="33">
        <v>807536.84</v>
      </c>
      <c r="AS76" s="33">
        <v>511321.37</v>
      </c>
      <c r="AT76" s="33">
        <v>1185741.0900000001</v>
      </c>
      <c r="AU76" s="33">
        <v>967744.05</v>
      </c>
      <c r="AV76" s="33">
        <v>2217784.87</v>
      </c>
      <c r="AW76" s="33">
        <v>1533859.38</v>
      </c>
      <c r="AX76" s="33">
        <v>587107.5</v>
      </c>
      <c r="AY76" s="33">
        <v>1807756.21</v>
      </c>
      <c r="AZ76" s="33">
        <v>823785.28</v>
      </c>
      <c r="BA76" s="31">
        <f t="shared" si="267"/>
        <v>-7450.57</v>
      </c>
      <c r="BB76" s="31">
        <f t="shared" si="268"/>
        <v>-8294.82</v>
      </c>
      <c r="BC76" s="31">
        <f t="shared" si="269"/>
        <v>-4735.54</v>
      </c>
      <c r="BD76" s="31">
        <f t="shared" si="270"/>
        <v>73297.55</v>
      </c>
      <c r="BE76" s="31">
        <f t="shared" si="271"/>
        <v>46411.02</v>
      </c>
      <c r="BF76" s="31">
        <f t="shared" si="272"/>
        <v>107625.95</v>
      </c>
      <c r="BG76" s="31">
        <f t="shared" si="273"/>
        <v>10617.88</v>
      </c>
      <c r="BH76" s="31">
        <f t="shared" si="274"/>
        <v>24333.06</v>
      </c>
      <c r="BI76" s="31">
        <f t="shared" si="275"/>
        <v>16829.18</v>
      </c>
      <c r="BJ76" s="31">
        <f t="shared" si="276"/>
        <v>-27606.94</v>
      </c>
      <c r="BK76" s="31">
        <f t="shared" si="277"/>
        <v>-85004.21</v>
      </c>
      <c r="BL76" s="31">
        <f t="shared" si="278"/>
        <v>-38735.99</v>
      </c>
      <c r="BM76" s="6">
        <f t="shared" ca="1" si="218"/>
        <v>6.83E-2</v>
      </c>
      <c r="BN76" s="6">
        <f t="shared" ca="1" si="218"/>
        <v>6.83E-2</v>
      </c>
      <c r="BO76" s="6">
        <f t="shared" ca="1" si="218"/>
        <v>6.83E-2</v>
      </c>
      <c r="BP76" s="6">
        <f t="shared" ca="1" si="218"/>
        <v>6.83E-2</v>
      </c>
      <c r="BQ76" s="6">
        <f t="shared" ca="1" si="218"/>
        <v>6.83E-2</v>
      </c>
      <c r="BR76" s="6">
        <f t="shared" ca="1" si="218"/>
        <v>6.83E-2</v>
      </c>
      <c r="BS76" s="6">
        <f t="shared" ca="1" si="218"/>
        <v>6.83E-2</v>
      </c>
      <c r="BT76" s="6">
        <f t="shared" ca="1" si="218"/>
        <v>6.83E-2</v>
      </c>
      <c r="BU76" s="6">
        <f t="shared" ca="1" si="218"/>
        <v>6.83E-2</v>
      </c>
      <c r="BV76" s="6">
        <f t="shared" ca="1" si="218"/>
        <v>6.83E-2</v>
      </c>
      <c r="BW76" s="6">
        <f t="shared" ca="1" si="218"/>
        <v>6.83E-2</v>
      </c>
      <c r="BX76" s="6">
        <f t="shared" ca="1" si="218"/>
        <v>6.83E-2</v>
      </c>
      <c r="BY76" s="31">
        <f t="shared" ca="1" si="219"/>
        <v>1272184.82</v>
      </c>
      <c r="BZ76" s="31">
        <f t="shared" ca="1" si="220"/>
        <v>1416341.17</v>
      </c>
      <c r="CA76" s="31">
        <f t="shared" ca="1" si="221"/>
        <v>808594.01</v>
      </c>
      <c r="CB76" s="31">
        <f t="shared" ca="1" si="222"/>
        <v>863141.88</v>
      </c>
      <c r="CC76" s="31">
        <f t="shared" ca="1" si="223"/>
        <v>546529.73</v>
      </c>
      <c r="CD76" s="31">
        <f t="shared" ca="1" si="224"/>
        <v>1267388.3600000001</v>
      </c>
      <c r="CE76" s="31">
        <f t="shared" ca="1" si="225"/>
        <v>1036001.86</v>
      </c>
      <c r="CF76" s="31">
        <f t="shared" ca="1" si="226"/>
        <v>2374211.7000000002</v>
      </c>
      <c r="CG76" s="31">
        <f t="shared" ca="1" si="227"/>
        <v>1642046.95</v>
      </c>
      <c r="CH76" s="31">
        <f t="shared" ca="1" si="228"/>
        <v>628517.9</v>
      </c>
      <c r="CI76" s="31">
        <f t="shared" ca="1" si="229"/>
        <v>1935262.53</v>
      </c>
      <c r="CJ76" s="31">
        <f t="shared" ca="1" si="230"/>
        <v>881889.26</v>
      </c>
      <c r="CK76" s="32">
        <f t="shared" ca="1" si="279"/>
        <v>27939.64</v>
      </c>
      <c r="CL76" s="32">
        <f t="shared" ca="1" si="280"/>
        <v>31105.59</v>
      </c>
      <c r="CM76" s="32">
        <f t="shared" ca="1" si="281"/>
        <v>17758.29</v>
      </c>
      <c r="CN76" s="32">
        <f t="shared" ca="1" si="282"/>
        <v>18956.259999999998</v>
      </c>
      <c r="CO76" s="32">
        <f t="shared" ca="1" si="283"/>
        <v>12002.85</v>
      </c>
      <c r="CP76" s="32">
        <f t="shared" ca="1" si="284"/>
        <v>27834.3</v>
      </c>
      <c r="CQ76" s="32">
        <f t="shared" ca="1" si="285"/>
        <v>22752.6</v>
      </c>
      <c r="CR76" s="32">
        <f t="shared" ca="1" si="286"/>
        <v>52142.28</v>
      </c>
      <c r="CS76" s="32">
        <f t="shared" ca="1" si="287"/>
        <v>36062.519999999997</v>
      </c>
      <c r="CT76" s="32">
        <f t="shared" ca="1" si="288"/>
        <v>13803.47</v>
      </c>
      <c r="CU76" s="32">
        <f t="shared" ca="1" si="289"/>
        <v>42502.11</v>
      </c>
      <c r="CV76" s="32">
        <f t="shared" ca="1" si="290"/>
        <v>19367.990000000002</v>
      </c>
      <c r="CW76" s="31">
        <f t="shared" ca="1" si="291"/>
        <v>117346.47999999992</v>
      </c>
      <c r="CX76" s="31">
        <f t="shared" ca="1" si="292"/>
        <v>130643.46999999991</v>
      </c>
      <c r="CY76" s="31">
        <f t="shared" ca="1" si="293"/>
        <v>74584.810000000012</v>
      </c>
      <c r="CZ76" s="31">
        <f t="shared" ca="1" si="294"/>
        <v>1263.7500000000437</v>
      </c>
      <c r="DA76" s="31">
        <f t="shared" ca="1" si="295"/>
        <v>800.18999999996595</v>
      </c>
      <c r="DB76" s="31">
        <f t="shared" ca="1" si="296"/>
        <v>1855.6200000000681</v>
      </c>
      <c r="DC76" s="31">
        <f t="shared" ca="1" si="297"/>
        <v>80392.529999999912</v>
      </c>
      <c r="DD76" s="31">
        <f t="shared" ca="1" si="298"/>
        <v>184236.04999999987</v>
      </c>
      <c r="DE76" s="31">
        <f t="shared" ca="1" si="299"/>
        <v>127420.91000000009</v>
      </c>
      <c r="DF76" s="31">
        <f t="shared" ca="1" si="300"/>
        <v>82820.81</v>
      </c>
      <c r="DG76" s="31">
        <f t="shared" ca="1" si="301"/>
        <v>255012.64000000019</v>
      </c>
      <c r="DH76" s="31">
        <f t="shared" ca="1" si="302"/>
        <v>116207.95999999996</v>
      </c>
      <c r="DI76" s="32">
        <f t="shared" ca="1" si="231"/>
        <v>5867.32</v>
      </c>
      <c r="DJ76" s="32">
        <f t="shared" ca="1" si="232"/>
        <v>6532.17</v>
      </c>
      <c r="DK76" s="32">
        <f t="shared" ca="1" si="233"/>
        <v>3729.24</v>
      </c>
      <c r="DL76" s="32">
        <f t="shared" ca="1" si="234"/>
        <v>63.19</v>
      </c>
      <c r="DM76" s="32">
        <f t="shared" ca="1" si="235"/>
        <v>40.01</v>
      </c>
      <c r="DN76" s="32">
        <f t="shared" ca="1" si="236"/>
        <v>92.78</v>
      </c>
      <c r="DO76" s="32">
        <f t="shared" ca="1" si="237"/>
        <v>4019.63</v>
      </c>
      <c r="DP76" s="32">
        <f t="shared" ca="1" si="238"/>
        <v>9211.7999999999993</v>
      </c>
      <c r="DQ76" s="32">
        <f t="shared" ca="1" si="239"/>
        <v>6371.05</v>
      </c>
      <c r="DR76" s="32">
        <f t="shared" ca="1" si="240"/>
        <v>4141.04</v>
      </c>
      <c r="DS76" s="32">
        <f t="shared" ca="1" si="241"/>
        <v>12750.63</v>
      </c>
      <c r="DT76" s="32">
        <f t="shared" ca="1" si="242"/>
        <v>5810.4</v>
      </c>
      <c r="DU76" s="31">
        <f t="shared" ca="1" si="243"/>
        <v>31954.29</v>
      </c>
      <c r="DV76" s="31">
        <f t="shared" ca="1" si="244"/>
        <v>35270.019999999997</v>
      </c>
      <c r="DW76" s="31">
        <f t="shared" ca="1" si="245"/>
        <v>19978.43</v>
      </c>
      <c r="DX76" s="31">
        <f t="shared" ca="1" si="246"/>
        <v>335.56</v>
      </c>
      <c r="DY76" s="31">
        <f t="shared" ca="1" si="247"/>
        <v>210.66</v>
      </c>
      <c r="DZ76" s="31">
        <f t="shared" ca="1" si="248"/>
        <v>484.19</v>
      </c>
      <c r="EA76" s="31">
        <f t="shared" ca="1" si="249"/>
        <v>20795.150000000001</v>
      </c>
      <c r="EB76" s="31">
        <f t="shared" ca="1" si="250"/>
        <v>47226.07</v>
      </c>
      <c r="EC76" s="31">
        <f t="shared" ca="1" si="251"/>
        <v>32364.78</v>
      </c>
      <c r="ED76" s="31">
        <f t="shared" ca="1" si="252"/>
        <v>20849.2</v>
      </c>
      <c r="EE76" s="31">
        <f t="shared" ca="1" si="253"/>
        <v>63600.93</v>
      </c>
      <c r="EF76" s="31">
        <f t="shared" ca="1" si="254"/>
        <v>28719.96</v>
      </c>
      <c r="EG76" s="32">
        <f t="shared" ca="1" si="255"/>
        <v>155168.08999999994</v>
      </c>
      <c r="EH76" s="32">
        <f t="shared" ca="1" si="256"/>
        <v>172445.65999999992</v>
      </c>
      <c r="EI76" s="32">
        <f t="shared" ca="1" si="257"/>
        <v>98292.48000000001</v>
      </c>
      <c r="EJ76" s="32">
        <f t="shared" ca="1" si="258"/>
        <v>1662.5000000000437</v>
      </c>
      <c r="EK76" s="32">
        <f t="shared" ca="1" si="259"/>
        <v>1050.859999999966</v>
      </c>
      <c r="EL76" s="32">
        <f t="shared" ca="1" si="260"/>
        <v>2432.5900000000679</v>
      </c>
      <c r="EM76" s="32">
        <f t="shared" ca="1" si="261"/>
        <v>105207.30999999991</v>
      </c>
      <c r="EN76" s="32">
        <f t="shared" ca="1" si="262"/>
        <v>240673.91999999987</v>
      </c>
      <c r="EO76" s="32">
        <f t="shared" ca="1" si="263"/>
        <v>166156.74000000008</v>
      </c>
      <c r="EP76" s="32">
        <f t="shared" ca="1" si="264"/>
        <v>107811.04999999999</v>
      </c>
      <c r="EQ76" s="32">
        <f t="shared" ca="1" si="265"/>
        <v>331364.20000000019</v>
      </c>
      <c r="ER76" s="32">
        <f t="shared" ca="1" si="266"/>
        <v>150738.31999999995</v>
      </c>
    </row>
    <row r="77" spans="1:148" x14ac:dyDescent="0.25">
      <c r="A77" t="s">
        <v>463</v>
      </c>
      <c r="B77" s="1" t="s">
        <v>121</v>
      </c>
      <c r="C77" t="str">
        <f t="shared" ca="1" si="303"/>
        <v>KH3</v>
      </c>
      <c r="D77" t="str">
        <f t="shared" ca="1" si="304"/>
        <v>Keephills #3</v>
      </c>
      <c r="E77" s="51">
        <v>0</v>
      </c>
      <c r="F77" s="51">
        <v>0</v>
      </c>
      <c r="G77" s="51">
        <v>0</v>
      </c>
      <c r="H77" s="51">
        <v>0</v>
      </c>
      <c r="I77" s="51">
        <v>3088.2375876999999</v>
      </c>
      <c r="J77" s="51">
        <v>96980.435828500005</v>
      </c>
      <c r="K77" s="51">
        <v>136009.982322</v>
      </c>
      <c r="L77" s="51">
        <v>218140.623051</v>
      </c>
      <c r="M77" s="51">
        <v>318420.77012</v>
      </c>
      <c r="N77" s="51">
        <v>319043.03185299999</v>
      </c>
      <c r="O77" s="51">
        <v>311447.44030199997</v>
      </c>
      <c r="P77" s="51">
        <v>333489.22596000001</v>
      </c>
      <c r="Q77" s="32">
        <v>0</v>
      </c>
      <c r="R77" s="32">
        <v>0</v>
      </c>
      <c r="S77" s="32">
        <v>0</v>
      </c>
      <c r="T77" s="32">
        <v>0</v>
      </c>
      <c r="U77" s="32">
        <v>112594.4</v>
      </c>
      <c r="V77" s="32">
        <v>2711786.47</v>
      </c>
      <c r="W77" s="32">
        <v>4710398.68</v>
      </c>
      <c r="X77" s="32">
        <v>26919229.550000001</v>
      </c>
      <c r="Y77" s="32">
        <v>30852823.100000001</v>
      </c>
      <c r="Z77" s="32">
        <v>18406386.91</v>
      </c>
      <c r="AA77" s="32">
        <v>31884000.620000001</v>
      </c>
      <c r="AB77" s="32">
        <v>17090814.640000001</v>
      </c>
      <c r="AC77" s="2">
        <v>0</v>
      </c>
      <c r="AD77" s="2">
        <v>0</v>
      </c>
      <c r="AE77" s="2">
        <v>5.73</v>
      </c>
      <c r="AF77" s="2">
        <v>5.73</v>
      </c>
      <c r="AG77" s="2">
        <v>5.73</v>
      </c>
      <c r="AH77" s="2">
        <v>5.73</v>
      </c>
      <c r="AI77" s="2">
        <v>5.8</v>
      </c>
      <c r="AJ77" s="2">
        <v>5.8</v>
      </c>
      <c r="AK77" s="2">
        <v>5.8</v>
      </c>
      <c r="AL77" s="2">
        <v>5.8</v>
      </c>
      <c r="AM77" s="2">
        <v>5.8</v>
      </c>
      <c r="AN77" s="2">
        <v>5.8</v>
      </c>
      <c r="AO77" s="33">
        <v>0</v>
      </c>
      <c r="AP77" s="33">
        <v>0</v>
      </c>
      <c r="AQ77" s="33">
        <v>0</v>
      </c>
      <c r="AR77" s="33">
        <v>0</v>
      </c>
      <c r="AS77" s="33">
        <v>6451.66</v>
      </c>
      <c r="AT77" s="33">
        <v>155385.35999999999</v>
      </c>
      <c r="AU77" s="33">
        <v>273203.12</v>
      </c>
      <c r="AV77" s="33">
        <v>1561315.31</v>
      </c>
      <c r="AW77" s="33">
        <v>1789463.74</v>
      </c>
      <c r="AX77" s="33">
        <v>1067570.44</v>
      </c>
      <c r="AY77" s="33">
        <v>1849272.04</v>
      </c>
      <c r="AZ77" s="33">
        <v>991267.25</v>
      </c>
      <c r="BA77" s="31">
        <f t="shared" si="267"/>
        <v>0</v>
      </c>
      <c r="BB77" s="31">
        <f t="shared" si="268"/>
        <v>0</v>
      </c>
      <c r="BC77" s="31">
        <f t="shared" si="269"/>
        <v>0</v>
      </c>
      <c r="BD77" s="31">
        <f t="shared" si="270"/>
        <v>0</v>
      </c>
      <c r="BE77" s="31">
        <f t="shared" si="271"/>
        <v>653.04999999999995</v>
      </c>
      <c r="BF77" s="31">
        <f t="shared" si="272"/>
        <v>15728.36</v>
      </c>
      <c r="BG77" s="31">
        <f t="shared" si="273"/>
        <v>3297.28</v>
      </c>
      <c r="BH77" s="31">
        <f t="shared" si="274"/>
        <v>18843.46</v>
      </c>
      <c r="BI77" s="31">
        <f t="shared" si="275"/>
        <v>21596.98</v>
      </c>
      <c r="BJ77" s="31">
        <f t="shared" si="276"/>
        <v>-55219.16</v>
      </c>
      <c r="BK77" s="31">
        <f t="shared" si="277"/>
        <v>-95652</v>
      </c>
      <c r="BL77" s="31">
        <f t="shared" si="278"/>
        <v>-51272.44</v>
      </c>
      <c r="BM77" s="6">
        <f t="shared" ca="1" si="218"/>
        <v>6.0100000000000001E-2</v>
      </c>
      <c r="BN77" s="6">
        <f t="shared" ca="1" si="218"/>
        <v>6.0100000000000001E-2</v>
      </c>
      <c r="BO77" s="6">
        <f t="shared" ca="1" si="218"/>
        <v>6.0100000000000001E-2</v>
      </c>
      <c r="BP77" s="6">
        <f t="shared" ca="1" si="218"/>
        <v>6.0100000000000001E-2</v>
      </c>
      <c r="BQ77" s="6">
        <f t="shared" ca="1" si="218"/>
        <v>6.0100000000000001E-2</v>
      </c>
      <c r="BR77" s="6">
        <f t="shared" ca="1" si="218"/>
        <v>6.0100000000000001E-2</v>
      </c>
      <c r="BS77" s="6">
        <f t="shared" ca="1" si="218"/>
        <v>6.0100000000000001E-2</v>
      </c>
      <c r="BT77" s="6">
        <f t="shared" ca="1" si="218"/>
        <v>6.0100000000000001E-2</v>
      </c>
      <c r="BU77" s="6">
        <f t="shared" ca="1" si="218"/>
        <v>6.0100000000000001E-2</v>
      </c>
      <c r="BV77" s="6">
        <f t="shared" ca="1" si="218"/>
        <v>6.0100000000000001E-2</v>
      </c>
      <c r="BW77" s="6">
        <f t="shared" ca="1" si="218"/>
        <v>6.0100000000000001E-2</v>
      </c>
      <c r="BX77" s="6">
        <f t="shared" ca="1" si="218"/>
        <v>6.0100000000000001E-2</v>
      </c>
      <c r="BY77" s="31">
        <f t="shared" ca="1" si="219"/>
        <v>0</v>
      </c>
      <c r="BZ77" s="31">
        <f t="shared" ca="1" si="220"/>
        <v>0</v>
      </c>
      <c r="CA77" s="31">
        <f t="shared" ca="1" si="221"/>
        <v>0</v>
      </c>
      <c r="CB77" s="31">
        <f t="shared" ca="1" si="222"/>
        <v>0</v>
      </c>
      <c r="CC77" s="31">
        <f t="shared" ca="1" si="223"/>
        <v>6766.92</v>
      </c>
      <c r="CD77" s="31">
        <f t="shared" ca="1" si="224"/>
        <v>162978.37</v>
      </c>
      <c r="CE77" s="31">
        <f t="shared" ca="1" si="225"/>
        <v>283094.96000000002</v>
      </c>
      <c r="CF77" s="31">
        <f t="shared" ca="1" si="226"/>
        <v>1617845.7</v>
      </c>
      <c r="CG77" s="31">
        <f t="shared" ca="1" si="227"/>
        <v>1854254.67</v>
      </c>
      <c r="CH77" s="31">
        <f t="shared" ca="1" si="228"/>
        <v>1106223.8500000001</v>
      </c>
      <c r="CI77" s="31">
        <f t="shared" ca="1" si="229"/>
        <v>1916228.44</v>
      </c>
      <c r="CJ77" s="31">
        <f t="shared" ca="1" si="230"/>
        <v>1027157.96</v>
      </c>
      <c r="CK77" s="32">
        <f t="shared" ca="1" si="279"/>
        <v>0</v>
      </c>
      <c r="CL77" s="32">
        <f t="shared" ca="1" si="280"/>
        <v>0</v>
      </c>
      <c r="CM77" s="32">
        <f t="shared" ca="1" si="281"/>
        <v>0</v>
      </c>
      <c r="CN77" s="32">
        <f t="shared" ca="1" si="282"/>
        <v>0</v>
      </c>
      <c r="CO77" s="32">
        <f t="shared" ca="1" si="283"/>
        <v>168.89</v>
      </c>
      <c r="CP77" s="32">
        <f t="shared" ca="1" si="284"/>
        <v>4067.68</v>
      </c>
      <c r="CQ77" s="32">
        <f t="shared" ca="1" si="285"/>
        <v>7065.6</v>
      </c>
      <c r="CR77" s="32">
        <f t="shared" ca="1" si="286"/>
        <v>40378.839999999997</v>
      </c>
      <c r="CS77" s="32">
        <f t="shared" ca="1" si="287"/>
        <v>46279.23</v>
      </c>
      <c r="CT77" s="32">
        <f t="shared" ca="1" si="288"/>
        <v>27609.58</v>
      </c>
      <c r="CU77" s="32">
        <f t="shared" ca="1" si="289"/>
        <v>47826</v>
      </c>
      <c r="CV77" s="32">
        <f t="shared" ca="1" si="290"/>
        <v>25636.22</v>
      </c>
      <c r="CW77" s="31">
        <f t="shared" ca="1" si="291"/>
        <v>0</v>
      </c>
      <c r="CX77" s="31">
        <f t="shared" ca="1" si="292"/>
        <v>0</v>
      </c>
      <c r="CY77" s="31">
        <f t="shared" ca="1" si="293"/>
        <v>0</v>
      </c>
      <c r="CZ77" s="31">
        <f t="shared" ca="1" si="294"/>
        <v>0</v>
      </c>
      <c r="DA77" s="31">
        <f t="shared" ca="1" si="295"/>
        <v>-168.89999999999941</v>
      </c>
      <c r="DB77" s="31">
        <f t="shared" ca="1" si="296"/>
        <v>-4067.6699999999983</v>
      </c>
      <c r="DC77" s="31">
        <f t="shared" ca="1" si="297"/>
        <v>13660.160000000002</v>
      </c>
      <c r="DD77" s="31">
        <f t="shared" ca="1" si="298"/>
        <v>78065.76999999999</v>
      </c>
      <c r="DE77" s="31">
        <f t="shared" ca="1" si="299"/>
        <v>89473.17999999992</v>
      </c>
      <c r="DF77" s="31">
        <f t="shared" ca="1" si="300"/>
        <v>121482.15000000023</v>
      </c>
      <c r="DG77" s="31">
        <f t="shared" ca="1" si="301"/>
        <v>210434.39999999991</v>
      </c>
      <c r="DH77" s="31">
        <f t="shared" ca="1" si="302"/>
        <v>112799.36999999994</v>
      </c>
      <c r="DI77" s="32">
        <f t="shared" ca="1" si="231"/>
        <v>0</v>
      </c>
      <c r="DJ77" s="32">
        <f t="shared" ca="1" si="232"/>
        <v>0</v>
      </c>
      <c r="DK77" s="32">
        <f t="shared" ca="1" si="233"/>
        <v>0</v>
      </c>
      <c r="DL77" s="32">
        <f t="shared" ca="1" si="234"/>
        <v>0</v>
      </c>
      <c r="DM77" s="32">
        <f t="shared" ca="1" si="235"/>
        <v>-8.44</v>
      </c>
      <c r="DN77" s="32">
        <f t="shared" ca="1" si="236"/>
        <v>-203.38</v>
      </c>
      <c r="DO77" s="32">
        <f t="shared" ca="1" si="237"/>
        <v>683.01</v>
      </c>
      <c r="DP77" s="32">
        <f t="shared" ca="1" si="238"/>
        <v>3903.29</v>
      </c>
      <c r="DQ77" s="32">
        <f t="shared" ca="1" si="239"/>
        <v>4473.66</v>
      </c>
      <c r="DR77" s="32">
        <f t="shared" ca="1" si="240"/>
        <v>6074.11</v>
      </c>
      <c r="DS77" s="32">
        <f t="shared" ca="1" si="241"/>
        <v>10521.72</v>
      </c>
      <c r="DT77" s="32">
        <f t="shared" ca="1" si="242"/>
        <v>5639.97</v>
      </c>
      <c r="DU77" s="31">
        <f t="shared" ca="1" si="243"/>
        <v>0</v>
      </c>
      <c r="DV77" s="31">
        <f t="shared" ca="1" si="244"/>
        <v>0</v>
      </c>
      <c r="DW77" s="31">
        <f t="shared" ca="1" si="245"/>
        <v>0</v>
      </c>
      <c r="DX77" s="31">
        <f t="shared" ca="1" si="246"/>
        <v>0</v>
      </c>
      <c r="DY77" s="31">
        <f t="shared" ca="1" si="247"/>
        <v>-44.47</v>
      </c>
      <c r="DZ77" s="31">
        <f t="shared" ca="1" si="248"/>
        <v>-1061.3800000000001</v>
      </c>
      <c r="EA77" s="31">
        <f t="shared" ca="1" si="249"/>
        <v>3533.48</v>
      </c>
      <c r="EB77" s="31">
        <f t="shared" ca="1" si="250"/>
        <v>20010.96</v>
      </c>
      <c r="EC77" s="31">
        <f t="shared" ca="1" si="251"/>
        <v>22726.09</v>
      </c>
      <c r="ED77" s="31">
        <f t="shared" ca="1" si="252"/>
        <v>30581.759999999998</v>
      </c>
      <c r="EE77" s="31">
        <f t="shared" ca="1" si="253"/>
        <v>52482.98</v>
      </c>
      <c r="EF77" s="31">
        <f t="shared" ca="1" si="254"/>
        <v>27877.55</v>
      </c>
      <c r="EG77" s="32">
        <f t="shared" ca="1" si="255"/>
        <v>0</v>
      </c>
      <c r="EH77" s="32">
        <f t="shared" ca="1" si="256"/>
        <v>0</v>
      </c>
      <c r="EI77" s="32">
        <f t="shared" ca="1" si="257"/>
        <v>0</v>
      </c>
      <c r="EJ77" s="32">
        <f t="shared" ca="1" si="258"/>
        <v>0</v>
      </c>
      <c r="EK77" s="32">
        <f t="shared" ca="1" si="259"/>
        <v>-221.80999999999941</v>
      </c>
      <c r="EL77" s="32">
        <f t="shared" ca="1" si="260"/>
        <v>-5332.4299999999985</v>
      </c>
      <c r="EM77" s="32">
        <f t="shared" ca="1" si="261"/>
        <v>17876.650000000001</v>
      </c>
      <c r="EN77" s="32">
        <f t="shared" ca="1" si="262"/>
        <v>101980.01999999999</v>
      </c>
      <c r="EO77" s="32">
        <f t="shared" ca="1" si="263"/>
        <v>116672.92999999992</v>
      </c>
      <c r="EP77" s="32">
        <f t="shared" ca="1" si="264"/>
        <v>158138.02000000022</v>
      </c>
      <c r="EQ77" s="32">
        <f t="shared" ca="1" si="265"/>
        <v>273439.09999999992</v>
      </c>
      <c r="ER77" s="32">
        <f t="shared" ca="1" si="266"/>
        <v>146316.88999999993</v>
      </c>
    </row>
    <row r="78" spans="1:148" x14ac:dyDescent="0.25">
      <c r="A78" t="s">
        <v>464</v>
      </c>
      <c r="B78" s="1" t="s">
        <v>88</v>
      </c>
      <c r="C78" t="str">
        <f t="shared" ca="1" si="303"/>
        <v>KHW1</v>
      </c>
      <c r="D78" t="str">
        <f t="shared" ca="1" si="304"/>
        <v>Kettles Hill Wind Facility</v>
      </c>
      <c r="E78" s="51">
        <v>19016.0898284</v>
      </c>
      <c r="F78" s="51">
        <v>17152.867610000001</v>
      </c>
      <c r="G78" s="51">
        <v>11824.496888600001</v>
      </c>
      <c r="H78" s="51">
        <v>17783.762200000001</v>
      </c>
      <c r="I78" s="51">
        <v>15113.1795649</v>
      </c>
      <c r="J78" s="51">
        <v>17032.190352400001</v>
      </c>
      <c r="K78" s="51">
        <v>16196.2055451</v>
      </c>
      <c r="L78" s="51">
        <v>10901.231824500001</v>
      </c>
      <c r="M78" s="51">
        <v>14474.75993</v>
      </c>
      <c r="N78" s="51">
        <v>20442.050039099999</v>
      </c>
      <c r="O78" s="51">
        <v>26548.559037200001</v>
      </c>
      <c r="P78" s="51">
        <v>28348.747661099998</v>
      </c>
      <c r="Q78" s="32">
        <v>741702.07</v>
      </c>
      <c r="R78" s="32">
        <v>653532.17000000004</v>
      </c>
      <c r="S78" s="32">
        <v>328292.42</v>
      </c>
      <c r="T78" s="32">
        <v>719745.98</v>
      </c>
      <c r="U78" s="32">
        <v>330674.40999999997</v>
      </c>
      <c r="V78" s="32">
        <v>1004020.61</v>
      </c>
      <c r="W78" s="32">
        <v>487010.15</v>
      </c>
      <c r="X78" s="32">
        <v>1488747.8</v>
      </c>
      <c r="Y78" s="32">
        <v>836958.39</v>
      </c>
      <c r="Z78" s="32">
        <v>700394.37</v>
      </c>
      <c r="AA78" s="32">
        <v>2567373.09</v>
      </c>
      <c r="AB78" s="32">
        <v>1062814.92</v>
      </c>
      <c r="AC78" s="2">
        <v>0.84</v>
      </c>
      <c r="AD78" s="2">
        <v>0.84</v>
      </c>
      <c r="AE78" s="2">
        <v>0.84</v>
      </c>
      <c r="AF78" s="2">
        <v>0.84</v>
      </c>
      <c r="AG78" s="2">
        <v>0.84</v>
      </c>
      <c r="AH78" s="2">
        <v>0.84</v>
      </c>
      <c r="AI78" s="2">
        <v>2.29</v>
      </c>
      <c r="AJ78" s="2">
        <v>2.29</v>
      </c>
      <c r="AK78" s="2">
        <v>2.29</v>
      </c>
      <c r="AL78" s="2">
        <v>2.29</v>
      </c>
      <c r="AM78" s="2">
        <v>2.29</v>
      </c>
      <c r="AN78" s="2">
        <v>2.29</v>
      </c>
      <c r="AO78" s="33">
        <v>6230.3</v>
      </c>
      <c r="AP78" s="33">
        <v>5489.67</v>
      </c>
      <c r="AQ78" s="33">
        <v>2757.66</v>
      </c>
      <c r="AR78" s="33">
        <v>6045.87</v>
      </c>
      <c r="AS78" s="33">
        <v>2777.67</v>
      </c>
      <c r="AT78" s="33">
        <v>8433.77</v>
      </c>
      <c r="AU78" s="33">
        <v>11152.53</v>
      </c>
      <c r="AV78" s="33">
        <v>34092.32</v>
      </c>
      <c r="AW78" s="33">
        <v>19166.349999999999</v>
      </c>
      <c r="AX78" s="33">
        <v>16039.03</v>
      </c>
      <c r="AY78" s="33">
        <v>58792.84</v>
      </c>
      <c r="AZ78" s="33">
        <v>24338.46</v>
      </c>
      <c r="BA78" s="31">
        <f t="shared" si="267"/>
        <v>-296.68</v>
      </c>
      <c r="BB78" s="31">
        <f t="shared" si="268"/>
        <v>-261.41000000000003</v>
      </c>
      <c r="BC78" s="31">
        <f t="shared" si="269"/>
        <v>-131.32</v>
      </c>
      <c r="BD78" s="31">
        <f t="shared" si="270"/>
        <v>4174.53</v>
      </c>
      <c r="BE78" s="31">
        <f t="shared" si="271"/>
        <v>1917.91</v>
      </c>
      <c r="BF78" s="31">
        <f t="shared" si="272"/>
        <v>5823.32</v>
      </c>
      <c r="BG78" s="31">
        <f t="shared" si="273"/>
        <v>340.91</v>
      </c>
      <c r="BH78" s="31">
        <f t="shared" si="274"/>
        <v>1042.1199999999999</v>
      </c>
      <c r="BI78" s="31">
        <f t="shared" si="275"/>
        <v>585.87</v>
      </c>
      <c r="BJ78" s="31">
        <f t="shared" si="276"/>
        <v>-2101.1799999999998</v>
      </c>
      <c r="BK78" s="31">
        <f t="shared" si="277"/>
        <v>-7702.12</v>
      </c>
      <c r="BL78" s="31">
        <f t="shared" si="278"/>
        <v>-3188.44</v>
      </c>
      <c r="BM78" s="6">
        <f t="shared" ca="1" si="218"/>
        <v>4.8300000000000003E-2</v>
      </c>
      <c r="BN78" s="6">
        <f t="shared" ca="1" si="218"/>
        <v>4.8300000000000003E-2</v>
      </c>
      <c r="BO78" s="6">
        <f t="shared" ca="1" si="218"/>
        <v>4.8300000000000003E-2</v>
      </c>
      <c r="BP78" s="6">
        <f t="shared" ca="1" si="218"/>
        <v>4.8300000000000003E-2</v>
      </c>
      <c r="BQ78" s="6">
        <f t="shared" ca="1" si="218"/>
        <v>4.8300000000000003E-2</v>
      </c>
      <c r="BR78" s="6">
        <f t="shared" ca="1" si="218"/>
        <v>4.8300000000000003E-2</v>
      </c>
      <c r="BS78" s="6">
        <f t="shared" ca="1" si="218"/>
        <v>4.8300000000000003E-2</v>
      </c>
      <c r="BT78" s="6">
        <f t="shared" ca="1" si="218"/>
        <v>4.8300000000000003E-2</v>
      </c>
      <c r="BU78" s="6">
        <f t="shared" ca="1" si="218"/>
        <v>4.8300000000000003E-2</v>
      </c>
      <c r="BV78" s="6">
        <f t="shared" ca="1" si="218"/>
        <v>4.8300000000000003E-2</v>
      </c>
      <c r="BW78" s="6">
        <f t="shared" ca="1" si="218"/>
        <v>4.8300000000000003E-2</v>
      </c>
      <c r="BX78" s="6">
        <f t="shared" ca="1" si="218"/>
        <v>4.8300000000000003E-2</v>
      </c>
      <c r="BY78" s="31">
        <f t="shared" ca="1" si="219"/>
        <v>35824.21</v>
      </c>
      <c r="BZ78" s="31">
        <f t="shared" ca="1" si="220"/>
        <v>31565.599999999999</v>
      </c>
      <c r="CA78" s="31">
        <f t="shared" ca="1" si="221"/>
        <v>15856.52</v>
      </c>
      <c r="CB78" s="31">
        <f t="shared" ca="1" si="222"/>
        <v>34763.730000000003</v>
      </c>
      <c r="CC78" s="31">
        <f t="shared" ca="1" si="223"/>
        <v>15971.57</v>
      </c>
      <c r="CD78" s="31">
        <f t="shared" ca="1" si="224"/>
        <v>48494.2</v>
      </c>
      <c r="CE78" s="31">
        <f t="shared" ca="1" si="225"/>
        <v>23522.59</v>
      </c>
      <c r="CF78" s="31">
        <f t="shared" ca="1" si="226"/>
        <v>71906.52</v>
      </c>
      <c r="CG78" s="31">
        <f t="shared" ca="1" si="227"/>
        <v>40425.089999999997</v>
      </c>
      <c r="CH78" s="31">
        <f t="shared" ca="1" si="228"/>
        <v>33829.050000000003</v>
      </c>
      <c r="CI78" s="31">
        <f t="shared" ca="1" si="229"/>
        <v>124004.12</v>
      </c>
      <c r="CJ78" s="31">
        <f t="shared" ca="1" si="230"/>
        <v>51333.96</v>
      </c>
      <c r="CK78" s="32">
        <f t="shared" ca="1" si="279"/>
        <v>1112.55</v>
      </c>
      <c r="CL78" s="32">
        <f t="shared" ca="1" si="280"/>
        <v>980.3</v>
      </c>
      <c r="CM78" s="32">
        <f t="shared" ca="1" si="281"/>
        <v>492.44</v>
      </c>
      <c r="CN78" s="32">
        <f t="shared" ca="1" si="282"/>
        <v>1079.6199999999999</v>
      </c>
      <c r="CO78" s="32">
        <f t="shared" ca="1" si="283"/>
        <v>496.01</v>
      </c>
      <c r="CP78" s="32">
        <f t="shared" ca="1" si="284"/>
        <v>1506.03</v>
      </c>
      <c r="CQ78" s="32">
        <f t="shared" ca="1" si="285"/>
        <v>730.52</v>
      </c>
      <c r="CR78" s="32">
        <f t="shared" ca="1" si="286"/>
        <v>2233.12</v>
      </c>
      <c r="CS78" s="32">
        <f t="shared" ca="1" si="287"/>
        <v>1255.44</v>
      </c>
      <c r="CT78" s="32">
        <f t="shared" ca="1" si="288"/>
        <v>1050.5899999999999</v>
      </c>
      <c r="CU78" s="32">
        <f t="shared" ca="1" si="289"/>
        <v>3851.06</v>
      </c>
      <c r="CV78" s="32">
        <f t="shared" ca="1" si="290"/>
        <v>1594.22</v>
      </c>
      <c r="CW78" s="31">
        <f t="shared" ca="1" si="291"/>
        <v>31003.140000000003</v>
      </c>
      <c r="CX78" s="31">
        <f t="shared" ca="1" si="292"/>
        <v>27317.639999999996</v>
      </c>
      <c r="CY78" s="31">
        <f t="shared" ca="1" si="293"/>
        <v>13722.62</v>
      </c>
      <c r="CZ78" s="31">
        <f t="shared" ca="1" si="294"/>
        <v>25622.950000000008</v>
      </c>
      <c r="DA78" s="31">
        <f t="shared" ca="1" si="295"/>
        <v>11771.999999999998</v>
      </c>
      <c r="DB78" s="31">
        <f t="shared" ca="1" si="296"/>
        <v>35743.139999999992</v>
      </c>
      <c r="DC78" s="31">
        <f t="shared" ca="1" si="297"/>
        <v>12759.67</v>
      </c>
      <c r="DD78" s="31">
        <f t="shared" ca="1" si="298"/>
        <v>39005.199999999997</v>
      </c>
      <c r="DE78" s="31">
        <f t="shared" ca="1" si="299"/>
        <v>21928.31</v>
      </c>
      <c r="DF78" s="31">
        <f t="shared" ca="1" si="300"/>
        <v>20941.79</v>
      </c>
      <c r="DG78" s="31">
        <f t="shared" ca="1" si="301"/>
        <v>76764.459999999992</v>
      </c>
      <c r="DH78" s="31">
        <f t="shared" ca="1" si="302"/>
        <v>31778.16</v>
      </c>
      <c r="DI78" s="32">
        <f t="shared" ca="1" si="231"/>
        <v>1550.16</v>
      </c>
      <c r="DJ78" s="32">
        <f t="shared" ca="1" si="232"/>
        <v>1365.88</v>
      </c>
      <c r="DK78" s="32">
        <f t="shared" ca="1" si="233"/>
        <v>686.13</v>
      </c>
      <c r="DL78" s="32">
        <f t="shared" ca="1" si="234"/>
        <v>1281.1500000000001</v>
      </c>
      <c r="DM78" s="32">
        <f t="shared" ca="1" si="235"/>
        <v>588.6</v>
      </c>
      <c r="DN78" s="32">
        <f t="shared" ca="1" si="236"/>
        <v>1787.16</v>
      </c>
      <c r="DO78" s="32">
        <f t="shared" ca="1" si="237"/>
        <v>637.98</v>
      </c>
      <c r="DP78" s="32">
        <f t="shared" ca="1" si="238"/>
        <v>1950.26</v>
      </c>
      <c r="DQ78" s="32">
        <f t="shared" ca="1" si="239"/>
        <v>1096.42</v>
      </c>
      <c r="DR78" s="32">
        <f t="shared" ca="1" si="240"/>
        <v>1047.0899999999999</v>
      </c>
      <c r="DS78" s="32">
        <f t="shared" ca="1" si="241"/>
        <v>3838.22</v>
      </c>
      <c r="DT78" s="32">
        <f t="shared" ca="1" si="242"/>
        <v>1588.91</v>
      </c>
      <c r="DU78" s="31">
        <f t="shared" ca="1" si="243"/>
        <v>8442.3799999999992</v>
      </c>
      <c r="DV78" s="31">
        <f t="shared" ca="1" si="244"/>
        <v>7374.99</v>
      </c>
      <c r="DW78" s="31">
        <f t="shared" ca="1" si="245"/>
        <v>3675.77</v>
      </c>
      <c r="DX78" s="31">
        <f t="shared" ca="1" si="246"/>
        <v>6803.57</v>
      </c>
      <c r="DY78" s="31">
        <f t="shared" ca="1" si="247"/>
        <v>3099.17</v>
      </c>
      <c r="DZ78" s="31">
        <f t="shared" ca="1" si="248"/>
        <v>9326.4699999999993</v>
      </c>
      <c r="EA78" s="31">
        <f t="shared" ca="1" si="249"/>
        <v>3300.55</v>
      </c>
      <c r="EB78" s="31">
        <f t="shared" ca="1" si="250"/>
        <v>9998.3799999999992</v>
      </c>
      <c r="EC78" s="31">
        <f t="shared" ca="1" si="251"/>
        <v>5569.77</v>
      </c>
      <c r="ED78" s="31">
        <f t="shared" ca="1" si="252"/>
        <v>5271.86</v>
      </c>
      <c r="EE78" s="31">
        <f t="shared" ca="1" si="253"/>
        <v>19145.29</v>
      </c>
      <c r="EF78" s="31">
        <f t="shared" ca="1" si="254"/>
        <v>7853.74</v>
      </c>
      <c r="EG78" s="32">
        <f t="shared" ca="1" si="255"/>
        <v>40995.68</v>
      </c>
      <c r="EH78" s="32">
        <f t="shared" ca="1" si="256"/>
        <v>36058.509999999995</v>
      </c>
      <c r="EI78" s="32">
        <f t="shared" ca="1" si="257"/>
        <v>18084.52</v>
      </c>
      <c r="EJ78" s="32">
        <f t="shared" ca="1" si="258"/>
        <v>33707.670000000013</v>
      </c>
      <c r="EK78" s="32">
        <f t="shared" ca="1" si="259"/>
        <v>15459.769999999999</v>
      </c>
      <c r="EL78" s="32">
        <f t="shared" ca="1" si="260"/>
        <v>46856.77</v>
      </c>
      <c r="EM78" s="32">
        <f t="shared" ca="1" si="261"/>
        <v>16698.2</v>
      </c>
      <c r="EN78" s="32">
        <f t="shared" ca="1" si="262"/>
        <v>50953.84</v>
      </c>
      <c r="EO78" s="32">
        <f t="shared" ca="1" si="263"/>
        <v>28594.500000000004</v>
      </c>
      <c r="EP78" s="32">
        <f t="shared" ca="1" si="264"/>
        <v>27260.74</v>
      </c>
      <c r="EQ78" s="32">
        <f t="shared" ca="1" si="265"/>
        <v>99747.97</v>
      </c>
      <c r="ER78" s="32">
        <f t="shared" ca="1" si="266"/>
        <v>41220.81</v>
      </c>
    </row>
    <row r="79" spans="1:148" x14ac:dyDescent="0.25">
      <c r="A79" t="s">
        <v>465</v>
      </c>
      <c r="B79" s="1" t="s">
        <v>90</v>
      </c>
      <c r="C79" t="str">
        <f t="shared" ca="1" si="303"/>
        <v>SPCIMP</v>
      </c>
      <c r="D79" t="str">
        <f t="shared" ca="1" si="304"/>
        <v>Alberta-Saskatchewan Intertie - Import</v>
      </c>
      <c r="E79" s="51">
        <v>5147</v>
      </c>
      <c r="F79" s="51">
        <v>1194</v>
      </c>
      <c r="G79" s="51">
        <v>1335</v>
      </c>
      <c r="H79" s="51">
        <v>4586</v>
      </c>
      <c r="I79" s="51">
        <v>946</v>
      </c>
      <c r="L79" s="51">
        <v>52</v>
      </c>
      <c r="M79" s="51">
        <v>3436</v>
      </c>
      <c r="N79" s="51">
        <v>2266</v>
      </c>
      <c r="O79" s="51">
        <v>7838</v>
      </c>
      <c r="P79" s="51">
        <v>1799</v>
      </c>
      <c r="Q79" s="32">
        <v>541707</v>
      </c>
      <c r="R79" s="32">
        <v>144549.82</v>
      </c>
      <c r="S79" s="32">
        <v>44071.63</v>
      </c>
      <c r="T79" s="32">
        <v>138701.35999999999</v>
      </c>
      <c r="U79" s="32">
        <v>22473.77</v>
      </c>
      <c r="V79" s="32"/>
      <c r="W79" s="32"/>
      <c r="X79" s="32">
        <v>638.69000000000005</v>
      </c>
      <c r="Y79" s="32">
        <v>236865.95</v>
      </c>
      <c r="Z79" s="32">
        <v>59369.39</v>
      </c>
      <c r="AA79" s="32">
        <v>430712.52</v>
      </c>
      <c r="AB79" s="32">
        <v>98113.78</v>
      </c>
      <c r="AC79" s="2">
        <v>3.41</v>
      </c>
      <c r="AD79" s="2">
        <v>3.41</v>
      </c>
      <c r="AE79" s="2">
        <v>3.41</v>
      </c>
      <c r="AF79" s="2">
        <v>3.41</v>
      </c>
      <c r="AG79" s="2">
        <v>3.41</v>
      </c>
      <c r="AJ79" s="2">
        <v>5.17</v>
      </c>
      <c r="AK79" s="2">
        <v>5.17</v>
      </c>
      <c r="AL79" s="2">
        <v>5.17</v>
      </c>
      <c r="AM79" s="2">
        <v>5.17</v>
      </c>
      <c r="AN79" s="2">
        <v>5.17</v>
      </c>
      <c r="AO79" s="33">
        <v>18472.21</v>
      </c>
      <c r="AP79" s="33">
        <v>4929.1499999999996</v>
      </c>
      <c r="AQ79" s="33">
        <v>1502.84</v>
      </c>
      <c r="AR79" s="33">
        <v>4729.72</v>
      </c>
      <c r="AS79" s="33">
        <v>766.36</v>
      </c>
      <c r="AT79" s="33"/>
      <c r="AU79" s="33"/>
      <c r="AV79" s="33">
        <v>33.020000000000003</v>
      </c>
      <c r="AW79" s="33">
        <v>12245.97</v>
      </c>
      <c r="AX79" s="33">
        <v>3069.4</v>
      </c>
      <c r="AY79" s="33">
        <v>22267.84</v>
      </c>
      <c r="AZ79" s="33">
        <v>5072.4799999999996</v>
      </c>
      <c r="BA79" s="31">
        <f t="shared" si="267"/>
        <v>-216.68</v>
      </c>
      <c r="BB79" s="31">
        <f t="shared" si="268"/>
        <v>-57.82</v>
      </c>
      <c r="BC79" s="31">
        <f t="shared" si="269"/>
        <v>-17.63</v>
      </c>
      <c r="BD79" s="31">
        <f t="shared" si="270"/>
        <v>804.47</v>
      </c>
      <c r="BE79" s="31">
        <f t="shared" si="271"/>
        <v>130.35</v>
      </c>
      <c r="BF79" s="31">
        <f t="shared" si="272"/>
        <v>0</v>
      </c>
      <c r="BG79" s="31">
        <f t="shared" si="273"/>
        <v>0</v>
      </c>
      <c r="BH79" s="31">
        <f t="shared" si="274"/>
        <v>0.45</v>
      </c>
      <c r="BI79" s="31">
        <f t="shared" si="275"/>
        <v>165.81</v>
      </c>
      <c r="BJ79" s="31">
        <f t="shared" si="276"/>
        <v>-178.11</v>
      </c>
      <c r="BK79" s="31">
        <f t="shared" si="277"/>
        <v>-1292.1400000000001</v>
      </c>
      <c r="BL79" s="31">
        <f t="shared" si="278"/>
        <v>-294.33999999999997</v>
      </c>
      <c r="BM79" s="6">
        <f t="shared" ca="1" si="218"/>
        <v>6.7100000000000007E-2</v>
      </c>
      <c r="BN79" s="6">
        <f t="shared" ca="1" si="218"/>
        <v>6.7100000000000007E-2</v>
      </c>
      <c r="BO79" s="6">
        <f t="shared" ca="1" si="218"/>
        <v>6.7100000000000007E-2</v>
      </c>
      <c r="BP79" s="6">
        <f t="shared" ca="1" si="218"/>
        <v>6.7100000000000007E-2</v>
      </c>
      <c r="BQ79" s="6">
        <f t="shared" ca="1" si="218"/>
        <v>6.7100000000000007E-2</v>
      </c>
      <c r="BR79" s="6">
        <f t="shared" ca="1" si="218"/>
        <v>6.7100000000000007E-2</v>
      </c>
      <c r="BS79" s="6">
        <f t="shared" ca="1" si="218"/>
        <v>6.7100000000000007E-2</v>
      </c>
      <c r="BT79" s="6">
        <f t="shared" ca="1" si="218"/>
        <v>6.7100000000000007E-2</v>
      </c>
      <c r="BU79" s="6">
        <f t="shared" ca="1" si="218"/>
        <v>6.7100000000000007E-2</v>
      </c>
      <c r="BV79" s="6">
        <f t="shared" ref="BM79:BX100" ca="1" si="305">VLOOKUP($C79,LossFactorLookup,3,FALSE)</f>
        <v>6.7100000000000007E-2</v>
      </c>
      <c r="BW79" s="6">
        <f t="shared" ca="1" si="305"/>
        <v>6.7100000000000007E-2</v>
      </c>
      <c r="BX79" s="6">
        <f t="shared" ca="1" si="305"/>
        <v>6.7100000000000007E-2</v>
      </c>
      <c r="BY79" s="31">
        <f t="shared" ca="1" si="219"/>
        <v>36348.54</v>
      </c>
      <c r="BZ79" s="31">
        <f t="shared" ca="1" si="220"/>
        <v>9699.2900000000009</v>
      </c>
      <c r="CA79" s="31">
        <f t="shared" ca="1" si="221"/>
        <v>2957.21</v>
      </c>
      <c r="CB79" s="31">
        <f t="shared" ca="1" si="222"/>
        <v>9306.86</v>
      </c>
      <c r="CC79" s="31">
        <f t="shared" ca="1" si="223"/>
        <v>1507.99</v>
      </c>
      <c r="CD79" s="31">
        <f t="shared" ca="1" si="224"/>
        <v>0</v>
      </c>
      <c r="CE79" s="31">
        <f t="shared" ca="1" si="225"/>
        <v>0</v>
      </c>
      <c r="CF79" s="31">
        <f t="shared" ca="1" si="226"/>
        <v>42.86</v>
      </c>
      <c r="CG79" s="31">
        <f t="shared" ca="1" si="227"/>
        <v>15893.71</v>
      </c>
      <c r="CH79" s="31">
        <f t="shared" ca="1" si="228"/>
        <v>3983.69</v>
      </c>
      <c r="CI79" s="31">
        <f t="shared" ca="1" si="229"/>
        <v>28900.81</v>
      </c>
      <c r="CJ79" s="31">
        <f t="shared" ca="1" si="230"/>
        <v>6583.43</v>
      </c>
      <c r="CK79" s="32">
        <f t="shared" ca="1" si="279"/>
        <v>812.56</v>
      </c>
      <c r="CL79" s="32">
        <f t="shared" ca="1" si="280"/>
        <v>216.82</v>
      </c>
      <c r="CM79" s="32">
        <f t="shared" ca="1" si="281"/>
        <v>66.11</v>
      </c>
      <c r="CN79" s="32">
        <f t="shared" ca="1" si="282"/>
        <v>208.05</v>
      </c>
      <c r="CO79" s="32">
        <f t="shared" ca="1" si="283"/>
        <v>33.71</v>
      </c>
      <c r="CP79" s="32">
        <f t="shared" ca="1" si="284"/>
        <v>0</v>
      </c>
      <c r="CQ79" s="32">
        <f t="shared" ca="1" si="285"/>
        <v>0</v>
      </c>
      <c r="CR79" s="32">
        <f t="shared" ca="1" si="286"/>
        <v>0.96</v>
      </c>
      <c r="CS79" s="32">
        <f t="shared" ca="1" si="287"/>
        <v>355.3</v>
      </c>
      <c r="CT79" s="32">
        <f t="shared" ca="1" si="288"/>
        <v>89.05</v>
      </c>
      <c r="CU79" s="32">
        <f t="shared" ca="1" si="289"/>
        <v>646.07000000000005</v>
      </c>
      <c r="CV79" s="32">
        <f t="shared" ca="1" si="290"/>
        <v>147.16999999999999</v>
      </c>
      <c r="CW79" s="31">
        <f t="shared" ca="1" si="291"/>
        <v>18905.57</v>
      </c>
      <c r="CX79" s="31">
        <f t="shared" ca="1" si="292"/>
        <v>5044.7800000000007</v>
      </c>
      <c r="CY79" s="31">
        <f t="shared" ca="1" si="293"/>
        <v>1538.1100000000004</v>
      </c>
      <c r="CZ79" s="31">
        <f t="shared" ca="1" si="294"/>
        <v>3980.7199999999993</v>
      </c>
      <c r="DA79" s="31">
        <f t="shared" ca="1" si="295"/>
        <v>644.99</v>
      </c>
      <c r="DB79" s="31">
        <f t="shared" ca="1" si="296"/>
        <v>0</v>
      </c>
      <c r="DC79" s="31">
        <f t="shared" ca="1" si="297"/>
        <v>0</v>
      </c>
      <c r="DD79" s="31">
        <f t="shared" ca="1" si="298"/>
        <v>10.349999999999998</v>
      </c>
      <c r="DE79" s="31">
        <f t="shared" ca="1" si="299"/>
        <v>3837.2299999999991</v>
      </c>
      <c r="DF79" s="31">
        <f t="shared" ca="1" si="300"/>
        <v>1181.4500000000003</v>
      </c>
      <c r="DG79" s="31">
        <f t="shared" ca="1" si="301"/>
        <v>8571.18</v>
      </c>
      <c r="DH79" s="31">
        <f t="shared" ca="1" si="302"/>
        <v>1952.4600000000007</v>
      </c>
      <c r="DI79" s="32">
        <f t="shared" ca="1" si="231"/>
        <v>945.28</v>
      </c>
      <c r="DJ79" s="32">
        <f t="shared" ca="1" si="232"/>
        <v>252.24</v>
      </c>
      <c r="DK79" s="32">
        <f t="shared" ca="1" si="233"/>
        <v>76.91</v>
      </c>
      <c r="DL79" s="32">
        <f t="shared" ca="1" si="234"/>
        <v>199.04</v>
      </c>
      <c r="DM79" s="32">
        <f t="shared" ca="1" si="235"/>
        <v>32.25</v>
      </c>
      <c r="DN79" s="32">
        <f t="shared" ca="1" si="236"/>
        <v>0</v>
      </c>
      <c r="DO79" s="32">
        <f t="shared" ca="1" si="237"/>
        <v>0</v>
      </c>
      <c r="DP79" s="32">
        <f t="shared" ca="1" si="238"/>
        <v>0.52</v>
      </c>
      <c r="DQ79" s="32">
        <f t="shared" ca="1" si="239"/>
        <v>191.86</v>
      </c>
      <c r="DR79" s="32">
        <f t="shared" ca="1" si="240"/>
        <v>59.07</v>
      </c>
      <c r="DS79" s="32">
        <f t="shared" ca="1" si="241"/>
        <v>428.56</v>
      </c>
      <c r="DT79" s="32">
        <f t="shared" ca="1" si="242"/>
        <v>97.62</v>
      </c>
      <c r="DU79" s="31">
        <f t="shared" ca="1" si="243"/>
        <v>5148.12</v>
      </c>
      <c r="DV79" s="31">
        <f t="shared" ca="1" si="244"/>
        <v>1361.95</v>
      </c>
      <c r="DW79" s="31">
        <f t="shared" ca="1" si="245"/>
        <v>412</v>
      </c>
      <c r="DX79" s="31">
        <f t="shared" ca="1" si="246"/>
        <v>1056.99</v>
      </c>
      <c r="DY79" s="31">
        <f t="shared" ca="1" si="247"/>
        <v>169.8</v>
      </c>
      <c r="DZ79" s="31">
        <f t="shared" ca="1" si="248"/>
        <v>0</v>
      </c>
      <c r="EA79" s="31">
        <f t="shared" ca="1" si="249"/>
        <v>0</v>
      </c>
      <c r="EB79" s="31">
        <f t="shared" ca="1" si="250"/>
        <v>2.65</v>
      </c>
      <c r="EC79" s="31">
        <f t="shared" ca="1" si="251"/>
        <v>974.65</v>
      </c>
      <c r="ED79" s="31">
        <f t="shared" ca="1" si="252"/>
        <v>297.42</v>
      </c>
      <c r="EE79" s="31">
        <f t="shared" ca="1" si="253"/>
        <v>2137.6799999999998</v>
      </c>
      <c r="EF79" s="31">
        <f t="shared" ca="1" si="254"/>
        <v>482.54</v>
      </c>
      <c r="EG79" s="32">
        <f t="shared" ca="1" si="255"/>
        <v>24998.969999999998</v>
      </c>
      <c r="EH79" s="32">
        <f t="shared" ca="1" si="256"/>
        <v>6658.97</v>
      </c>
      <c r="EI79" s="32">
        <f t="shared" ca="1" si="257"/>
        <v>2027.0200000000004</v>
      </c>
      <c r="EJ79" s="32">
        <f t="shared" ca="1" si="258"/>
        <v>5236.7499999999991</v>
      </c>
      <c r="EK79" s="32">
        <f t="shared" ca="1" si="259"/>
        <v>847.04</v>
      </c>
      <c r="EL79" s="32">
        <f t="shared" ca="1" si="260"/>
        <v>0</v>
      </c>
      <c r="EM79" s="32">
        <f t="shared" ca="1" si="261"/>
        <v>0</v>
      </c>
      <c r="EN79" s="32">
        <f t="shared" ca="1" si="262"/>
        <v>13.519999999999998</v>
      </c>
      <c r="EO79" s="32">
        <f t="shared" ca="1" si="263"/>
        <v>5003.7399999999989</v>
      </c>
      <c r="EP79" s="32">
        <f t="shared" ca="1" si="264"/>
        <v>1537.9400000000003</v>
      </c>
      <c r="EQ79" s="32">
        <f t="shared" ca="1" si="265"/>
        <v>11137.42</v>
      </c>
      <c r="ER79" s="32">
        <f t="shared" ca="1" si="266"/>
        <v>2532.6200000000008</v>
      </c>
    </row>
    <row r="80" spans="1:148" x14ac:dyDescent="0.25">
      <c r="A80" t="s">
        <v>466</v>
      </c>
      <c r="B80" s="1" t="s">
        <v>91</v>
      </c>
      <c r="C80" t="str">
        <f t="shared" ca="1" si="303"/>
        <v>MEG1</v>
      </c>
      <c r="D80" t="str">
        <f t="shared" ca="1" si="304"/>
        <v>MEG Christina Lake Industrial System</v>
      </c>
      <c r="E80" s="51">
        <v>58658.504099999998</v>
      </c>
      <c r="F80" s="51">
        <v>52708.807999999997</v>
      </c>
      <c r="G80" s="51">
        <v>57468.979299999999</v>
      </c>
      <c r="H80" s="51">
        <v>51542.411999999997</v>
      </c>
      <c r="I80" s="51">
        <v>49593.838000000003</v>
      </c>
      <c r="J80" s="51">
        <v>48302.070099999997</v>
      </c>
      <c r="K80" s="51">
        <v>48130.594899999996</v>
      </c>
      <c r="L80" s="51">
        <v>46764.771999999997</v>
      </c>
      <c r="M80" s="51">
        <v>11556.7534</v>
      </c>
      <c r="N80" s="51">
        <v>53626.982000000004</v>
      </c>
      <c r="O80" s="51">
        <v>54855.502399999998</v>
      </c>
      <c r="P80" s="51">
        <v>52065.502</v>
      </c>
      <c r="Q80" s="32">
        <v>4684008.42</v>
      </c>
      <c r="R80" s="32">
        <v>6617279.3799999999</v>
      </c>
      <c r="S80" s="32">
        <v>2804305.25</v>
      </c>
      <c r="T80" s="32">
        <v>2605249.08</v>
      </c>
      <c r="U80" s="32">
        <v>1564321.84</v>
      </c>
      <c r="V80" s="32">
        <v>3413226.03</v>
      </c>
      <c r="W80" s="32">
        <v>2898862.83</v>
      </c>
      <c r="X80" s="32">
        <v>6060186.1200000001</v>
      </c>
      <c r="Y80" s="32">
        <v>393630.53</v>
      </c>
      <c r="Z80" s="32">
        <v>3799443.75</v>
      </c>
      <c r="AA80" s="32">
        <v>6200147.8399999999</v>
      </c>
      <c r="AB80" s="32">
        <v>2289836.7400000002</v>
      </c>
      <c r="AC80" s="2">
        <v>5.12</v>
      </c>
      <c r="AD80" s="2">
        <v>5.12</v>
      </c>
      <c r="AE80" s="2">
        <v>5.12</v>
      </c>
      <c r="AF80" s="2">
        <v>5.12</v>
      </c>
      <c r="AG80" s="2">
        <v>5.12</v>
      </c>
      <c r="AH80" s="2">
        <v>5.12</v>
      </c>
      <c r="AI80" s="2">
        <v>5.77</v>
      </c>
      <c r="AJ80" s="2">
        <v>5.77</v>
      </c>
      <c r="AK80" s="2">
        <v>5.77</v>
      </c>
      <c r="AL80" s="2">
        <v>5.77</v>
      </c>
      <c r="AM80" s="2">
        <v>5.77</v>
      </c>
      <c r="AN80" s="2">
        <v>5.77</v>
      </c>
      <c r="AO80" s="33">
        <v>239821.23</v>
      </c>
      <c r="AP80" s="33">
        <v>338804.7</v>
      </c>
      <c r="AQ80" s="33">
        <v>143580.43</v>
      </c>
      <c r="AR80" s="33">
        <v>133388.75</v>
      </c>
      <c r="AS80" s="33">
        <v>80093.279999999999</v>
      </c>
      <c r="AT80" s="33">
        <v>174757.17</v>
      </c>
      <c r="AU80" s="33">
        <v>167264.39000000001</v>
      </c>
      <c r="AV80" s="33">
        <v>349672.74</v>
      </c>
      <c r="AW80" s="33">
        <v>22712.48</v>
      </c>
      <c r="AX80" s="33">
        <v>219227.9</v>
      </c>
      <c r="AY80" s="33">
        <v>357748.53</v>
      </c>
      <c r="AZ80" s="33">
        <v>132123.57999999999</v>
      </c>
      <c r="BA80" s="31">
        <f t="shared" si="267"/>
        <v>-1873.6</v>
      </c>
      <c r="BB80" s="31">
        <f t="shared" si="268"/>
        <v>-2646.91</v>
      </c>
      <c r="BC80" s="31">
        <f t="shared" si="269"/>
        <v>-1121.72</v>
      </c>
      <c r="BD80" s="31">
        <f t="shared" si="270"/>
        <v>15110.44</v>
      </c>
      <c r="BE80" s="31">
        <f t="shared" si="271"/>
        <v>9073.07</v>
      </c>
      <c r="BF80" s="31">
        <f t="shared" si="272"/>
        <v>19796.71</v>
      </c>
      <c r="BG80" s="31">
        <f t="shared" si="273"/>
        <v>2029.2</v>
      </c>
      <c r="BH80" s="31">
        <f t="shared" si="274"/>
        <v>4242.13</v>
      </c>
      <c r="BI80" s="31">
        <f t="shared" si="275"/>
        <v>275.54000000000002</v>
      </c>
      <c r="BJ80" s="31">
        <f t="shared" si="276"/>
        <v>-11398.33</v>
      </c>
      <c r="BK80" s="31">
        <f t="shared" si="277"/>
        <v>-18600.439999999999</v>
      </c>
      <c r="BL80" s="31">
        <f t="shared" si="278"/>
        <v>-6869.51</v>
      </c>
      <c r="BM80" s="6">
        <f t="shared" ca="1" si="305"/>
        <v>2.92E-2</v>
      </c>
      <c r="BN80" s="6">
        <f t="shared" ca="1" si="305"/>
        <v>2.92E-2</v>
      </c>
      <c r="BO80" s="6">
        <f t="shared" ca="1" si="305"/>
        <v>2.92E-2</v>
      </c>
      <c r="BP80" s="6">
        <f t="shared" ca="1" si="305"/>
        <v>2.92E-2</v>
      </c>
      <c r="BQ80" s="6">
        <f t="shared" ca="1" si="305"/>
        <v>2.92E-2</v>
      </c>
      <c r="BR80" s="6">
        <f t="shared" ca="1" si="305"/>
        <v>2.92E-2</v>
      </c>
      <c r="BS80" s="6">
        <f t="shared" ca="1" si="305"/>
        <v>2.92E-2</v>
      </c>
      <c r="BT80" s="6">
        <f t="shared" ca="1" si="305"/>
        <v>2.92E-2</v>
      </c>
      <c r="BU80" s="6">
        <f t="shared" ca="1" si="305"/>
        <v>2.92E-2</v>
      </c>
      <c r="BV80" s="6">
        <f t="shared" ca="1" si="305"/>
        <v>2.92E-2</v>
      </c>
      <c r="BW80" s="6">
        <f t="shared" ca="1" si="305"/>
        <v>2.92E-2</v>
      </c>
      <c r="BX80" s="6">
        <f t="shared" ca="1" si="305"/>
        <v>2.92E-2</v>
      </c>
      <c r="BY80" s="31">
        <f t="shared" ca="1" si="219"/>
        <v>136773.04999999999</v>
      </c>
      <c r="BZ80" s="31">
        <f t="shared" ca="1" si="220"/>
        <v>193224.56</v>
      </c>
      <c r="CA80" s="31">
        <f t="shared" ca="1" si="221"/>
        <v>81885.710000000006</v>
      </c>
      <c r="CB80" s="31">
        <f t="shared" ca="1" si="222"/>
        <v>76073.27</v>
      </c>
      <c r="CC80" s="31">
        <f t="shared" ca="1" si="223"/>
        <v>45678.2</v>
      </c>
      <c r="CD80" s="31">
        <f t="shared" ca="1" si="224"/>
        <v>99666.2</v>
      </c>
      <c r="CE80" s="31">
        <f t="shared" ca="1" si="225"/>
        <v>84646.79</v>
      </c>
      <c r="CF80" s="31">
        <f t="shared" ca="1" si="226"/>
        <v>176957.43</v>
      </c>
      <c r="CG80" s="31">
        <f t="shared" ca="1" si="227"/>
        <v>11494.01</v>
      </c>
      <c r="CH80" s="31">
        <f t="shared" ca="1" si="228"/>
        <v>110943.76</v>
      </c>
      <c r="CI80" s="31">
        <f t="shared" ca="1" si="229"/>
        <v>181044.32</v>
      </c>
      <c r="CJ80" s="31">
        <f t="shared" ca="1" si="230"/>
        <v>66863.23</v>
      </c>
      <c r="CK80" s="32">
        <f t="shared" ca="1" si="279"/>
        <v>7026.01</v>
      </c>
      <c r="CL80" s="32">
        <f t="shared" ca="1" si="280"/>
        <v>9925.92</v>
      </c>
      <c r="CM80" s="32">
        <f t="shared" ca="1" si="281"/>
        <v>4206.46</v>
      </c>
      <c r="CN80" s="32">
        <f t="shared" ca="1" si="282"/>
        <v>3907.87</v>
      </c>
      <c r="CO80" s="32">
        <f t="shared" ca="1" si="283"/>
        <v>2346.48</v>
      </c>
      <c r="CP80" s="32">
        <f t="shared" ca="1" si="284"/>
        <v>5119.84</v>
      </c>
      <c r="CQ80" s="32">
        <f t="shared" ca="1" si="285"/>
        <v>4348.29</v>
      </c>
      <c r="CR80" s="32">
        <f t="shared" ca="1" si="286"/>
        <v>9090.2800000000007</v>
      </c>
      <c r="CS80" s="32">
        <f t="shared" ca="1" si="287"/>
        <v>590.45000000000005</v>
      </c>
      <c r="CT80" s="32">
        <f t="shared" ca="1" si="288"/>
        <v>5699.17</v>
      </c>
      <c r="CU80" s="32">
        <f t="shared" ca="1" si="289"/>
        <v>9300.2199999999993</v>
      </c>
      <c r="CV80" s="32">
        <f t="shared" ca="1" si="290"/>
        <v>3434.76</v>
      </c>
      <c r="CW80" s="31">
        <f t="shared" ca="1" si="291"/>
        <v>-94148.57</v>
      </c>
      <c r="CX80" s="31">
        <f t="shared" ca="1" si="292"/>
        <v>-133007.31</v>
      </c>
      <c r="CY80" s="31">
        <f t="shared" ca="1" si="293"/>
        <v>-56366.539999999979</v>
      </c>
      <c r="CZ80" s="31">
        <f t="shared" ca="1" si="294"/>
        <v>-68518.05</v>
      </c>
      <c r="DA80" s="31">
        <f t="shared" ca="1" si="295"/>
        <v>-41141.67</v>
      </c>
      <c r="DB80" s="31">
        <f t="shared" ca="1" si="296"/>
        <v>-89767.840000000026</v>
      </c>
      <c r="DC80" s="31">
        <f t="shared" ca="1" si="297"/>
        <v>-80298.510000000024</v>
      </c>
      <c r="DD80" s="31">
        <f t="shared" ca="1" si="298"/>
        <v>-167867.16</v>
      </c>
      <c r="DE80" s="31">
        <f t="shared" ca="1" si="299"/>
        <v>-10903.56</v>
      </c>
      <c r="DF80" s="31">
        <f t="shared" ca="1" si="300"/>
        <v>-91186.64</v>
      </c>
      <c r="DG80" s="31">
        <f t="shared" ca="1" si="301"/>
        <v>-148803.55000000002</v>
      </c>
      <c r="DH80" s="31">
        <f t="shared" ca="1" si="302"/>
        <v>-54956.079999999994</v>
      </c>
      <c r="DI80" s="32">
        <f t="shared" ca="1" si="231"/>
        <v>-4707.43</v>
      </c>
      <c r="DJ80" s="32">
        <f t="shared" ca="1" si="232"/>
        <v>-6650.37</v>
      </c>
      <c r="DK80" s="32">
        <f t="shared" ca="1" si="233"/>
        <v>-2818.33</v>
      </c>
      <c r="DL80" s="32">
        <f t="shared" ca="1" si="234"/>
        <v>-3425.9</v>
      </c>
      <c r="DM80" s="32">
        <f t="shared" ca="1" si="235"/>
        <v>-2057.08</v>
      </c>
      <c r="DN80" s="32">
        <f t="shared" ca="1" si="236"/>
        <v>-4488.3900000000003</v>
      </c>
      <c r="DO80" s="32">
        <f t="shared" ca="1" si="237"/>
        <v>-4014.93</v>
      </c>
      <c r="DP80" s="32">
        <f t="shared" ca="1" si="238"/>
        <v>-8393.36</v>
      </c>
      <c r="DQ80" s="32">
        <f t="shared" ca="1" si="239"/>
        <v>-545.17999999999995</v>
      </c>
      <c r="DR80" s="32">
        <f t="shared" ca="1" si="240"/>
        <v>-4559.33</v>
      </c>
      <c r="DS80" s="32">
        <f t="shared" ca="1" si="241"/>
        <v>-7440.18</v>
      </c>
      <c r="DT80" s="32">
        <f t="shared" ca="1" si="242"/>
        <v>-2747.8</v>
      </c>
      <c r="DU80" s="31">
        <f t="shared" ca="1" si="243"/>
        <v>-25637.33</v>
      </c>
      <c r="DV80" s="31">
        <f t="shared" ca="1" si="244"/>
        <v>-35908.19</v>
      </c>
      <c r="DW80" s="31">
        <f t="shared" ca="1" si="245"/>
        <v>-15098.45</v>
      </c>
      <c r="DX80" s="31">
        <f t="shared" ca="1" si="246"/>
        <v>-18193.349999999999</v>
      </c>
      <c r="DY80" s="31">
        <f t="shared" ca="1" si="247"/>
        <v>-10831.21</v>
      </c>
      <c r="DZ80" s="31">
        <f t="shared" ca="1" si="248"/>
        <v>-23423.16</v>
      </c>
      <c r="EA80" s="31">
        <f t="shared" ca="1" si="249"/>
        <v>-20770.830000000002</v>
      </c>
      <c r="EB80" s="31">
        <f t="shared" ca="1" si="250"/>
        <v>-43030.16</v>
      </c>
      <c r="EC80" s="31">
        <f t="shared" ca="1" si="251"/>
        <v>-2769.49</v>
      </c>
      <c r="ED80" s="31">
        <f t="shared" ca="1" si="252"/>
        <v>-22955.200000000001</v>
      </c>
      <c r="EE80" s="31">
        <f t="shared" ca="1" si="253"/>
        <v>-37112.06</v>
      </c>
      <c r="EF80" s="31">
        <f t="shared" ca="1" si="254"/>
        <v>-13582</v>
      </c>
      <c r="EG80" s="32">
        <f t="shared" ca="1" si="255"/>
        <v>-124493.33</v>
      </c>
      <c r="EH80" s="32">
        <f t="shared" ca="1" si="256"/>
        <v>-175565.87</v>
      </c>
      <c r="EI80" s="32">
        <f t="shared" ca="1" si="257"/>
        <v>-74283.319999999978</v>
      </c>
      <c r="EJ80" s="32">
        <f t="shared" ca="1" si="258"/>
        <v>-90137.299999999988</v>
      </c>
      <c r="EK80" s="32">
        <f t="shared" ca="1" si="259"/>
        <v>-54029.96</v>
      </c>
      <c r="EL80" s="32">
        <f t="shared" ca="1" si="260"/>
        <v>-117679.39000000003</v>
      </c>
      <c r="EM80" s="32">
        <f t="shared" ca="1" si="261"/>
        <v>-105084.27000000002</v>
      </c>
      <c r="EN80" s="32">
        <f t="shared" ca="1" si="262"/>
        <v>-219290.68000000002</v>
      </c>
      <c r="EO80" s="32">
        <f t="shared" ca="1" si="263"/>
        <v>-14218.23</v>
      </c>
      <c r="EP80" s="32">
        <f t="shared" ca="1" si="264"/>
        <v>-118701.17</v>
      </c>
      <c r="EQ80" s="32">
        <f t="shared" ca="1" si="265"/>
        <v>-193355.79</v>
      </c>
      <c r="ER80" s="32">
        <f t="shared" ca="1" si="266"/>
        <v>-71285.88</v>
      </c>
    </row>
    <row r="81" spans="1:148" x14ac:dyDescent="0.25">
      <c r="A81" t="s">
        <v>467</v>
      </c>
      <c r="B81" s="1" t="s">
        <v>111</v>
      </c>
      <c r="C81" t="str">
        <f t="shared" ca="1" si="303"/>
        <v>MKR1</v>
      </c>
      <c r="D81" t="str">
        <f t="shared" ca="1" si="304"/>
        <v>Muskeg River Industrial System</v>
      </c>
      <c r="E81" s="51">
        <v>29467.7212</v>
      </c>
      <c r="F81" s="51">
        <v>28084.9984</v>
      </c>
      <c r="G81" s="51">
        <v>35784.629099999998</v>
      </c>
      <c r="H81" s="51">
        <v>23439.7745</v>
      </c>
      <c r="I81" s="51">
        <v>22243.371599999999</v>
      </c>
      <c r="J81" s="51">
        <v>14919.5928</v>
      </c>
      <c r="K81" s="51">
        <v>13081.136500000001</v>
      </c>
      <c r="L81" s="51">
        <v>15175.992</v>
      </c>
      <c r="M81" s="51">
        <v>5374.6354000000001</v>
      </c>
      <c r="N81" s="51">
        <v>15245.7315</v>
      </c>
      <c r="O81" s="51">
        <v>24710.0376</v>
      </c>
      <c r="P81" s="51">
        <v>31958.754799999999</v>
      </c>
      <c r="Q81" s="32">
        <v>2958580.32</v>
      </c>
      <c r="R81" s="32">
        <v>4087895.92</v>
      </c>
      <c r="S81" s="32">
        <v>1888891.82</v>
      </c>
      <c r="T81" s="32">
        <v>2002495.49</v>
      </c>
      <c r="U81" s="32">
        <v>843768.3</v>
      </c>
      <c r="V81" s="32">
        <v>1240924.6200000001</v>
      </c>
      <c r="W81" s="32">
        <v>915860.38</v>
      </c>
      <c r="X81" s="32">
        <v>2309391.48</v>
      </c>
      <c r="Y81" s="32">
        <v>872540.98</v>
      </c>
      <c r="Z81" s="32">
        <v>608041.18999999994</v>
      </c>
      <c r="AA81" s="32">
        <v>3362759.62</v>
      </c>
      <c r="AB81" s="32">
        <v>1665167.58</v>
      </c>
      <c r="AC81" s="2">
        <v>5.14</v>
      </c>
      <c r="AD81" s="2">
        <v>5.14</v>
      </c>
      <c r="AE81" s="2">
        <v>5.14</v>
      </c>
      <c r="AF81" s="2">
        <v>5.14</v>
      </c>
      <c r="AG81" s="2">
        <v>5.14</v>
      </c>
      <c r="AH81" s="2">
        <v>5.14</v>
      </c>
      <c r="AI81" s="2">
        <v>5.83</v>
      </c>
      <c r="AJ81" s="2">
        <v>5.83</v>
      </c>
      <c r="AK81" s="2">
        <v>5.83</v>
      </c>
      <c r="AL81" s="2">
        <v>5.83</v>
      </c>
      <c r="AM81" s="2">
        <v>5.83</v>
      </c>
      <c r="AN81" s="2">
        <v>5.83</v>
      </c>
      <c r="AO81" s="33">
        <v>152071.03</v>
      </c>
      <c r="AP81" s="33">
        <v>210117.85</v>
      </c>
      <c r="AQ81" s="33">
        <v>97089.04</v>
      </c>
      <c r="AR81" s="33">
        <v>102928.27</v>
      </c>
      <c r="AS81" s="33">
        <v>43369.69</v>
      </c>
      <c r="AT81" s="33">
        <v>63783.53</v>
      </c>
      <c r="AU81" s="33">
        <v>53394.66</v>
      </c>
      <c r="AV81" s="33">
        <v>134637.51999999999</v>
      </c>
      <c r="AW81" s="33">
        <v>50869.14</v>
      </c>
      <c r="AX81" s="33">
        <v>35448.800000000003</v>
      </c>
      <c r="AY81" s="33">
        <v>196048.89</v>
      </c>
      <c r="AZ81" s="33">
        <v>97079.27</v>
      </c>
      <c r="BA81" s="31">
        <f t="shared" si="267"/>
        <v>-1183.43</v>
      </c>
      <c r="BB81" s="31">
        <f t="shared" si="268"/>
        <v>-1635.16</v>
      </c>
      <c r="BC81" s="31">
        <f t="shared" si="269"/>
        <v>-755.56</v>
      </c>
      <c r="BD81" s="31">
        <f t="shared" si="270"/>
        <v>11614.47</v>
      </c>
      <c r="BE81" s="31">
        <f t="shared" si="271"/>
        <v>4893.8599999999997</v>
      </c>
      <c r="BF81" s="31">
        <f t="shared" si="272"/>
        <v>7197.36</v>
      </c>
      <c r="BG81" s="31">
        <f t="shared" si="273"/>
        <v>641.1</v>
      </c>
      <c r="BH81" s="31">
        <f t="shared" si="274"/>
        <v>1616.57</v>
      </c>
      <c r="BI81" s="31">
        <f t="shared" si="275"/>
        <v>610.78</v>
      </c>
      <c r="BJ81" s="31">
        <f t="shared" si="276"/>
        <v>-1824.12</v>
      </c>
      <c r="BK81" s="31">
        <f t="shared" si="277"/>
        <v>-10088.280000000001</v>
      </c>
      <c r="BL81" s="31">
        <f t="shared" si="278"/>
        <v>-4995.5</v>
      </c>
      <c r="BM81" s="6">
        <f t="shared" ca="1" si="305"/>
        <v>4.2000000000000003E-2</v>
      </c>
      <c r="BN81" s="6">
        <f t="shared" ca="1" si="305"/>
        <v>4.2000000000000003E-2</v>
      </c>
      <c r="BO81" s="6">
        <f t="shared" ca="1" si="305"/>
        <v>4.2000000000000003E-2</v>
      </c>
      <c r="BP81" s="6">
        <f t="shared" ca="1" si="305"/>
        <v>4.2000000000000003E-2</v>
      </c>
      <c r="BQ81" s="6">
        <f t="shared" ca="1" si="305"/>
        <v>4.2000000000000003E-2</v>
      </c>
      <c r="BR81" s="6">
        <f t="shared" ca="1" si="305"/>
        <v>4.2000000000000003E-2</v>
      </c>
      <c r="BS81" s="6">
        <f t="shared" ca="1" si="305"/>
        <v>4.2000000000000003E-2</v>
      </c>
      <c r="BT81" s="6">
        <f t="shared" ca="1" si="305"/>
        <v>4.2000000000000003E-2</v>
      </c>
      <c r="BU81" s="6">
        <f t="shared" ca="1" si="305"/>
        <v>4.2000000000000003E-2</v>
      </c>
      <c r="BV81" s="6">
        <f t="shared" ca="1" si="305"/>
        <v>4.2000000000000003E-2</v>
      </c>
      <c r="BW81" s="6">
        <f t="shared" ca="1" si="305"/>
        <v>4.2000000000000003E-2</v>
      </c>
      <c r="BX81" s="6">
        <f t="shared" ca="1" si="305"/>
        <v>4.2000000000000003E-2</v>
      </c>
      <c r="BY81" s="31">
        <f t="shared" ca="1" si="219"/>
        <v>124260.37</v>
      </c>
      <c r="BZ81" s="31">
        <f t="shared" ca="1" si="220"/>
        <v>171691.63</v>
      </c>
      <c r="CA81" s="31">
        <f t="shared" ca="1" si="221"/>
        <v>79333.460000000006</v>
      </c>
      <c r="CB81" s="31">
        <f t="shared" ca="1" si="222"/>
        <v>84104.81</v>
      </c>
      <c r="CC81" s="31">
        <f t="shared" ca="1" si="223"/>
        <v>35438.269999999997</v>
      </c>
      <c r="CD81" s="31">
        <f t="shared" ca="1" si="224"/>
        <v>52118.83</v>
      </c>
      <c r="CE81" s="31">
        <f t="shared" ca="1" si="225"/>
        <v>38466.14</v>
      </c>
      <c r="CF81" s="31">
        <f t="shared" ca="1" si="226"/>
        <v>96994.44</v>
      </c>
      <c r="CG81" s="31">
        <f t="shared" ca="1" si="227"/>
        <v>36646.720000000001</v>
      </c>
      <c r="CH81" s="31">
        <f t="shared" ca="1" si="228"/>
        <v>25537.73</v>
      </c>
      <c r="CI81" s="31">
        <f t="shared" ca="1" si="229"/>
        <v>141235.9</v>
      </c>
      <c r="CJ81" s="31">
        <f t="shared" ca="1" si="230"/>
        <v>69937.039999999994</v>
      </c>
      <c r="CK81" s="32">
        <f t="shared" ca="1" si="279"/>
        <v>4437.87</v>
      </c>
      <c r="CL81" s="32">
        <f t="shared" ca="1" si="280"/>
        <v>6131.84</v>
      </c>
      <c r="CM81" s="32">
        <f t="shared" ca="1" si="281"/>
        <v>2833.34</v>
      </c>
      <c r="CN81" s="32">
        <f t="shared" ca="1" si="282"/>
        <v>3003.74</v>
      </c>
      <c r="CO81" s="32">
        <f t="shared" ca="1" si="283"/>
        <v>1265.6500000000001</v>
      </c>
      <c r="CP81" s="32">
        <f t="shared" ca="1" si="284"/>
        <v>1861.39</v>
      </c>
      <c r="CQ81" s="32">
        <f t="shared" ca="1" si="285"/>
        <v>1373.79</v>
      </c>
      <c r="CR81" s="32">
        <f t="shared" ca="1" si="286"/>
        <v>3464.09</v>
      </c>
      <c r="CS81" s="32">
        <f t="shared" ca="1" si="287"/>
        <v>1308.81</v>
      </c>
      <c r="CT81" s="32">
        <f t="shared" ca="1" si="288"/>
        <v>912.06</v>
      </c>
      <c r="CU81" s="32">
        <f t="shared" ca="1" si="289"/>
        <v>5044.1400000000003</v>
      </c>
      <c r="CV81" s="32">
        <f t="shared" ca="1" si="290"/>
        <v>2497.75</v>
      </c>
      <c r="CW81" s="31">
        <f t="shared" ca="1" si="291"/>
        <v>-22189.360000000008</v>
      </c>
      <c r="CX81" s="31">
        <f t="shared" ca="1" si="292"/>
        <v>-30659.220000000005</v>
      </c>
      <c r="CY81" s="31">
        <f t="shared" ca="1" si="293"/>
        <v>-14166.679999999991</v>
      </c>
      <c r="CZ81" s="31">
        <f t="shared" ca="1" si="294"/>
        <v>-27434.190000000002</v>
      </c>
      <c r="DA81" s="31">
        <f t="shared" ca="1" si="295"/>
        <v>-11559.630000000005</v>
      </c>
      <c r="DB81" s="31">
        <f t="shared" ca="1" si="296"/>
        <v>-17000.669999999998</v>
      </c>
      <c r="DC81" s="31">
        <f t="shared" ca="1" si="297"/>
        <v>-14195.830000000004</v>
      </c>
      <c r="DD81" s="31">
        <f t="shared" ca="1" si="298"/>
        <v>-35795.55999999999</v>
      </c>
      <c r="DE81" s="31">
        <f t="shared" ca="1" si="299"/>
        <v>-13524.390000000001</v>
      </c>
      <c r="DF81" s="31">
        <f t="shared" ca="1" si="300"/>
        <v>-7174.8900000000021</v>
      </c>
      <c r="DG81" s="31">
        <f t="shared" ca="1" si="301"/>
        <v>-39680.570000000007</v>
      </c>
      <c r="DH81" s="31">
        <f t="shared" ca="1" si="302"/>
        <v>-19648.98000000001</v>
      </c>
      <c r="DI81" s="32">
        <f t="shared" ca="1" si="231"/>
        <v>-1109.47</v>
      </c>
      <c r="DJ81" s="32">
        <f t="shared" ca="1" si="232"/>
        <v>-1532.96</v>
      </c>
      <c r="DK81" s="32">
        <f t="shared" ca="1" si="233"/>
        <v>-708.33</v>
      </c>
      <c r="DL81" s="32">
        <f t="shared" ca="1" si="234"/>
        <v>-1371.71</v>
      </c>
      <c r="DM81" s="32">
        <f t="shared" ca="1" si="235"/>
        <v>-577.98</v>
      </c>
      <c r="DN81" s="32">
        <f t="shared" ca="1" si="236"/>
        <v>-850.03</v>
      </c>
      <c r="DO81" s="32">
        <f t="shared" ca="1" si="237"/>
        <v>-709.79</v>
      </c>
      <c r="DP81" s="32">
        <f t="shared" ca="1" si="238"/>
        <v>-1789.78</v>
      </c>
      <c r="DQ81" s="32">
        <f t="shared" ca="1" si="239"/>
        <v>-676.22</v>
      </c>
      <c r="DR81" s="32">
        <f t="shared" ca="1" si="240"/>
        <v>-358.74</v>
      </c>
      <c r="DS81" s="32">
        <f t="shared" ca="1" si="241"/>
        <v>-1984.03</v>
      </c>
      <c r="DT81" s="32">
        <f t="shared" ca="1" si="242"/>
        <v>-982.45</v>
      </c>
      <c r="DU81" s="31">
        <f t="shared" ca="1" si="243"/>
        <v>-6042.32</v>
      </c>
      <c r="DV81" s="31">
        <f t="shared" ca="1" si="244"/>
        <v>-8277.1200000000008</v>
      </c>
      <c r="DW81" s="31">
        <f t="shared" ca="1" si="245"/>
        <v>-3794.71</v>
      </c>
      <c r="DX81" s="31">
        <f t="shared" ca="1" si="246"/>
        <v>-7284.5</v>
      </c>
      <c r="DY81" s="31">
        <f t="shared" ca="1" si="247"/>
        <v>-3043.26</v>
      </c>
      <c r="DZ81" s="31">
        <f t="shared" ca="1" si="248"/>
        <v>-4435.99</v>
      </c>
      <c r="EA81" s="31">
        <f t="shared" ca="1" si="249"/>
        <v>-3672.04</v>
      </c>
      <c r="EB81" s="31">
        <f t="shared" ca="1" si="250"/>
        <v>-9175.64</v>
      </c>
      <c r="EC81" s="31">
        <f t="shared" ca="1" si="251"/>
        <v>-3435.18</v>
      </c>
      <c r="ED81" s="31">
        <f t="shared" ca="1" si="252"/>
        <v>-1806.2</v>
      </c>
      <c r="EE81" s="31">
        <f t="shared" ca="1" si="253"/>
        <v>-9896.4599999999991</v>
      </c>
      <c r="EF81" s="31">
        <f t="shared" ca="1" si="254"/>
        <v>-4856.1000000000004</v>
      </c>
      <c r="EG81" s="32">
        <f t="shared" ca="1" si="255"/>
        <v>-29341.150000000009</v>
      </c>
      <c r="EH81" s="32">
        <f t="shared" ca="1" si="256"/>
        <v>-40469.300000000003</v>
      </c>
      <c r="EI81" s="32">
        <f t="shared" ca="1" si="257"/>
        <v>-18669.71999999999</v>
      </c>
      <c r="EJ81" s="32">
        <f t="shared" ca="1" si="258"/>
        <v>-36090.400000000001</v>
      </c>
      <c r="EK81" s="32">
        <f t="shared" ca="1" si="259"/>
        <v>-15180.870000000004</v>
      </c>
      <c r="EL81" s="32">
        <f t="shared" ca="1" si="260"/>
        <v>-22286.689999999995</v>
      </c>
      <c r="EM81" s="32">
        <f t="shared" ca="1" si="261"/>
        <v>-18577.660000000003</v>
      </c>
      <c r="EN81" s="32">
        <f t="shared" ca="1" si="262"/>
        <v>-46760.979999999989</v>
      </c>
      <c r="EO81" s="32">
        <f t="shared" ca="1" si="263"/>
        <v>-17635.79</v>
      </c>
      <c r="EP81" s="32">
        <f t="shared" ca="1" si="264"/>
        <v>-9339.8300000000017</v>
      </c>
      <c r="EQ81" s="32">
        <f t="shared" ca="1" si="265"/>
        <v>-51561.060000000005</v>
      </c>
      <c r="ER81" s="32">
        <f t="shared" ca="1" si="266"/>
        <v>-25487.530000000013</v>
      </c>
    </row>
    <row r="82" spans="1:148" x14ac:dyDescent="0.25">
      <c r="A82" t="s">
        <v>445</v>
      </c>
      <c r="B82" s="1" t="s">
        <v>140</v>
      </c>
      <c r="C82" t="str">
        <f t="shared" ca="1" si="303"/>
        <v>MKRC</v>
      </c>
      <c r="D82" t="str">
        <f t="shared" ca="1" si="304"/>
        <v>MacKay River Industrial System</v>
      </c>
      <c r="E82" s="51">
        <v>115689.8181</v>
      </c>
      <c r="F82" s="51">
        <v>103916.9633</v>
      </c>
      <c r="G82" s="51">
        <v>118976.9681</v>
      </c>
      <c r="H82" s="51">
        <v>112110.2417</v>
      </c>
      <c r="I82" s="51">
        <v>95634.256999999998</v>
      </c>
      <c r="J82" s="51">
        <v>97951.8753</v>
      </c>
      <c r="K82" s="51">
        <v>106649.83689999999</v>
      </c>
      <c r="L82" s="51">
        <v>106531.1701</v>
      </c>
      <c r="M82" s="51">
        <v>87729.570900000006</v>
      </c>
      <c r="N82" s="51">
        <v>86355.832899999994</v>
      </c>
      <c r="O82" s="51">
        <v>111332.4935</v>
      </c>
      <c r="P82" s="51">
        <v>117998.3634</v>
      </c>
      <c r="Q82" s="32">
        <v>9080860.8699999992</v>
      </c>
      <c r="R82" s="32">
        <v>13338429.810000001</v>
      </c>
      <c r="S82" s="32">
        <v>5746106.5700000003</v>
      </c>
      <c r="T82" s="32">
        <v>5904659.04</v>
      </c>
      <c r="U82" s="32">
        <v>2343623.37</v>
      </c>
      <c r="V82" s="32">
        <v>7239200.3700000001</v>
      </c>
      <c r="W82" s="32">
        <v>6476255.0300000003</v>
      </c>
      <c r="X82" s="32">
        <v>13465850.49</v>
      </c>
      <c r="Y82" s="32">
        <v>8650432.0500000007</v>
      </c>
      <c r="Z82" s="32">
        <v>2933490.14</v>
      </c>
      <c r="AA82" s="32">
        <v>12170190.17</v>
      </c>
      <c r="AB82" s="32">
        <v>6089100.5199999996</v>
      </c>
      <c r="AC82" s="2">
        <v>5.05</v>
      </c>
      <c r="AD82" s="2">
        <v>5.05</v>
      </c>
      <c r="AE82" s="2">
        <v>5.05</v>
      </c>
      <c r="AF82" s="2">
        <v>5.05</v>
      </c>
      <c r="AG82" s="2">
        <v>5.05</v>
      </c>
      <c r="AH82" s="2">
        <v>5.05</v>
      </c>
      <c r="AI82" s="2">
        <v>5.73</v>
      </c>
      <c r="AJ82" s="2">
        <v>5.73</v>
      </c>
      <c r="AK82" s="2">
        <v>5.73</v>
      </c>
      <c r="AL82" s="2">
        <v>5.73</v>
      </c>
      <c r="AM82" s="2">
        <v>5.73</v>
      </c>
      <c r="AN82" s="2">
        <v>5.73</v>
      </c>
      <c r="AO82" s="33">
        <v>458583.47</v>
      </c>
      <c r="AP82" s="33">
        <v>673590.71</v>
      </c>
      <c r="AQ82" s="33">
        <v>290178.38</v>
      </c>
      <c r="AR82" s="33">
        <v>298185.28000000003</v>
      </c>
      <c r="AS82" s="33">
        <v>118352.98</v>
      </c>
      <c r="AT82" s="33">
        <v>365579.62</v>
      </c>
      <c r="AU82" s="33">
        <v>371089.41</v>
      </c>
      <c r="AV82" s="33">
        <v>771593.23</v>
      </c>
      <c r="AW82" s="33">
        <v>495669.76000000001</v>
      </c>
      <c r="AX82" s="33">
        <v>168088.98</v>
      </c>
      <c r="AY82" s="33">
        <v>697351.9</v>
      </c>
      <c r="AZ82" s="33">
        <v>348905.46</v>
      </c>
      <c r="BA82" s="31">
        <f t="shared" si="267"/>
        <v>-3632.34</v>
      </c>
      <c r="BB82" s="31">
        <f t="shared" si="268"/>
        <v>-5335.37</v>
      </c>
      <c r="BC82" s="31">
        <f t="shared" si="269"/>
        <v>-2298.44</v>
      </c>
      <c r="BD82" s="31">
        <f t="shared" si="270"/>
        <v>34247.019999999997</v>
      </c>
      <c r="BE82" s="31">
        <f t="shared" si="271"/>
        <v>13593.02</v>
      </c>
      <c r="BF82" s="31">
        <f t="shared" si="272"/>
        <v>41987.360000000001</v>
      </c>
      <c r="BG82" s="31">
        <f t="shared" si="273"/>
        <v>4533.38</v>
      </c>
      <c r="BH82" s="31">
        <f t="shared" si="274"/>
        <v>9426.1</v>
      </c>
      <c r="BI82" s="31">
        <f t="shared" si="275"/>
        <v>6055.3</v>
      </c>
      <c r="BJ82" s="31">
        <f t="shared" si="276"/>
        <v>-8800.4699999999993</v>
      </c>
      <c r="BK82" s="31">
        <f t="shared" si="277"/>
        <v>-36510.57</v>
      </c>
      <c r="BL82" s="31">
        <f t="shared" si="278"/>
        <v>-18267.3</v>
      </c>
      <c r="BM82" s="6">
        <f t="shared" ca="1" si="305"/>
        <v>1.6400000000000001E-2</v>
      </c>
      <c r="BN82" s="6">
        <f t="shared" ca="1" si="305"/>
        <v>1.6400000000000001E-2</v>
      </c>
      <c r="BO82" s="6">
        <f t="shared" ca="1" si="305"/>
        <v>1.6400000000000001E-2</v>
      </c>
      <c r="BP82" s="6">
        <f t="shared" ca="1" si="305"/>
        <v>1.6400000000000001E-2</v>
      </c>
      <c r="BQ82" s="6">
        <f t="shared" ca="1" si="305"/>
        <v>1.6400000000000001E-2</v>
      </c>
      <c r="BR82" s="6">
        <f t="shared" ca="1" si="305"/>
        <v>1.6400000000000001E-2</v>
      </c>
      <c r="BS82" s="6">
        <f t="shared" ca="1" si="305"/>
        <v>1.6400000000000001E-2</v>
      </c>
      <c r="BT82" s="6">
        <f t="shared" ca="1" si="305"/>
        <v>1.6400000000000001E-2</v>
      </c>
      <c r="BU82" s="6">
        <f t="shared" ca="1" si="305"/>
        <v>1.6400000000000001E-2</v>
      </c>
      <c r="BV82" s="6">
        <f t="shared" ca="1" si="305"/>
        <v>1.6400000000000001E-2</v>
      </c>
      <c r="BW82" s="6">
        <f t="shared" ca="1" si="305"/>
        <v>1.6400000000000001E-2</v>
      </c>
      <c r="BX82" s="6">
        <f t="shared" ca="1" si="305"/>
        <v>1.6400000000000001E-2</v>
      </c>
      <c r="BY82" s="31">
        <f t="shared" ca="1" si="219"/>
        <v>148926.12</v>
      </c>
      <c r="BZ82" s="31">
        <f t="shared" ca="1" si="220"/>
        <v>218750.25</v>
      </c>
      <c r="CA82" s="31">
        <f t="shared" ca="1" si="221"/>
        <v>94236.15</v>
      </c>
      <c r="CB82" s="31">
        <f t="shared" ca="1" si="222"/>
        <v>96836.41</v>
      </c>
      <c r="CC82" s="31">
        <f t="shared" ca="1" si="223"/>
        <v>38435.42</v>
      </c>
      <c r="CD82" s="31">
        <f t="shared" ca="1" si="224"/>
        <v>118722.89</v>
      </c>
      <c r="CE82" s="31">
        <f t="shared" ca="1" si="225"/>
        <v>106210.58</v>
      </c>
      <c r="CF82" s="31">
        <f t="shared" ca="1" si="226"/>
        <v>220839.95</v>
      </c>
      <c r="CG82" s="31">
        <f t="shared" ca="1" si="227"/>
        <v>141867.09</v>
      </c>
      <c r="CH82" s="31">
        <f t="shared" ca="1" si="228"/>
        <v>48109.24</v>
      </c>
      <c r="CI82" s="31">
        <f t="shared" ca="1" si="229"/>
        <v>199591.12</v>
      </c>
      <c r="CJ82" s="31">
        <f t="shared" ca="1" si="230"/>
        <v>99861.25</v>
      </c>
      <c r="CK82" s="32">
        <f t="shared" ca="1" si="279"/>
        <v>13621.29</v>
      </c>
      <c r="CL82" s="32">
        <f t="shared" ca="1" si="280"/>
        <v>20007.64</v>
      </c>
      <c r="CM82" s="32">
        <f t="shared" ca="1" si="281"/>
        <v>8619.16</v>
      </c>
      <c r="CN82" s="32">
        <f t="shared" ca="1" si="282"/>
        <v>8856.99</v>
      </c>
      <c r="CO82" s="32">
        <f t="shared" ca="1" si="283"/>
        <v>3515.44</v>
      </c>
      <c r="CP82" s="32">
        <f t="shared" ca="1" si="284"/>
        <v>10858.8</v>
      </c>
      <c r="CQ82" s="32">
        <f t="shared" ca="1" si="285"/>
        <v>9714.3799999999992</v>
      </c>
      <c r="CR82" s="32">
        <f t="shared" ca="1" si="286"/>
        <v>20198.78</v>
      </c>
      <c r="CS82" s="32">
        <f t="shared" ca="1" si="287"/>
        <v>12975.65</v>
      </c>
      <c r="CT82" s="32">
        <f t="shared" ca="1" si="288"/>
        <v>4400.24</v>
      </c>
      <c r="CU82" s="32">
        <f t="shared" ca="1" si="289"/>
        <v>18255.29</v>
      </c>
      <c r="CV82" s="32">
        <f t="shared" ca="1" si="290"/>
        <v>9133.65</v>
      </c>
      <c r="CW82" s="31">
        <f t="shared" ca="1" si="291"/>
        <v>-292403.71999999991</v>
      </c>
      <c r="CX82" s="31">
        <f t="shared" ca="1" si="292"/>
        <v>-429497.44999999995</v>
      </c>
      <c r="CY82" s="31">
        <f t="shared" ca="1" si="293"/>
        <v>-185024.63</v>
      </c>
      <c r="CZ82" s="31">
        <f t="shared" ca="1" si="294"/>
        <v>-226738.9</v>
      </c>
      <c r="DA82" s="31">
        <f t="shared" ca="1" si="295"/>
        <v>-89995.14</v>
      </c>
      <c r="DB82" s="31">
        <f t="shared" ca="1" si="296"/>
        <v>-277985.28999999998</v>
      </c>
      <c r="DC82" s="31">
        <f t="shared" ca="1" si="297"/>
        <v>-259697.82999999996</v>
      </c>
      <c r="DD82" s="31">
        <f t="shared" ca="1" si="298"/>
        <v>-539980.6</v>
      </c>
      <c r="DE82" s="31">
        <f t="shared" ca="1" si="299"/>
        <v>-346882.32</v>
      </c>
      <c r="DF82" s="31">
        <f t="shared" ca="1" si="300"/>
        <v>-106779.03000000001</v>
      </c>
      <c r="DG82" s="31">
        <f t="shared" ca="1" si="301"/>
        <v>-442994.92</v>
      </c>
      <c r="DH82" s="31">
        <f t="shared" ca="1" si="302"/>
        <v>-221643.26000000004</v>
      </c>
      <c r="DI82" s="32">
        <f t="shared" ca="1" si="231"/>
        <v>-14620.19</v>
      </c>
      <c r="DJ82" s="32">
        <f t="shared" ca="1" si="232"/>
        <v>-21474.87</v>
      </c>
      <c r="DK82" s="32">
        <f t="shared" ca="1" si="233"/>
        <v>-9251.23</v>
      </c>
      <c r="DL82" s="32">
        <f t="shared" ca="1" si="234"/>
        <v>-11336.95</v>
      </c>
      <c r="DM82" s="32">
        <f t="shared" ca="1" si="235"/>
        <v>-4499.76</v>
      </c>
      <c r="DN82" s="32">
        <f t="shared" ca="1" si="236"/>
        <v>-13899.26</v>
      </c>
      <c r="DO82" s="32">
        <f t="shared" ca="1" si="237"/>
        <v>-12984.89</v>
      </c>
      <c r="DP82" s="32">
        <f t="shared" ca="1" si="238"/>
        <v>-26999.03</v>
      </c>
      <c r="DQ82" s="32">
        <f t="shared" ca="1" si="239"/>
        <v>-17344.12</v>
      </c>
      <c r="DR82" s="32">
        <f t="shared" ca="1" si="240"/>
        <v>-5338.95</v>
      </c>
      <c r="DS82" s="32">
        <f t="shared" ca="1" si="241"/>
        <v>-22149.75</v>
      </c>
      <c r="DT82" s="32">
        <f t="shared" ca="1" si="242"/>
        <v>-11082.16</v>
      </c>
      <c r="DU82" s="31">
        <f t="shared" ca="1" si="243"/>
        <v>-79623.63</v>
      </c>
      <c r="DV82" s="31">
        <f t="shared" ca="1" si="244"/>
        <v>-115952.09</v>
      </c>
      <c r="DW82" s="31">
        <f t="shared" ca="1" si="245"/>
        <v>-49561.06</v>
      </c>
      <c r="DX82" s="31">
        <f t="shared" ca="1" si="246"/>
        <v>-60205.15</v>
      </c>
      <c r="DY82" s="31">
        <f t="shared" ca="1" si="247"/>
        <v>-23692.67</v>
      </c>
      <c r="DZ82" s="31">
        <f t="shared" ca="1" si="248"/>
        <v>-72534.83</v>
      </c>
      <c r="EA82" s="31">
        <f t="shared" ca="1" si="249"/>
        <v>-67176.09</v>
      </c>
      <c r="EB82" s="31">
        <f t="shared" ca="1" si="250"/>
        <v>-138415.69</v>
      </c>
      <c r="EC82" s="31">
        <f t="shared" ca="1" si="251"/>
        <v>-88107.75</v>
      </c>
      <c r="ED82" s="31">
        <f t="shared" ca="1" si="252"/>
        <v>-26880.41</v>
      </c>
      <c r="EE82" s="31">
        <f t="shared" ca="1" si="253"/>
        <v>-110484.29</v>
      </c>
      <c r="EF82" s="31">
        <f t="shared" ca="1" si="254"/>
        <v>-54777.53</v>
      </c>
      <c r="EG82" s="32">
        <f t="shared" ca="1" si="255"/>
        <v>-386647.53999999992</v>
      </c>
      <c r="EH82" s="32">
        <f t="shared" ca="1" si="256"/>
        <v>-566924.40999999992</v>
      </c>
      <c r="EI82" s="32">
        <f t="shared" ca="1" si="257"/>
        <v>-243836.92</v>
      </c>
      <c r="EJ82" s="32">
        <f t="shared" ca="1" si="258"/>
        <v>-298281</v>
      </c>
      <c r="EK82" s="32">
        <f t="shared" ca="1" si="259"/>
        <v>-118187.56999999999</v>
      </c>
      <c r="EL82" s="32">
        <f t="shared" ca="1" si="260"/>
        <v>-364419.38</v>
      </c>
      <c r="EM82" s="32">
        <f t="shared" ca="1" si="261"/>
        <v>-339858.80999999994</v>
      </c>
      <c r="EN82" s="32">
        <f t="shared" ca="1" si="262"/>
        <v>-705395.32000000007</v>
      </c>
      <c r="EO82" s="32">
        <f t="shared" ca="1" si="263"/>
        <v>-452334.19</v>
      </c>
      <c r="EP82" s="32">
        <f t="shared" ca="1" si="264"/>
        <v>-138998.39000000001</v>
      </c>
      <c r="EQ82" s="32">
        <f t="shared" ca="1" si="265"/>
        <v>-575628.96</v>
      </c>
      <c r="ER82" s="32">
        <f t="shared" ca="1" si="266"/>
        <v>-287502.95000000007</v>
      </c>
    </row>
    <row r="83" spans="1:148" x14ac:dyDescent="0.25">
      <c r="A83" t="s">
        <v>468</v>
      </c>
      <c r="B83" s="1" t="s">
        <v>93</v>
      </c>
      <c r="C83" t="str">
        <f t="shared" ca="1" si="303"/>
        <v>BCHIMP</v>
      </c>
      <c r="D83" t="str">
        <f t="shared" ca="1" si="304"/>
        <v>Alberta-BC Intertie - Import</v>
      </c>
      <c r="E83" s="51">
        <v>7416</v>
      </c>
      <c r="F83" s="51">
        <v>8877</v>
      </c>
      <c r="G83" s="51">
        <v>12157</v>
      </c>
      <c r="H83" s="51">
        <v>9036</v>
      </c>
      <c r="I83" s="51">
        <v>675</v>
      </c>
      <c r="N83" s="51">
        <v>100</v>
      </c>
      <c r="Q83" s="32">
        <v>817297.14</v>
      </c>
      <c r="R83" s="32">
        <v>1218995.95</v>
      </c>
      <c r="S83" s="32">
        <v>513511.95</v>
      </c>
      <c r="T83" s="32">
        <v>493114.38</v>
      </c>
      <c r="U83" s="32">
        <v>13602.3</v>
      </c>
      <c r="V83" s="32"/>
      <c r="W83" s="32"/>
      <c r="X83" s="32"/>
      <c r="Y83" s="32"/>
      <c r="Z83" s="32">
        <v>10042</v>
      </c>
      <c r="AA83" s="32"/>
      <c r="AB83" s="32"/>
      <c r="AC83" s="2">
        <v>0.53</v>
      </c>
      <c r="AD83" s="2">
        <v>0.53</v>
      </c>
      <c r="AE83" s="2">
        <v>0.53</v>
      </c>
      <c r="AF83" s="2">
        <v>0.53</v>
      </c>
      <c r="AG83" s="2">
        <v>0.53</v>
      </c>
      <c r="AL83" s="2">
        <v>1.92</v>
      </c>
      <c r="AO83" s="33">
        <v>4331.67</v>
      </c>
      <c r="AP83" s="33">
        <v>6460.68</v>
      </c>
      <c r="AQ83" s="33">
        <v>2721.61</v>
      </c>
      <c r="AR83" s="33">
        <v>2613.5100000000002</v>
      </c>
      <c r="AS83" s="33">
        <v>72.09</v>
      </c>
      <c r="AT83" s="33"/>
      <c r="AU83" s="33"/>
      <c r="AV83" s="33"/>
      <c r="AW83" s="33"/>
      <c r="AX83" s="33">
        <v>192.81</v>
      </c>
      <c r="AY83" s="33"/>
      <c r="AZ83" s="33"/>
      <c r="BA83" s="31">
        <f t="shared" si="267"/>
        <v>-326.92</v>
      </c>
      <c r="BB83" s="31">
        <f t="shared" si="268"/>
        <v>-487.6</v>
      </c>
      <c r="BC83" s="31">
        <f t="shared" si="269"/>
        <v>-205.4</v>
      </c>
      <c r="BD83" s="31">
        <f t="shared" si="270"/>
        <v>2860.06</v>
      </c>
      <c r="BE83" s="31">
        <f t="shared" si="271"/>
        <v>78.89</v>
      </c>
      <c r="BF83" s="31">
        <f t="shared" si="272"/>
        <v>0</v>
      </c>
      <c r="BG83" s="31">
        <f t="shared" si="273"/>
        <v>0</v>
      </c>
      <c r="BH83" s="31">
        <f t="shared" si="274"/>
        <v>0</v>
      </c>
      <c r="BI83" s="31">
        <f t="shared" si="275"/>
        <v>0</v>
      </c>
      <c r="BJ83" s="31">
        <f t="shared" si="276"/>
        <v>-30.13</v>
      </c>
      <c r="BK83" s="31">
        <f t="shared" si="277"/>
        <v>0</v>
      </c>
      <c r="BL83" s="31">
        <f t="shared" si="278"/>
        <v>0</v>
      </c>
      <c r="BM83" s="6">
        <f t="shared" ca="1" si="305"/>
        <v>1.09E-2</v>
      </c>
      <c r="BN83" s="6">
        <f t="shared" ca="1" si="305"/>
        <v>1.09E-2</v>
      </c>
      <c r="BO83" s="6">
        <f t="shared" ca="1" si="305"/>
        <v>1.09E-2</v>
      </c>
      <c r="BP83" s="6">
        <f t="shared" ca="1" si="305"/>
        <v>1.09E-2</v>
      </c>
      <c r="BQ83" s="6">
        <f t="shared" ca="1" si="305"/>
        <v>1.09E-2</v>
      </c>
      <c r="BR83" s="6">
        <f t="shared" ca="1" si="305"/>
        <v>1.09E-2</v>
      </c>
      <c r="BS83" s="6">
        <f t="shared" ca="1" si="305"/>
        <v>1.09E-2</v>
      </c>
      <c r="BT83" s="6">
        <f t="shared" ca="1" si="305"/>
        <v>1.09E-2</v>
      </c>
      <c r="BU83" s="6">
        <f t="shared" ca="1" si="305"/>
        <v>1.09E-2</v>
      </c>
      <c r="BV83" s="6">
        <f t="shared" ca="1" si="305"/>
        <v>1.09E-2</v>
      </c>
      <c r="BW83" s="6">
        <f t="shared" ca="1" si="305"/>
        <v>1.09E-2</v>
      </c>
      <c r="BX83" s="6">
        <f t="shared" ca="1" si="305"/>
        <v>1.09E-2</v>
      </c>
      <c r="BY83" s="31">
        <f t="shared" ca="1" si="219"/>
        <v>8908.5400000000009</v>
      </c>
      <c r="BZ83" s="31">
        <f t="shared" ca="1" si="220"/>
        <v>13287.06</v>
      </c>
      <c r="CA83" s="31">
        <f t="shared" ca="1" si="221"/>
        <v>5597.28</v>
      </c>
      <c r="CB83" s="31">
        <f t="shared" ca="1" si="222"/>
        <v>5374.95</v>
      </c>
      <c r="CC83" s="31">
        <f t="shared" ca="1" si="223"/>
        <v>148.27000000000001</v>
      </c>
      <c r="CD83" s="31">
        <f t="shared" ca="1" si="224"/>
        <v>0</v>
      </c>
      <c r="CE83" s="31">
        <f t="shared" ca="1" si="225"/>
        <v>0</v>
      </c>
      <c r="CF83" s="31">
        <f t="shared" ca="1" si="226"/>
        <v>0</v>
      </c>
      <c r="CG83" s="31">
        <f t="shared" ca="1" si="227"/>
        <v>0</v>
      </c>
      <c r="CH83" s="31">
        <f t="shared" ca="1" si="228"/>
        <v>109.46</v>
      </c>
      <c r="CI83" s="31">
        <f t="shared" ca="1" si="229"/>
        <v>0</v>
      </c>
      <c r="CJ83" s="31">
        <f t="shared" ca="1" si="230"/>
        <v>0</v>
      </c>
      <c r="CK83" s="32">
        <f t="shared" ca="1" si="279"/>
        <v>1225.95</v>
      </c>
      <c r="CL83" s="32">
        <f t="shared" ca="1" si="280"/>
        <v>1828.49</v>
      </c>
      <c r="CM83" s="32">
        <f t="shared" ca="1" si="281"/>
        <v>770.27</v>
      </c>
      <c r="CN83" s="32">
        <f t="shared" ca="1" si="282"/>
        <v>739.67</v>
      </c>
      <c r="CO83" s="32">
        <f t="shared" ca="1" si="283"/>
        <v>20.399999999999999</v>
      </c>
      <c r="CP83" s="32">
        <f t="shared" ca="1" si="284"/>
        <v>0</v>
      </c>
      <c r="CQ83" s="32">
        <f t="shared" ca="1" si="285"/>
        <v>0</v>
      </c>
      <c r="CR83" s="32">
        <f t="shared" ca="1" si="286"/>
        <v>0</v>
      </c>
      <c r="CS83" s="32">
        <f t="shared" ca="1" si="287"/>
        <v>0</v>
      </c>
      <c r="CT83" s="32">
        <f t="shared" ca="1" si="288"/>
        <v>15.06</v>
      </c>
      <c r="CU83" s="32">
        <f t="shared" ca="1" si="289"/>
        <v>0</v>
      </c>
      <c r="CV83" s="32">
        <f t="shared" ca="1" si="290"/>
        <v>0</v>
      </c>
      <c r="CW83" s="31">
        <f t="shared" ca="1" si="291"/>
        <v>6129.7400000000016</v>
      </c>
      <c r="CX83" s="31">
        <f t="shared" ca="1" si="292"/>
        <v>9142.4699999999993</v>
      </c>
      <c r="CY83" s="31">
        <f t="shared" ca="1" si="293"/>
        <v>3851.3399999999992</v>
      </c>
      <c r="CZ83" s="31">
        <f t="shared" ca="1" si="294"/>
        <v>641.04999999999973</v>
      </c>
      <c r="DA83" s="31">
        <f t="shared" ca="1" si="295"/>
        <v>17.690000000000012</v>
      </c>
      <c r="DB83" s="31">
        <f t="shared" ca="1" si="296"/>
        <v>0</v>
      </c>
      <c r="DC83" s="31">
        <f t="shared" ca="1" si="297"/>
        <v>0</v>
      </c>
      <c r="DD83" s="31">
        <f t="shared" ca="1" si="298"/>
        <v>0</v>
      </c>
      <c r="DE83" s="31">
        <f t="shared" ca="1" si="299"/>
        <v>0</v>
      </c>
      <c r="DF83" s="31">
        <f t="shared" ca="1" si="300"/>
        <v>-38.160000000000011</v>
      </c>
      <c r="DG83" s="31">
        <f t="shared" ca="1" si="301"/>
        <v>0</v>
      </c>
      <c r="DH83" s="31">
        <f t="shared" ca="1" si="302"/>
        <v>0</v>
      </c>
      <c r="DI83" s="32">
        <f t="shared" ca="1" si="231"/>
        <v>306.49</v>
      </c>
      <c r="DJ83" s="32">
        <f t="shared" ca="1" si="232"/>
        <v>457.12</v>
      </c>
      <c r="DK83" s="32">
        <f t="shared" ca="1" si="233"/>
        <v>192.57</v>
      </c>
      <c r="DL83" s="32">
        <f t="shared" ca="1" si="234"/>
        <v>32.049999999999997</v>
      </c>
      <c r="DM83" s="32">
        <f t="shared" ca="1" si="235"/>
        <v>0.88</v>
      </c>
      <c r="DN83" s="32">
        <f t="shared" ca="1" si="236"/>
        <v>0</v>
      </c>
      <c r="DO83" s="32">
        <f t="shared" ca="1" si="237"/>
        <v>0</v>
      </c>
      <c r="DP83" s="32">
        <f t="shared" ca="1" si="238"/>
        <v>0</v>
      </c>
      <c r="DQ83" s="32">
        <f t="shared" ca="1" si="239"/>
        <v>0</v>
      </c>
      <c r="DR83" s="32">
        <f t="shared" ca="1" si="240"/>
        <v>-1.91</v>
      </c>
      <c r="DS83" s="32">
        <f t="shared" ca="1" si="241"/>
        <v>0</v>
      </c>
      <c r="DT83" s="32">
        <f t="shared" ca="1" si="242"/>
        <v>0</v>
      </c>
      <c r="DU83" s="31">
        <f t="shared" ca="1" si="243"/>
        <v>1669.17</v>
      </c>
      <c r="DV83" s="31">
        <f t="shared" ca="1" si="244"/>
        <v>2468.21</v>
      </c>
      <c r="DW83" s="31">
        <f t="shared" ca="1" si="245"/>
        <v>1031.6300000000001</v>
      </c>
      <c r="DX83" s="31">
        <f t="shared" ca="1" si="246"/>
        <v>170.22</v>
      </c>
      <c r="DY83" s="31">
        <f t="shared" ca="1" si="247"/>
        <v>4.66</v>
      </c>
      <c r="DZ83" s="31">
        <f t="shared" ca="1" si="248"/>
        <v>0</v>
      </c>
      <c r="EA83" s="31">
        <f t="shared" ca="1" si="249"/>
        <v>0</v>
      </c>
      <c r="EB83" s="31">
        <f t="shared" ca="1" si="250"/>
        <v>0</v>
      </c>
      <c r="EC83" s="31">
        <f t="shared" ca="1" si="251"/>
        <v>0</v>
      </c>
      <c r="ED83" s="31">
        <f t="shared" ca="1" si="252"/>
        <v>-9.61</v>
      </c>
      <c r="EE83" s="31">
        <f t="shared" ca="1" si="253"/>
        <v>0</v>
      </c>
      <c r="EF83" s="31">
        <f t="shared" ca="1" si="254"/>
        <v>0</v>
      </c>
      <c r="EG83" s="32">
        <f t="shared" ca="1" si="255"/>
        <v>8105.4000000000015</v>
      </c>
      <c r="EH83" s="32">
        <f t="shared" ca="1" si="256"/>
        <v>12067.8</v>
      </c>
      <c r="EI83" s="32">
        <f t="shared" ca="1" si="257"/>
        <v>5075.5399999999991</v>
      </c>
      <c r="EJ83" s="32">
        <f t="shared" ca="1" si="258"/>
        <v>843.31999999999971</v>
      </c>
      <c r="EK83" s="32">
        <f t="shared" ca="1" si="259"/>
        <v>23.230000000000011</v>
      </c>
      <c r="EL83" s="32">
        <f t="shared" ca="1" si="260"/>
        <v>0</v>
      </c>
      <c r="EM83" s="32">
        <f t="shared" ca="1" si="261"/>
        <v>0</v>
      </c>
      <c r="EN83" s="32">
        <f t="shared" ca="1" si="262"/>
        <v>0</v>
      </c>
      <c r="EO83" s="32">
        <f t="shared" ca="1" si="263"/>
        <v>0</v>
      </c>
      <c r="EP83" s="32">
        <f t="shared" ca="1" si="264"/>
        <v>-49.680000000000007</v>
      </c>
      <c r="EQ83" s="32">
        <f t="shared" ca="1" si="265"/>
        <v>0</v>
      </c>
      <c r="ER83" s="32">
        <f t="shared" ca="1" si="266"/>
        <v>0</v>
      </c>
    </row>
    <row r="84" spans="1:148" x14ac:dyDescent="0.25">
      <c r="A84" t="s">
        <v>468</v>
      </c>
      <c r="B84" s="1" t="s">
        <v>389</v>
      </c>
      <c r="C84" t="str">
        <f t="shared" ca="1" si="303"/>
        <v>SPCIMP</v>
      </c>
      <c r="D84" t="str">
        <f t="shared" ca="1" si="304"/>
        <v>Alberta-Saskatchewan Intertie - Import</v>
      </c>
      <c r="J84" s="51">
        <v>3</v>
      </c>
      <c r="Q84" s="32"/>
      <c r="R84" s="32"/>
      <c r="S84" s="32"/>
      <c r="T84" s="32"/>
      <c r="U84" s="32"/>
      <c r="V84" s="32">
        <v>2995.56</v>
      </c>
      <c r="W84" s="32"/>
      <c r="X84" s="32"/>
      <c r="Y84" s="32"/>
      <c r="Z84" s="32"/>
      <c r="AA84" s="32"/>
      <c r="AB84" s="32"/>
      <c r="AH84" s="2">
        <v>3.41</v>
      </c>
      <c r="AO84" s="33"/>
      <c r="AP84" s="33"/>
      <c r="AQ84" s="33"/>
      <c r="AR84" s="33"/>
      <c r="AS84" s="33"/>
      <c r="AT84" s="33">
        <v>102.15</v>
      </c>
      <c r="AU84" s="33"/>
      <c r="AV84" s="33"/>
      <c r="AW84" s="33"/>
      <c r="AX84" s="33"/>
      <c r="AY84" s="33"/>
      <c r="AZ84" s="33"/>
      <c r="BA84" s="31">
        <f t="shared" si="267"/>
        <v>0</v>
      </c>
      <c r="BB84" s="31">
        <f t="shared" si="268"/>
        <v>0</v>
      </c>
      <c r="BC84" s="31">
        <f t="shared" si="269"/>
        <v>0</v>
      </c>
      <c r="BD84" s="31">
        <f t="shared" si="270"/>
        <v>0</v>
      </c>
      <c r="BE84" s="31">
        <f t="shared" si="271"/>
        <v>0</v>
      </c>
      <c r="BF84" s="31">
        <f t="shared" si="272"/>
        <v>17.37</v>
      </c>
      <c r="BG84" s="31">
        <f t="shared" si="273"/>
        <v>0</v>
      </c>
      <c r="BH84" s="31">
        <f t="shared" si="274"/>
        <v>0</v>
      </c>
      <c r="BI84" s="31">
        <f t="shared" si="275"/>
        <v>0</v>
      </c>
      <c r="BJ84" s="31">
        <f t="shared" si="276"/>
        <v>0</v>
      </c>
      <c r="BK84" s="31">
        <f t="shared" si="277"/>
        <v>0</v>
      </c>
      <c r="BL84" s="31">
        <f t="shared" si="278"/>
        <v>0</v>
      </c>
      <c r="BM84" s="6">
        <f t="shared" ca="1" si="305"/>
        <v>6.7100000000000007E-2</v>
      </c>
      <c r="BN84" s="6">
        <f t="shared" ca="1" si="305"/>
        <v>6.7100000000000007E-2</v>
      </c>
      <c r="BO84" s="6">
        <f t="shared" ca="1" si="305"/>
        <v>6.7100000000000007E-2</v>
      </c>
      <c r="BP84" s="6">
        <f t="shared" ca="1" si="305"/>
        <v>6.7100000000000007E-2</v>
      </c>
      <c r="BQ84" s="6">
        <f t="shared" ca="1" si="305"/>
        <v>6.7100000000000007E-2</v>
      </c>
      <c r="BR84" s="6">
        <f t="shared" ca="1" si="305"/>
        <v>6.7100000000000007E-2</v>
      </c>
      <c r="BS84" s="6">
        <f t="shared" ca="1" si="305"/>
        <v>6.7100000000000007E-2</v>
      </c>
      <c r="BT84" s="6">
        <f t="shared" ca="1" si="305"/>
        <v>6.7100000000000007E-2</v>
      </c>
      <c r="BU84" s="6">
        <f t="shared" ca="1" si="305"/>
        <v>6.7100000000000007E-2</v>
      </c>
      <c r="BV84" s="6">
        <f t="shared" ca="1" si="305"/>
        <v>6.7100000000000007E-2</v>
      </c>
      <c r="BW84" s="6">
        <f t="shared" ca="1" si="305"/>
        <v>6.7100000000000007E-2</v>
      </c>
      <c r="BX84" s="6">
        <f t="shared" ca="1" si="305"/>
        <v>6.7100000000000007E-2</v>
      </c>
      <c r="BY84" s="31">
        <f t="shared" ca="1" si="219"/>
        <v>0</v>
      </c>
      <c r="BZ84" s="31">
        <f t="shared" ca="1" si="220"/>
        <v>0</v>
      </c>
      <c r="CA84" s="31">
        <f t="shared" ca="1" si="221"/>
        <v>0</v>
      </c>
      <c r="CB84" s="31">
        <f t="shared" ca="1" si="222"/>
        <v>0</v>
      </c>
      <c r="CC84" s="31">
        <f t="shared" ca="1" si="223"/>
        <v>0</v>
      </c>
      <c r="CD84" s="31">
        <f t="shared" ca="1" si="224"/>
        <v>201</v>
      </c>
      <c r="CE84" s="31">
        <f t="shared" ca="1" si="225"/>
        <v>0</v>
      </c>
      <c r="CF84" s="31">
        <f t="shared" ca="1" si="226"/>
        <v>0</v>
      </c>
      <c r="CG84" s="31">
        <f t="shared" ca="1" si="227"/>
        <v>0</v>
      </c>
      <c r="CH84" s="31">
        <f t="shared" ca="1" si="228"/>
        <v>0</v>
      </c>
      <c r="CI84" s="31">
        <f t="shared" ca="1" si="229"/>
        <v>0</v>
      </c>
      <c r="CJ84" s="31">
        <f t="shared" ca="1" si="230"/>
        <v>0</v>
      </c>
      <c r="CK84" s="32">
        <f t="shared" ca="1" si="279"/>
        <v>0</v>
      </c>
      <c r="CL84" s="32">
        <f t="shared" ca="1" si="280"/>
        <v>0</v>
      </c>
      <c r="CM84" s="32">
        <f t="shared" ca="1" si="281"/>
        <v>0</v>
      </c>
      <c r="CN84" s="32">
        <f t="shared" ca="1" si="282"/>
        <v>0</v>
      </c>
      <c r="CO84" s="32">
        <f t="shared" ca="1" si="283"/>
        <v>0</v>
      </c>
      <c r="CP84" s="32">
        <f t="shared" ca="1" si="284"/>
        <v>4.49</v>
      </c>
      <c r="CQ84" s="32">
        <f t="shared" ca="1" si="285"/>
        <v>0</v>
      </c>
      <c r="CR84" s="32">
        <f t="shared" ca="1" si="286"/>
        <v>0</v>
      </c>
      <c r="CS84" s="32">
        <f t="shared" ca="1" si="287"/>
        <v>0</v>
      </c>
      <c r="CT84" s="32">
        <f t="shared" ca="1" si="288"/>
        <v>0</v>
      </c>
      <c r="CU84" s="32">
        <f t="shared" ca="1" si="289"/>
        <v>0</v>
      </c>
      <c r="CV84" s="32">
        <f t="shared" ca="1" si="290"/>
        <v>0</v>
      </c>
      <c r="CW84" s="31">
        <f t="shared" ca="1" si="291"/>
        <v>0</v>
      </c>
      <c r="CX84" s="31">
        <f t="shared" ca="1" si="292"/>
        <v>0</v>
      </c>
      <c r="CY84" s="31">
        <f t="shared" ca="1" si="293"/>
        <v>0</v>
      </c>
      <c r="CZ84" s="31">
        <f t="shared" ca="1" si="294"/>
        <v>0</v>
      </c>
      <c r="DA84" s="31">
        <f t="shared" ca="1" si="295"/>
        <v>0</v>
      </c>
      <c r="DB84" s="31">
        <f t="shared" ca="1" si="296"/>
        <v>85.97</v>
      </c>
      <c r="DC84" s="31">
        <f t="shared" ca="1" si="297"/>
        <v>0</v>
      </c>
      <c r="DD84" s="31">
        <f t="shared" ca="1" si="298"/>
        <v>0</v>
      </c>
      <c r="DE84" s="31">
        <f t="shared" ca="1" si="299"/>
        <v>0</v>
      </c>
      <c r="DF84" s="31">
        <f t="shared" ca="1" si="300"/>
        <v>0</v>
      </c>
      <c r="DG84" s="31">
        <f t="shared" ca="1" si="301"/>
        <v>0</v>
      </c>
      <c r="DH84" s="31">
        <f t="shared" ca="1" si="302"/>
        <v>0</v>
      </c>
      <c r="DI84" s="32">
        <f t="shared" ca="1" si="231"/>
        <v>0</v>
      </c>
      <c r="DJ84" s="32">
        <f t="shared" ca="1" si="232"/>
        <v>0</v>
      </c>
      <c r="DK84" s="32">
        <f t="shared" ca="1" si="233"/>
        <v>0</v>
      </c>
      <c r="DL84" s="32">
        <f t="shared" ca="1" si="234"/>
        <v>0</v>
      </c>
      <c r="DM84" s="32">
        <f t="shared" ca="1" si="235"/>
        <v>0</v>
      </c>
      <c r="DN84" s="32">
        <f t="shared" ca="1" si="236"/>
        <v>4.3</v>
      </c>
      <c r="DO84" s="32">
        <f t="shared" ca="1" si="237"/>
        <v>0</v>
      </c>
      <c r="DP84" s="32">
        <f t="shared" ca="1" si="238"/>
        <v>0</v>
      </c>
      <c r="DQ84" s="32">
        <f t="shared" ca="1" si="239"/>
        <v>0</v>
      </c>
      <c r="DR84" s="32">
        <f t="shared" ca="1" si="240"/>
        <v>0</v>
      </c>
      <c r="DS84" s="32">
        <f t="shared" ca="1" si="241"/>
        <v>0</v>
      </c>
      <c r="DT84" s="32">
        <f t="shared" ca="1" si="242"/>
        <v>0</v>
      </c>
      <c r="DU84" s="31">
        <f t="shared" ca="1" si="243"/>
        <v>0</v>
      </c>
      <c r="DV84" s="31">
        <f t="shared" ca="1" si="244"/>
        <v>0</v>
      </c>
      <c r="DW84" s="31">
        <f t="shared" ca="1" si="245"/>
        <v>0</v>
      </c>
      <c r="DX84" s="31">
        <f t="shared" ca="1" si="246"/>
        <v>0</v>
      </c>
      <c r="DY84" s="31">
        <f t="shared" ca="1" si="247"/>
        <v>0</v>
      </c>
      <c r="DZ84" s="31">
        <f t="shared" ca="1" si="248"/>
        <v>22.43</v>
      </c>
      <c r="EA84" s="31">
        <f t="shared" ca="1" si="249"/>
        <v>0</v>
      </c>
      <c r="EB84" s="31">
        <f t="shared" ca="1" si="250"/>
        <v>0</v>
      </c>
      <c r="EC84" s="31">
        <f t="shared" ca="1" si="251"/>
        <v>0</v>
      </c>
      <c r="ED84" s="31">
        <f t="shared" ca="1" si="252"/>
        <v>0</v>
      </c>
      <c r="EE84" s="31">
        <f t="shared" ca="1" si="253"/>
        <v>0</v>
      </c>
      <c r="EF84" s="31">
        <f t="shared" ca="1" si="254"/>
        <v>0</v>
      </c>
      <c r="EG84" s="32">
        <f t="shared" ca="1" si="255"/>
        <v>0</v>
      </c>
      <c r="EH84" s="32">
        <f t="shared" ca="1" si="256"/>
        <v>0</v>
      </c>
      <c r="EI84" s="32">
        <f t="shared" ca="1" si="257"/>
        <v>0</v>
      </c>
      <c r="EJ84" s="32">
        <f t="shared" ca="1" si="258"/>
        <v>0</v>
      </c>
      <c r="EK84" s="32">
        <f t="shared" ca="1" si="259"/>
        <v>0</v>
      </c>
      <c r="EL84" s="32">
        <f t="shared" ca="1" si="260"/>
        <v>112.69999999999999</v>
      </c>
      <c r="EM84" s="32">
        <f t="shared" ca="1" si="261"/>
        <v>0</v>
      </c>
      <c r="EN84" s="32">
        <f t="shared" ca="1" si="262"/>
        <v>0</v>
      </c>
      <c r="EO84" s="32">
        <f t="shared" ca="1" si="263"/>
        <v>0</v>
      </c>
      <c r="EP84" s="32">
        <f t="shared" ca="1" si="264"/>
        <v>0</v>
      </c>
      <c r="EQ84" s="32">
        <f t="shared" ca="1" si="265"/>
        <v>0</v>
      </c>
      <c r="ER84" s="32">
        <f t="shared" ca="1" si="266"/>
        <v>0</v>
      </c>
    </row>
    <row r="85" spans="1:148" x14ac:dyDescent="0.25">
      <c r="A85" t="s">
        <v>468</v>
      </c>
      <c r="B85" s="1" t="s">
        <v>95</v>
      </c>
      <c r="C85" t="str">
        <f t="shared" ca="1" si="303"/>
        <v>BCHEXP</v>
      </c>
      <c r="D85" t="str">
        <f t="shared" ca="1" si="304"/>
        <v>Alberta-BC Intertie - Export</v>
      </c>
      <c r="E85" s="51">
        <v>2816</v>
      </c>
      <c r="J85" s="51">
        <v>18.75</v>
      </c>
      <c r="K85" s="51">
        <v>1623.75</v>
      </c>
      <c r="Q85" s="32">
        <v>73264.08</v>
      </c>
      <c r="R85" s="32"/>
      <c r="S85" s="32"/>
      <c r="T85" s="32"/>
      <c r="U85" s="32"/>
      <c r="V85" s="32">
        <v>363.19</v>
      </c>
      <c r="W85" s="32">
        <v>51316.33</v>
      </c>
      <c r="X85" s="32"/>
      <c r="Y85" s="32"/>
      <c r="Z85" s="32"/>
      <c r="AA85" s="32"/>
      <c r="AB85" s="32"/>
      <c r="AC85" s="2">
        <v>1.02</v>
      </c>
      <c r="AH85" s="2">
        <v>1.02</v>
      </c>
      <c r="AI85" s="2">
        <v>1.02</v>
      </c>
      <c r="AO85" s="33">
        <v>747.29</v>
      </c>
      <c r="AP85" s="33"/>
      <c r="AQ85" s="33"/>
      <c r="AR85" s="33"/>
      <c r="AS85" s="33"/>
      <c r="AT85" s="33">
        <v>3.7</v>
      </c>
      <c r="AU85" s="33">
        <v>523.42999999999995</v>
      </c>
      <c r="AV85" s="33"/>
      <c r="AW85" s="33"/>
      <c r="AX85" s="33"/>
      <c r="AY85" s="33"/>
      <c r="AZ85" s="33"/>
      <c r="BA85" s="31">
        <f t="shared" si="267"/>
        <v>-29.31</v>
      </c>
      <c r="BB85" s="31">
        <f t="shared" si="268"/>
        <v>0</v>
      </c>
      <c r="BC85" s="31">
        <f t="shared" si="269"/>
        <v>0</v>
      </c>
      <c r="BD85" s="31">
        <f t="shared" si="270"/>
        <v>0</v>
      </c>
      <c r="BE85" s="31">
        <f t="shared" si="271"/>
        <v>0</v>
      </c>
      <c r="BF85" s="31">
        <f t="shared" si="272"/>
        <v>2.11</v>
      </c>
      <c r="BG85" s="31">
        <f t="shared" si="273"/>
        <v>35.92</v>
      </c>
      <c r="BH85" s="31">
        <f t="shared" si="274"/>
        <v>0</v>
      </c>
      <c r="BI85" s="31">
        <f t="shared" si="275"/>
        <v>0</v>
      </c>
      <c r="BJ85" s="31">
        <f t="shared" si="276"/>
        <v>0</v>
      </c>
      <c r="BK85" s="31">
        <f t="shared" si="277"/>
        <v>0</v>
      </c>
      <c r="BL85" s="31">
        <f t="shared" si="278"/>
        <v>0</v>
      </c>
      <c r="BM85" s="6">
        <f t="shared" ca="1" si="305"/>
        <v>8.5000000000000006E-3</v>
      </c>
      <c r="BN85" s="6">
        <f t="shared" ca="1" si="305"/>
        <v>8.5000000000000006E-3</v>
      </c>
      <c r="BO85" s="6">
        <f t="shared" ca="1" si="305"/>
        <v>8.5000000000000006E-3</v>
      </c>
      <c r="BP85" s="6">
        <f t="shared" ca="1" si="305"/>
        <v>8.5000000000000006E-3</v>
      </c>
      <c r="BQ85" s="6">
        <f t="shared" ca="1" si="305"/>
        <v>8.5000000000000006E-3</v>
      </c>
      <c r="BR85" s="6">
        <f t="shared" ca="1" si="305"/>
        <v>8.5000000000000006E-3</v>
      </c>
      <c r="BS85" s="6">
        <f t="shared" ca="1" si="305"/>
        <v>8.5000000000000006E-3</v>
      </c>
      <c r="BT85" s="6">
        <f t="shared" ca="1" si="305"/>
        <v>8.5000000000000006E-3</v>
      </c>
      <c r="BU85" s="6">
        <f t="shared" ca="1" si="305"/>
        <v>8.5000000000000006E-3</v>
      </c>
      <c r="BV85" s="6">
        <f t="shared" ca="1" si="305"/>
        <v>8.5000000000000006E-3</v>
      </c>
      <c r="BW85" s="6">
        <f t="shared" ca="1" si="305"/>
        <v>8.5000000000000006E-3</v>
      </c>
      <c r="BX85" s="6">
        <f t="shared" ca="1" si="305"/>
        <v>8.5000000000000006E-3</v>
      </c>
      <c r="BY85" s="31">
        <f t="shared" ca="1" si="219"/>
        <v>622.74</v>
      </c>
      <c r="BZ85" s="31">
        <f t="shared" ca="1" si="220"/>
        <v>0</v>
      </c>
      <c r="CA85" s="31">
        <f t="shared" ca="1" si="221"/>
        <v>0</v>
      </c>
      <c r="CB85" s="31">
        <f t="shared" ca="1" si="222"/>
        <v>0</v>
      </c>
      <c r="CC85" s="31">
        <f t="shared" ca="1" si="223"/>
        <v>0</v>
      </c>
      <c r="CD85" s="31">
        <f t="shared" ca="1" si="224"/>
        <v>3.09</v>
      </c>
      <c r="CE85" s="31">
        <f t="shared" ca="1" si="225"/>
        <v>436.19</v>
      </c>
      <c r="CF85" s="31">
        <f t="shared" ca="1" si="226"/>
        <v>0</v>
      </c>
      <c r="CG85" s="31">
        <f t="shared" ca="1" si="227"/>
        <v>0</v>
      </c>
      <c r="CH85" s="31">
        <f t="shared" ca="1" si="228"/>
        <v>0</v>
      </c>
      <c r="CI85" s="31">
        <f t="shared" ca="1" si="229"/>
        <v>0</v>
      </c>
      <c r="CJ85" s="31">
        <f t="shared" ca="1" si="230"/>
        <v>0</v>
      </c>
      <c r="CK85" s="32">
        <f t="shared" ca="1" si="279"/>
        <v>109.9</v>
      </c>
      <c r="CL85" s="32">
        <f t="shared" ca="1" si="280"/>
        <v>0</v>
      </c>
      <c r="CM85" s="32">
        <f t="shared" ca="1" si="281"/>
        <v>0</v>
      </c>
      <c r="CN85" s="32">
        <f t="shared" ca="1" si="282"/>
        <v>0</v>
      </c>
      <c r="CO85" s="32">
        <f t="shared" ca="1" si="283"/>
        <v>0</v>
      </c>
      <c r="CP85" s="32">
        <f t="shared" ca="1" si="284"/>
        <v>0.54</v>
      </c>
      <c r="CQ85" s="32">
        <f t="shared" ca="1" si="285"/>
        <v>76.97</v>
      </c>
      <c r="CR85" s="32">
        <f t="shared" ca="1" si="286"/>
        <v>0</v>
      </c>
      <c r="CS85" s="32">
        <f t="shared" ca="1" si="287"/>
        <v>0</v>
      </c>
      <c r="CT85" s="32">
        <f t="shared" ca="1" si="288"/>
        <v>0</v>
      </c>
      <c r="CU85" s="32">
        <f t="shared" ca="1" si="289"/>
        <v>0</v>
      </c>
      <c r="CV85" s="32">
        <f t="shared" ca="1" si="290"/>
        <v>0</v>
      </c>
      <c r="CW85" s="31">
        <f t="shared" ca="1" si="291"/>
        <v>14.660000000000021</v>
      </c>
      <c r="CX85" s="31">
        <f t="shared" ca="1" si="292"/>
        <v>0</v>
      </c>
      <c r="CY85" s="31">
        <f t="shared" ca="1" si="293"/>
        <v>0</v>
      </c>
      <c r="CZ85" s="31">
        <f t="shared" ca="1" si="294"/>
        <v>0</v>
      </c>
      <c r="DA85" s="31">
        <f t="shared" ca="1" si="295"/>
        <v>0</v>
      </c>
      <c r="DB85" s="31">
        <f t="shared" ca="1" si="296"/>
        <v>-2.1800000000000002</v>
      </c>
      <c r="DC85" s="31">
        <f t="shared" ca="1" si="297"/>
        <v>-46.189999999999984</v>
      </c>
      <c r="DD85" s="31">
        <f t="shared" ca="1" si="298"/>
        <v>0</v>
      </c>
      <c r="DE85" s="31">
        <f t="shared" ca="1" si="299"/>
        <v>0</v>
      </c>
      <c r="DF85" s="31">
        <f t="shared" ca="1" si="300"/>
        <v>0</v>
      </c>
      <c r="DG85" s="31">
        <f t="shared" ca="1" si="301"/>
        <v>0</v>
      </c>
      <c r="DH85" s="31">
        <f t="shared" ca="1" si="302"/>
        <v>0</v>
      </c>
      <c r="DI85" s="32">
        <f t="shared" ca="1" si="231"/>
        <v>0.73</v>
      </c>
      <c r="DJ85" s="32">
        <f t="shared" ca="1" si="232"/>
        <v>0</v>
      </c>
      <c r="DK85" s="32">
        <f t="shared" ca="1" si="233"/>
        <v>0</v>
      </c>
      <c r="DL85" s="32">
        <f t="shared" ca="1" si="234"/>
        <v>0</v>
      </c>
      <c r="DM85" s="32">
        <f t="shared" ca="1" si="235"/>
        <v>0</v>
      </c>
      <c r="DN85" s="32">
        <f t="shared" ca="1" si="236"/>
        <v>-0.11</v>
      </c>
      <c r="DO85" s="32">
        <f t="shared" ca="1" si="237"/>
        <v>-2.31</v>
      </c>
      <c r="DP85" s="32">
        <f t="shared" ca="1" si="238"/>
        <v>0</v>
      </c>
      <c r="DQ85" s="32">
        <f t="shared" ca="1" si="239"/>
        <v>0</v>
      </c>
      <c r="DR85" s="32">
        <f t="shared" ca="1" si="240"/>
        <v>0</v>
      </c>
      <c r="DS85" s="32">
        <f t="shared" ca="1" si="241"/>
        <v>0</v>
      </c>
      <c r="DT85" s="32">
        <f t="shared" ca="1" si="242"/>
        <v>0</v>
      </c>
      <c r="DU85" s="31">
        <f t="shared" ca="1" si="243"/>
        <v>3.99</v>
      </c>
      <c r="DV85" s="31">
        <f t="shared" ca="1" si="244"/>
        <v>0</v>
      </c>
      <c r="DW85" s="31">
        <f t="shared" ca="1" si="245"/>
        <v>0</v>
      </c>
      <c r="DX85" s="31">
        <f t="shared" ca="1" si="246"/>
        <v>0</v>
      </c>
      <c r="DY85" s="31">
        <f t="shared" ca="1" si="247"/>
        <v>0</v>
      </c>
      <c r="DZ85" s="31">
        <f t="shared" ca="1" si="248"/>
        <v>-0.56999999999999995</v>
      </c>
      <c r="EA85" s="31">
        <f t="shared" ca="1" si="249"/>
        <v>-11.95</v>
      </c>
      <c r="EB85" s="31">
        <f t="shared" ca="1" si="250"/>
        <v>0</v>
      </c>
      <c r="EC85" s="31">
        <f t="shared" ca="1" si="251"/>
        <v>0</v>
      </c>
      <c r="ED85" s="31">
        <f t="shared" ca="1" si="252"/>
        <v>0</v>
      </c>
      <c r="EE85" s="31">
        <f t="shared" ca="1" si="253"/>
        <v>0</v>
      </c>
      <c r="EF85" s="31">
        <f t="shared" ca="1" si="254"/>
        <v>0</v>
      </c>
      <c r="EG85" s="32">
        <f t="shared" ca="1" si="255"/>
        <v>19.380000000000024</v>
      </c>
      <c r="EH85" s="32">
        <f t="shared" ca="1" si="256"/>
        <v>0</v>
      </c>
      <c r="EI85" s="32">
        <f t="shared" ca="1" si="257"/>
        <v>0</v>
      </c>
      <c r="EJ85" s="32">
        <f t="shared" ca="1" si="258"/>
        <v>0</v>
      </c>
      <c r="EK85" s="32">
        <f t="shared" ca="1" si="259"/>
        <v>0</v>
      </c>
      <c r="EL85" s="32">
        <f t="shared" ca="1" si="260"/>
        <v>-2.86</v>
      </c>
      <c r="EM85" s="32">
        <f t="shared" ca="1" si="261"/>
        <v>-60.449999999999989</v>
      </c>
      <c r="EN85" s="32">
        <f t="shared" ca="1" si="262"/>
        <v>0</v>
      </c>
      <c r="EO85" s="32">
        <f t="shared" ca="1" si="263"/>
        <v>0</v>
      </c>
      <c r="EP85" s="32">
        <f t="shared" ca="1" si="264"/>
        <v>0</v>
      </c>
      <c r="EQ85" s="32">
        <f t="shared" ca="1" si="265"/>
        <v>0</v>
      </c>
      <c r="ER85" s="32">
        <f t="shared" ca="1" si="266"/>
        <v>0</v>
      </c>
    </row>
    <row r="86" spans="1:148" x14ac:dyDescent="0.25">
      <c r="A86" t="s">
        <v>469</v>
      </c>
      <c r="B86" s="1" t="s">
        <v>83</v>
      </c>
      <c r="C86" t="str">
        <f t="shared" ca="1" si="303"/>
        <v>NEP1</v>
      </c>
      <c r="D86" t="str">
        <f t="shared" ca="1" si="304"/>
        <v>Ghost Pine Wind Facility</v>
      </c>
      <c r="E86" s="51">
        <v>6197.6247000000003</v>
      </c>
      <c r="F86" s="51">
        <v>20231.871299999999</v>
      </c>
      <c r="G86" s="51">
        <v>12816.784600000001</v>
      </c>
      <c r="H86" s="51">
        <v>14353.751700000001</v>
      </c>
      <c r="I86" s="51">
        <v>21037.056</v>
      </c>
      <c r="J86" s="51">
        <v>16458.845399999998</v>
      </c>
      <c r="K86" s="51">
        <v>10765.002500000001</v>
      </c>
      <c r="L86" s="51">
        <v>10692.333699999999</v>
      </c>
      <c r="M86" s="51">
        <v>18147.190299999998</v>
      </c>
      <c r="N86" s="51">
        <v>11400.9012</v>
      </c>
      <c r="O86" s="51">
        <v>22935.537</v>
      </c>
      <c r="P86" s="51">
        <v>27475.719000000001</v>
      </c>
      <c r="Q86" s="32">
        <v>285548.79999999999</v>
      </c>
      <c r="R86" s="32">
        <v>1438536.19</v>
      </c>
      <c r="S86" s="32">
        <v>533828.82999999996</v>
      </c>
      <c r="T86" s="32">
        <v>847230.55</v>
      </c>
      <c r="U86" s="32">
        <v>464326.35</v>
      </c>
      <c r="V86" s="32">
        <v>653332.6</v>
      </c>
      <c r="W86" s="32">
        <v>315729.39</v>
      </c>
      <c r="X86" s="32">
        <v>964302.85</v>
      </c>
      <c r="Y86" s="32">
        <v>925645.22</v>
      </c>
      <c r="Z86" s="32">
        <v>1175977.1000000001</v>
      </c>
      <c r="AA86" s="32">
        <v>2300901.2999999998</v>
      </c>
      <c r="AB86" s="32">
        <v>1115687.52</v>
      </c>
      <c r="AC86" s="2">
        <v>2.42</v>
      </c>
      <c r="AD86" s="2">
        <v>2.42</v>
      </c>
      <c r="AE86" s="2">
        <v>2.42</v>
      </c>
      <c r="AF86" s="2">
        <v>2.42</v>
      </c>
      <c r="AG86" s="2">
        <v>2.42</v>
      </c>
      <c r="AH86" s="2">
        <v>2.42</v>
      </c>
      <c r="AI86" s="2">
        <v>4.0999999999999996</v>
      </c>
      <c r="AJ86" s="2">
        <v>4.0999999999999996</v>
      </c>
      <c r="AK86" s="2">
        <v>4.0999999999999996</v>
      </c>
      <c r="AL86" s="2">
        <v>4.0999999999999996</v>
      </c>
      <c r="AM86" s="2">
        <v>4.0999999999999996</v>
      </c>
      <c r="AN86" s="2">
        <v>4.0999999999999996</v>
      </c>
      <c r="AO86" s="33">
        <v>6910.28</v>
      </c>
      <c r="AP86" s="33">
        <v>34812.58</v>
      </c>
      <c r="AQ86" s="33">
        <v>12918.66</v>
      </c>
      <c r="AR86" s="33">
        <v>20502.98</v>
      </c>
      <c r="AS86" s="33">
        <v>11236.7</v>
      </c>
      <c r="AT86" s="33">
        <v>15810.65</v>
      </c>
      <c r="AU86" s="33">
        <v>12944.9</v>
      </c>
      <c r="AV86" s="33">
        <v>39536.42</v>
      </c>
      <c r="AW86" s="33">
        <v>37951.449999999997</v>
      </c>
      <c r="AX86" s="33">
        <v>48215.06</v>
      </c>
      <c r="AY86" s="33">
        <v>94336.95</v>
      </c>
      <c r="AZ86" s="33">
        <v>45743.19</v>
      </c>
      <c r="BA86" s="31">
        <f t="shared" si="267"/>
        <v>-114.22</v>
      </c>
      <c r="BB86" s="31">
        <f t="shared" si="268"/>
        <v>-575.41</v>
      </c>
      <c r="BC86" s="31">
        <f t="shared" si="269"/>
        <v>-213.53</v>
      </c>
      <c r="BD86" s="31">
        <f t="shared" si="270"/>
        <v>4913.9399999999996</v>
      </c>
      <c r="BE86" s="31">
        <f t="shared" si="271"/>
        <v>2693.09</v>
      </c>
      <c r="BF86" s="31">
        <f t="shared" si="272"/>
        <v>3789.33</v>
      </c>
      <c r="BG86" s="31">
        <f t="shared" si="273"/>
        <v>221.01</v>
      </c>
      <c r="BH86" s="31">
        <f t="shared" si="274"/>
        <v>675.01</v>
      </c>
      <c r="BI86" s="31">
        <f t="shared" si="275"/>
        <v>647.95000000000005</v>
      </c>
      <c r="BJ86" s="31">
        <f t="shared" si="276"/>
        <v>-3527.93</v>
      </c>
      <c r="BK86" s="31">
        <f t="shared" si="277"/>
        <v>-6902.7</v>
      </c>
      <c r="BL86" s="31">
        <f t="shared" si="278"/>
        <v>-3347.06</v>
      </c>
      <c r="BM86" s="6">
        <f t="shared" ca="1" si="305"/>
        <v>5.0200000000000002E-2</v>
      </c>
      <c r="BN86" s="6">
        <f t="shared" ca="1" si="305"/>
        <v>5.0200000000000002E-2</v>
      </c>
      <c r="BO86" s="6">
        <f t="shared" ca="1" si="305"/>
        <v>5.0200000000000002E-2</v>
      </c>
      <c r="BP86" s="6">
        <f t="shared" ca="1" si="305"/>
        <v>5.0200000000000002E-2</v>
      </c>
      <c r="BQ86" s="6">
        <f t="shared" ca="1" si="305"/>
        <v>5.0200000000000002E-2</v>
      </c>
      <c r="BR86" s="6">
        <f t="shared" ca="1" si="305"/>
        <v>5.0200000000000002E-2</v>
      </c>
      <c r="BS86" s="6">
        <f t="shared" ca="1" si="305"/>
        <v>5.0200000000000002E-2</v>
      </c>
      <c r="BT86" s="6">
        <f t="shared" ca="1" si="305"/>
        <v>5.0200000000000002E-2</v>
      </c>
      <c r="BU86" s="6">
        <f t="shared" ca="1" si="305"/>
        <v>5.0200000000000002E-2</v>
      </c>
      <c r="BV86" s="6">
        <f t="shared" ca="1" si="305"/>
        <v>5.0200000000000002E-2</v>
      </c>
      <c r="BW86" s="6">
        <f t="shared" ca="1" si="305"/>
        <v>5.0200000000000002E-2</v>
      </c>
      <c r="BX86" s="6">
        <f t="shared" ca="1" si="305"/>
        <v>5.0200000000000002E-2</v>
      </c>
      <c r="BY86" s="31">
        <f t="shared" ca="1" si="219"/>
        <v>14334.55</v>
      </c>
      <c r="BZ86" s="31">
        <f t="shared" ca="1" si="220"/>
        <v>72214.52</v>
      </c>
      <c r="CA86" s="31">
        <f t="shared" ca="1" si="221"/>
        <v>26798.21</v>
      </c>
      <c r="CB86" s="31">
        <f t="shared" ca="1" si="222"/>
        <v>42530.97</v>
      </c>
      <c r="CC86" s="31">
        <f t="shared" ca="1" si="223"/>
        <v>23309.18</v>
      </c>
      <c r="CD86" s="31">
        <f t="shared" ca="1" si="224"/>
        <v>32797.300000000003</v>
      </c>
      <c r="CE86" s="31">
        <f t="shared" ca="1" si="225"/>
        <v>15849.62</v>
      </c>
      <c r="CF86" s="31">
        <f t="shared" ca="1" si="226"/>
        <v>48408</v>
      </c>
      <c r="CG86" s="31">
        <f t="shared" ca="1" si="227"/>
        <v>46467.39</v>
      </c>
      <c r="CH86" s="31">
        <f t="shared" ca="1" si="228"/>
        <v>59034.05</v>
      </c>
      <c r="CI86" s="31">
        <f t="shared" ca="1" si="229"/>
        <v>115505.25</v>
      </c>
      <c r="CJ86" s="31">
        <f t="shared" ca="1" si="230"/>
        <v>56007.51</v>
      </c>
      <c r="CK86" s="32">
        <f t="shared" ca="1" si="279"/>
        <v>428.32</v>
      </c>
      <c r="CL86" s="32">
        <f t="shared" ca="1" si="280"/>
        <v>2157.8000000000002</v>
      </c>
      <c r="CM86" s="32">
        <f t="shared" ca="1" si="281"/>
        <v>800.74</v>
      </c>
      <c r="CN86" s="32">
        <f t="shared" ca="1" si="282"/>
        <v>1270.8499999999999</v>
      </c>
      <c r="CO86" s="32">
        <f t="shared" ca="1" si="283"/>
        <v>696.49</v>
      </c>
      <c r="CP86" s="32">
        <f t="shared" ca="1" si="284"/>
        <v>980</v>
      </c>
      <c r="CQ86" s="32">
        <f t="shared" ca="1" si="285"/>
        <v>473.59</v>
      </c>
      <c r="CR86" s="32">
        <f t="shared" ca="1" si="286"/>
        <v>1446.45</v>
      </c>
      <c r="CS86" s="32">
        <f t="shared" ca="1" si="287"/>
        <v>1388.47</v>
      </c>
      <c r="CT86" s="32">
        <f t="shared" ca="1" si="288"/>
        <v>1763.97</v>
      </c>
      <c r="CU86" s="32">
        <f t="shared" ca="1" si="289"/>
        <v>3451.35</v>
      </c>
      <c r="CV86" s="32">
        <f t="shared" ca="1" si="290"/>
        <v>1673.53</v>
      </c>
      <c r="CW86" s="31">
        <f t="shared" ca="1" si="291"/>
        <v>7966.8099999999995</v>
      </c>
      <c r="CX86" s="31">
        <f t="shared" ca="1" si="292"/>
        <v>40135.150000000009</v>
      </c>
      <c r="CY86" s="31">
        <f t="shared" ca="1" si="293"/>
        <v>14893.820000000002</v>
      </c>
      <c r="CZ86" s="31">
        <f t="shared" ca="1" si="294"/>
        <v>18384.900000000001</v>
      </c>
      <c r="DA86" s="31">
        <f t="shared" ca="1" si="295"/>
        <v>10075.880000000001</v>
      </c>
      <c r="DB86" s="31">
        <f t="shared" ca="1" si="296"/>
        <v>14177.320000000002</v>
      </c>
      <c r="DC86" s="31">
        <f t="shared" ca="1" si="297"/>
        <v>3157.3000000000011</v>
      </c>
      <c r="DD86" s="31">
        <f t="shared" ca="1" si="298"/>
        <v>9643.0199999999986</v>
      </c>
      <c r="DE86" s="31">
        <f t="shared" ca="1" si="299"/>
        <v>9256.4600000000028</v>
      </c>
      <c r="DF86" s="31">
        <f t="shared" ca="1" si="300"/>
        <v>16110.890000000007</v>
      </c>
      <c r="DG86" s="31">
        <f t="shared" ca="1" si="301"/>
        <v>31522.350000000009</v>
      </c>
      <c r="DH86" s="31">
        <f t="shared" ca="1" si="302"/>
        <v>15284.909999999998</v>
      </c>
      <c r="DI86" s="32">
        <f t="shared" ca="1" si="231"/>
        <v>398.34</v>
      </c>
      <c r="DJ86" s="32">
        <f t="shared" ca="1" si="232"/>
        <v>2006.76</v>
      </c>
      <c r="DK86" s="32">
        <f t="shared" ca="1" si="233"/>
        <v>744.69</v>
      </c>
      <c r="DL86" s="32">
        <f t="shared" ca="1" si="234"/>
        <v>919.25</v>
      </c>
      <c r="DM86" s="32">
        <f t="shared" ca="1" si="235"/>
        <v>503.79</v>
      </c>
      <c r="DN86" s="32">
        <f t="shared" ca="1" si="236"/>
        <v>708.87</v>
      </c>
      <c r="DO86" s="32">
        <f t="shared" ca="1" si="237"/>
        <v>157.87</v>
      </c>
      <c r="DP86" s="32">
        <f t="shared" ca="1" si="238"/>
        <v>482.15</v>
      </c>
      <c r="DQ86" s="32">
        <f t="shared" ca="1" si="239"/>
        <v>462.82</v>
      </c>
      <c r="DR86" s="32">
        <f t="shared" ca="1" si="240"/>
        <v>805.54</v>
      </c>
      <c r="DS86" s="32">
        <f t="shared" ca="1" si="241"/>
        <v>1576.12</v>
      </c>
      <c r="DT86" s="32">
        <f t="shared" ca="1" si="242"/>
        <v>764.25</v>
      </c>
      <c r="DU86" s="31">
        <f t="shared" ca="1" si="243"/>
        <v>2169.42</v>
      </c>
      <c r="DV86" s="31">
        <f t="shared" ca="1" si="244"/>
        <v>10835.35</v>
      </c>
      <c r="DW86" s="31">
        <f t="shared" ca="1" si="245"/>
        <v>3989.49</v>
      </c>
      <c r="DX86" s="31">
        <f t="shared" ca="1" si="246"/>
        <v>4881.68</v>
      </c>
      <c r="DY86" s="31">
        <f t="shared" ca="1" si="247"/>
        <v>2652.64</v>
      </c>
      <c r="DZ86" s="31">
        <f t="shared" ca="1" si="248"/>
        <v>3699.29</v>
      </c>
      <c r="EA86" s="31">
        <f t="shared" ca="1" si="249"/>
        <v>816.7</v>
      </c>
      <c r="EB86" s="31">
        <f t="shared" ca="1" si="250"/>
        <v>2471.84</v>
      </c>
      <c r="EC86" s="31">
        <f t="shared" ca="1" si="251"/>
        <v>2351.13</v>
      </c>
      <c r="ED86" s="31">
        <f t="shared" ca="1" si="252"/>
        <v>4055.73</v>
      </c>
      <c r="EE86" s="31">
        <f t="shared" ca="1" si="253"/>
        <v>7861.77</v>
      </c>
      <c r="EF86" s="31">
        <f t="shared" ca="1" si="254"/>
        <v>3777.56</v>
      </c>
      <c r="EG86" s="32">
        <f t="shared" ca="1" si="255"/>
        <v>10534.57</v>
      </c>
      <c r="EH86" s="32">
        <f t="shared" ca="1" si="256"/>
        <v>52977.260000000009</v>
      </c>
      <c r="EI86" s="32">
        <f t="shared" ca="1" si="257"/>
        <v>19628</v>
      </c>
      <c r="EJ86" s="32">
        <f t="shared" ca="1" si="258"/>
        <v>24185.83</v>
      </c>
      <c r="EK86" s="32">
        <f t="shared" ca="1" si="259"/>
        <v>13232.310000000001</v>
      </c>
      <c r="EL86" s="32">
        <f t="shared" ca="1" si="260"/>
        <v>18585.480000000003</v>
      </c>
      <c r="EM86" s="32">
        <f t="shared" ca="1" si="261"/>
        <v>4131.8700000000008</v>
      </c>
      <c r="EN86" s="32">
        <f t="shared" ca="1" si="262"/>
        <v>12597.009999999998</v>
      </c>
      <c r="EO86" s="32">
        <f t="shared" ca="1" si="263"/>
        <v>12070.410000000003</v>
      </c>
      <c r="EP86" s="32">
        <f t="shared" ca="1" si="264"/>
        <v>20972.160000000007</v>
      </c>
      <c r="EQ86" s="32">
        <f t="shared" ca="1" si="265"/>
        <v>40960.240000000005</v>
      </c>
      <c r="ER86" s="32">
        <f t="shared" ca="1" si="266"/>
        <v>19826.719999999998</v>
      </c>
    </row>
    <row r="87" spans="1:148" x14ac:dyDescent="0.25">
      <c r="A87" t="s">
        <v>470</v>
      </c>
      <c r="B87" s="1" t="s">
        <v>22</v>
      </c>
      <c r="C87" t="str">
        <f t="shared" ca="1" si="303"/>
        <v>NOVAGEN15M</v>
      </c>
      <c r="D87" t="str">
        <f t="shared" ca="1" si="304"/>
        <v>Joffre Industrial System</v>
      </c>
      <c r="E87" s="51">
        <v>85493.412800000006</v>
      </c>
      <c r="F87" s="51">
        <v>73007.990269999995</v>
      </c>
      <c r="G87" s="51">
        <v>86837.795146000004</v>
      </c>
      <c r="H87" s="51">
        <v>67163.722080000007</v>
      </c>
      <c r="I87" s="51">
        <v>9691.6256549999998</v>
      </c>
      <c r="J87" s="51">
        <v>68278.382291999995</v>
      </c>
      <c r="K87" s="51">
        <v>58410.330099999999</v>
      </c>
      <c r="L87" s="51">
        <v>86765.040859999994</v>
      </c>
      <c r="M87" s="51">
        <v>79170.320380000005</v>
      </c>
      <c r="N87" s="51">
        <v>87316.847020999994</v>
      </c>
      <c r="O87" s="51">
        <v>86598.12556</v>
      </c>
      <c r="P87" s="51">
        <v>85682.793959999995</v>
      </c>
      <c r="Q87" s="32">
        <v>9020723.3900000006</v>
      </c>
      <c r="R87" s="32">
        <v>14591835.98</v>
      </c>
      <c r="S87" s="32">
        <v>4789768.6500000004</v>
      </c>
      <c r="T87" s="32">
        <v>4745520.28</v>
      </c>
      <c r="U87" s="32">
        <v>509921.33</v>
      </c>
      <c r="V87" s="32">
        <v>7495835.1699999999</v>
      </c>
      <c r="W87" s="32">
        <v>5940760.2000000002</v>
      </c>
      <c r="X87" s="32">
        <v>14738468.52</v>
      </c>
      <c r="Y87" s="32">
        <v>10057728.65</v>
      </c>
      <c r="Z87" s="32">
        <v>7819002.3700000001</v>
      </c>
      <c r="AA87" s="32">
        <v>11061301.470000001</v>
      </c>
      <c r="AB87" s="32">
        <v>6235936.1799999997</v>
      </c>
      <c r="AC87" s="2">
        <v>1.47</v>
      </c>
      <c r="AD87" s="2">
        <v>1.47</v>
      </c>
      <c r="AE87" s="2">
        <v>1.47</v>
      </c>
      <c r="AF87" s="2">
        <v>1.47</v>
      </c>
      <c r="AG87" s="2">
        <v>1.47</v>
      </c>
      <c r="AH87" s="2">
        <v>1.47</v>
      </c>
      <c r="AI87" s="2">
        <v>2.35</v>
      </c>
      <c r="AJ87" s="2">
        <v>2.35</v>
      </c>
      <c r="AK87" s="2">
        <v>2.35</v>
      </c>
      <c r="AL87" s="2">
        <v>2.35</v>
      </c>
      <c r="AM87" s="2">
        <v>2.35</v>
      </c>
      <c r="AN87" s="2">
        <v>2.35</v>
      </c>
      <c r="AO87" s="33">
        <v>132604.63</v>
      </c>
      <c r="AP87" s="33">
        <v>214499.99</v>
      </c>
      <c r="AQ87" s="33">
        <v>70409.600000000006</v>
      </c>
      <c r="AR87" s="33">
        <v>69759.149999999994</v>
      </c>
      <c r="AS87" s="33">
        <v>7495.84</v>
      </c>
      <c r="AT87" s="33">
        <v>110188.78</v>
      </c>
      <c r="AU87" s="33">
        <v>139607.85999999999</v>
      </c>
      <c r="AV87" s="33">
        <v>346354.01</v>
      </c>
      <c r="AW87" s="33">
        <v>236356.62</v>
      </c>
      <c r="AX87" s="33">
        <v>183746.56</v>
      </c>
      <c r="AY87" s="33">
        <v>259940.58</v>
      </c>
      <c r="AZ87" s="33">
        <v>146544.5</v>
      </c>
      <c r="BA87" s="31">
        <f t="shared" si="267"/>
        <v>-3608.29</v>
      </c>
      <c r="BB87" s="31">
        <f t="shared" si="268"/>
        <v>-5836.73</v>
      </c>
      <c r="BC87" s="31">
        <f t="shared" si="269"/>
        <v>-1915.91</v>
      </c>
      <c r="BD87" s="31">
        <f t="shared" si="270"/>
        <v>27524.02</v>
      </c>
      <c r="BE87" s="31">
        <f t="shared" si="271"/>
        <v>2957.54</v>
      </c>
      <c r="BF87" s="31">
        <f t="shared" si="272"/>
        <v>43475.839999999997</v>
      </c>
      <c r="BG87" s="31">
        <f t="shared" si="273"/>
        <v>4158.53</v>
      </c>
      <c r="BH87" s="31">
        <f t="shared" si="274"/>
        <v>10316.93</v>
      </c>
      <c r="BI87" s="31">
        <f t="shared" si="275"/>
        <v>7040.41</v>
      </c>
      <c r="BJ87" s="31">
        <f t="shared" si="276"/>
        <v>-23457.01</v>
      </c>
      <c r="BK87" s="31">
        <f t="shared" si="277"/>
        <v>-33183.9</v>
      </c>
      <c r="BL87" s="31">
        <f t="shared" si="278"/>
        <v>-18707.810000000001</v>
      </c>
      <c r="BM87" s="6">
        <f t="shared" ca="1" si="305"/>
        <v>1.5599999999999999E-2</v>
      </c>
      <c r="BN87" s="6">
        <f t="shared" ca="1" si="305"/>
        <v>1.5599999999999999E-2</v>
      </c>
      <c r="BO87" s="6">
        <f t="shared" ca="1" si="305"/>
        <v>1.5599999999999999E-2</v>
      </c>
      <c r="BP87" s="6">
        <f t="shared" ca="1" si="305"/>
        <v>1.5599999999999999E-2</v>
      </c>
      <c r="BQ87" s="6">
        <f t="shared" ca="1" si="305"/>
        <v>1.5599999999999999E-2</v>
      </c>
      <c r="BR87" s="6">
        <f t="shared" ca="1" si="305"/>
        <v>1.5599999999999999E-2</v>
      </c>
      <c r="BS87" s="6">
        <f t="shared" ca="1" si="305"/>
        <v>1.5599999999999999E-2</v>
      </c>
      <c r="BT87" s="6">
        <f t="shared" ca="1" si="305"/>
        <v>1.5599999999999999E-2</v>
      </c>
      <c r="BU87" s="6">
        <f t="shared" ca="1" si="305"/>
        <v>1.5599999999999999E-2</v>
      </c>
      <c r="BV87" s="6">
        <f t="shared" ca="1" si="305"/>
        <v>1.5599999999999999E-2</v>
      </c>
      <c r="BW87" s="6">
        <f t="shared" ca="1" si="305"/>
        <v>1.5599999999999999E-2</v>
      </c>
      <c r="BX87" s="6">
        <f t="shared" ca="1" si="305"/>
        <v>1.5599999999999999E-2</v>
      </c>
      <c r="BY87" s="31">
        <f t="shared" ca="1" si="219"/>
        <v>140723.28</v>
      </c>
      <c r="BZ87" s="31">
        <f t="shared" ca="1" si="220"/>
        <v>227632.64000000001</v>
      </c>
      <c r="CA87" s="31">
        <f t="shared" ca="1" si="221"/>
        <v>74720.39</v>
      </c>
      <c r="CB87" s="31">
        <f t="shared" ca="1" si="222"/>
        <v>74030.12</v>
      </c>
      <c r="CC87" s="31">
        <f t="shared" ca="1" si="223"/>
        <v>7954.77</v>
      </c>
      <c r="CD87" s="31">
        <f t="shared" ca="1" si="224"/>
        <v>116935.03</v>
      </c>
      <c r="CE87" s="31">
        <f t="shared" ca="1" si="225"/>
        <v>92675.86</v>
      </c>
      <c r="CF87" s="31">
        <f t="shared" ca="1" si="226"/>
        <v>229920.11</v>
      </c>
      <c r="CG87" s="31">
        <f t="shared" ca="1" si="227"/>
        <v>156900.57</v>
      </c>
      <c r="CH87" s="31">
        <f t="shared" ca="1" si="228"/>
        <v>121976.44</v>
      </c>
      <c r="CI87" s="31">
        <f t="shared" ca="1" si="229"/>
        <v>172556.3</v>
      </c>
      <c r="CJ87" s="31">
        <f t="shared" ca="1" si="230"/>
        <v>97280.6</v>
      </c>
      <c r="CK87" s="32">
        <f t="shared" ca="1" si="279"/>
        <v>13531.09</v>
      </c>
      <c r="CL87" s="32">
        <f t="shared" ca="1" si="280"/>
        <v>21887.75</v>
      </c>
      <c r="CM87" s="32">
        <f t="shared" ca="1" si="281"/>
        <v>7184.65</v>
      </c>
      <c r="CN87" s="32">
        <f t="shared" ca="1" si="282"/>
        <v>7118.28</v>
      </c>
      <c r="CO87" s="32">
        <f t="shared" ca="1" si="283"/>
        <v>764.88</v>
      </c>
      <c r="CP87" s="32">
        <f t="shared" ca="1" si="284"/>
        <v>11243.75</v>
      </c>
      <c r="CQ87" s="32">
        <f t="shared" ca="1" si="285"/>
        <v>8911.14</v>
      </c>
      <c r="CR87" s="32">
        <f t="shared" ca="1" si="286"/>
        <v>22107.7</v>
      </c>
      <c r="CS87" s="32">
        <f t="shared" ca="1" si="287"/>
        <v>15086.59</v>
      </c>
      <c r="CT87" s="32">
        <f t="shared" ca="1" si="288"/>
        <v>11728.5</v>
      </c>
      <c r="CU87" s="32">
        <f t="shared" ca="1" si="289"/>
        <v>16591.95</v>
      </c>
      <c r="CV87" s="32">
        <f t="shared" ca="1" si="290"/>
        <v>9353.9</v>
      </c>
      <c r="CW87" s="31">
        <f t="shared" ca="1" si="291"/>
        <v>25258.029999999992</v>
      </c>
      <c r="CX87" s="31">
        <f t="shared" ca="1" si="292"/>
        <v>40857.130000000019</v>
      </c>
      <c r="CY87" s="31">
        <f t="shared" ca="1" si="293"/>
        <v>13411.349999999988</v>
      </c>
      <c r="CZ87" s="31">
        <f t="shared" ca="1" si="294"/>
        <v>-16134.77</v>
      </c>
      <c r="DA87" s="31">
        <f t="shared" ca="1" si="295"/>
        <v>-1733.7300000000005</v>
      </c>
      <c r="DB87" s="31">
        <f t="shared" ca="1" si="296"/>
        <v>-25485.839999999997</v>
      </c>
      <c r="DC87" s="31">
        <f t="shared" ca="1" si="297"/>
        <v>-42179.389999999985</v>
      </c>
      <c r="DD87" s="31">
        <f t="shared" ca="1" si="298"/>
        <v>-104643.13</v>
      </c>
      <c r="DE87" s="31">
        <f t="shared" ca="1" si="299"/>
        <v>-71409.87</v>
      </c>
      <c r="DF87" s="31">
        <f t="shared" ca="1" si="300"/>
        <v>-26584.609999999997</v>
      </c>
      <c r="DG87" s="31">
        <f t="shared" ca="1" si="301"/>
        <v>-37608.429999999986</v>
      </c>
      <c r="DH87" s="31">
        <f t="shared" ca="1" si="302"/>
        <v>-21202.19</v>
      </c>
      <c r="DI87" s="32">
        <f t="shared" ca="1" si="231"/>
        <v>1262.9000000000001</v>
      </c>
      <c r="DJ87" s="32">
        <f t="shared" ca="1" si="232"/>
        <v>2042.86</v>
      </c>
      <c r="DK87" s="32">
        <f t="shared" ca="1" si="233"/>
        <v>670.57</v>
      </c>
      <c r="DL87" s="32">
        <f t="shared" ca="1" si="234"/>
        <v>-806.74</v>
      </c>
      <c r="DM87" s="32">
        <f t="shared" ca="1" si="235"/>
        <v>-86.69</v>
      </c>
      <c r="DN87" s="32">
        <f t="shared" ca="1" si="236"/>
        <v>-1274.29</v>
      </c>
      <c r="DO87" s="32">
        <f t="shared" ca="1" si="237"/>
        <v>-2108.9699999999998</v>
      </c>
      <c r="DP87" s="32">
        <f t="shared" ca="1" si="238"/>
        <v>-5232.16</v>
      </c>
      <c r="DQ87" s="32">
        <f t="shared" ca="1" si="239"/>
        <v>-3570.49</v>
      </c>
      <c r="DR87" s="32">
        <f t="shared" ca="1" si="240"/>
        <v>-1329.23</v>
      </c>
      <c r="DS87" s="32">
        <f t="shared" ca="1" si="241"/>
        <v>-1880.42</v>
      </c>
      <c r="DT87" s="32">
        <f t="shared" ca="1" si="242"/>
        <v>-1060.1099999999999</v>
      </c>
      <c r="DU87" s="31">
        <f t="shared" ca="1" si="243"/>
        <v>6877.94</v>
      </c>
      <c r="DV87" s="31">
        <f t="shared" ca="1" si="244"/>
        <v>11030.26</v>
      </c>
      <c r="DW87" s="31">
        <f t="shared" ca="1" si="245"/>
        <v>3592.39</v>
      </c>
      <c r="DX87" s="31">
        <f t="shared" ca="1" si="246"/>
        <v>-4284.21</v>
      </c>
      <c r="DY87" s="31">
        <f t="shared" ca="1" si="247"/>
        <v>-456.43</v>
      </c>
      <c r="DZ87" s="31">
        <f t="shared" ca="1" si="248"/>
        <v>-6650.03</v>
      </c>
      <c r="EA87" s="31">
        <f t="shared" ca="1" si="249"/>
        <v>-10910.55</v>
      </c>
      <c r="EB87" s="31">
        <f t="shared" ca="1" si="250"/>
        <v>-26823.65</v>
      </c>
      <c r="EC87" s="31">
        <f t="shared" ca="1" si="251"/>
        <v>-18138.03</v>
      </c>
      <c r="ED87" s="31">
        <f t="shared" ca="1" si="252"/>
        <v>-6692.37</v>
      </c>
      <c r="EE87" s="31">
        <f t="shared" ca="1" si="253"/>
        <v>-9379.66</v>
      </c>
      <c r="EF87" s="31">
        <f t="shared" ca="1" si="254"/>
        <v>-5239.97</v>
      </c>
      <c r="EG87" s="32">
        <f t="shared" ca="1" si="255"/>
        <v>33398.869999999995</v>
      </c>
      <c r="EH87" s="32">
        <f t="shared" ca="1" si="256"/>
        <v>53930.250000000022</v>
      </c>
      <c r="EI87" s="32">
        <f t="shared" ca="1" si="257"/>
        <v>17674.309999999987</v>
      </c>
      <c r="EJ87" s="32">
        <f t="shared" ca="1" si="258"/>
        <v>-21225.72</v>
      </c>
      <c r="EK87" s="32">
        <f t="shared" ca="1" si="259"/>
        <v>-2276.8500000000004</v>
      </c>
      <c r="EL87" s="32">
        <f t="shared" ca="1" si="260"/>
        <v>-33410.159999999996</v>
      </c>
      <c r="EM87" s="32">
        <f t="shared" ca="1" si="261"/>
        <v>-55198.909999999989</v>
      </c>
      <c r="EN87" s="32">
        <f t="shared" ca="1" si="262"/>
        <v>-136698.94</v>
      </c>
      <c r="EO87" s="32">
        <f t="shared" ca="1" si="263"/>
        <v>-93118.39</v>
      </c>
      <c r="EP87" s="32">
        <f t="shared" ca="1" si="264"/>
        <v>-34606.21</v>
      </c>
      <c r="EQ87" s="32">
        <f t="shared" ca="1" si="265"/>
        <v>-48868.50999999998</v>
      </c>
      <c r="ER87" s="32">
        <f t="shared" ca="1" si="266"/>
        <v>-27502.27</v>
      </c>
    </row>
    <row r="88" spans="1:148" x14ac:dyDescent="0.25">
      <c r="A88" t="s">
        <v>471</v>
      </c>
      <c r="B88" s="1" t="s">
        <v>101</v>
      </c>
      <c r="C88" t="str">
        <f t="shared" ca="1" si="303"/>
        <v>NPC1</v>
      </c>
      <c r="D88" t="str">
        <f t="shared" ca="1" si="304"/>
        <v>Northstone Power</v>
      </c>
      <c r="E88" s="51">
        <v>862.60875399999998</v>
      </c>
      <c r="F88" s="51">
        <v>579.13424599999996</v>
      </c>
      <c r="G88" s="51">
        <v>292.759613</v>
      </c>
      <c r="H88" s="51">
        <v>334.59183200000001</v>
      </c>
      <c r="I88" s="51">
        <v>103.46490900000001</v>
      </c>
      <c r="J88" s="51">
        <v>104.52586100000001</v>
      </c>
      <c r="K88" s="51">
        <v>32.061771999999998</v>
      </c>
      <c r="L88" s="51">
        <v>725.63780199999997</v>
      </c>
      <c r="M88" s="51">
        <v>72.534834000000004</v>
      </c>
      <c r="N88" s="51">
        <v>88.778577999999996</v>
      </c>
      <c r="O88" s="51">
        <v>279.52239700000001</v>
      </c>
      <c r="P88" s="51">
        <v>111.903504</v>
      </c>
      <c r="Q88" s="32">
        <v>248827.39</v>
      </c>
      <c r="R88" s="32">
        <v>297108.65999999997</v>
      </c>
      <c r="S88" s="32">
        <v>62493.27</v>
      </c>
      <c r="T88" s="32">
        <v>58681.89</v>
      </c>
      <c r="U88" s="32">
        <v>18039.060000000001</v>
      </c>
      <c r="V88" s="32">
        <v>37353.43</v>
      </c>
      <c r="W88" s="32">
        <v>7029.54</v>
      </c>
      <c r="X88" s="32">
        <v>346985.33</v>
      </c>
      <c r="Y88" s="32">
        <v>53467.53</v>
      </c>
      <c r="Z88" s="32">
        <v>24344.35</v>
      </c>
      <c r="AA88" s="32">
        <v>117256.66</v>
      </c>
      <c r="AB88" s="32">
        <v>15684.74</v>
      </c>
      <c r="AC88" s="2">
        <v>-4.38</v>
      </c>
      <c r="AD88" s="2">
        <v>-4.38</v>
      </c>
      <c r="AE88" s="2">
        <v>-4.38</v>
      </c>
      <c r="AF88" s="2">
        <v>-4.38</v>
      </c>
      <c r="AG88" s="2">
        <v>-4.38</v>
      </c>
      <c r="AH88" s="2">
        <v>-4.38</v>
      </c>
      <c r="AI88" s="2">
        <v>-3.21</v>
      </c>
      <c r="AJ88" s="2">
        <v>-3.21</v>
      </c>
      <c r="AK88" s="2">
        <v>-3.21</v>
      </c>
      <c r="AL88" s="2">
        <v>-3.21</v>
      </c>
      <c r="AM88" s="2">
        <v>-3.21</v>
      </c>
      <c r="AN88" s="2">
        <v>-3.21</v>
      </c>
      <c r="AO88" s="33">
        <v>-10898.64</v>
      </c>
      <c r="AP88" s="33">
        <v>-13013.36</v>
      </c>
      <c r="AQ88" s="33">
        <v>-2737.21</v>
      </c>
      <c r="AR88" s="33">
        <v>-2570.27</v>
      </c>
      <c r="AS88" s="33">
        <v>-790.11</v>
      </c>
      <c r="AT88" s="33">
        <v>-1636.08</v>
      </c>
      <c r="AU88" s="33">
        <v>-225.65</v>
      </c>
      <c r="AV88" s="33">
        <v>-11138.23</v>
      </c>
      <c r="AW88" s="33">
        <v>-1716.31</v>
      </c>
      <c r="AX88" s="33">
        <v>-781.45</v>
      </c>
      <c r="AY88" s="33">
        <v>-3763.94</v>
      </c>
      <c r="AZ88" s="33">
        <v>-503.48</v>
      </c>
      <c r="BA88" s="31">
        <f t="shared" si="267"/>
        <v>-99.53</v>
      </c>
      <c r="BB88" s="31">
        <f t="shared" si="268"/>
        <v>-118.84</v>
      </c>
      <c r="BC88" s="31">
        <f t="shared" si="269"/>
        <v>-25</v>
      </c>
      <c r="BD88" s="31">
        <f t="shared" si="270"/>
        <v>340.35</v>
      </c>
      <c r="BE88" s="31">
        <f t="shared" si="271"/>
        <v>104.63</v>
      </c>
      <c r="BF88" s="31">
        <f t="shared" si="272"/>
        <v>216.65</v>
      </c>
      <c r="BG88" s="31">
        <f t="shared" si="273"/>
        <v>4.92</v>
      </c>
      <c r="BH88" s="31">
        <f t="shared" si="274"/>
        <v>242.89</v>
      </c>
      <c r="BI88" s="31">
        <f t="shared" si="275"/>
        <v>37.43</v>
      </c>
      <c r="BJ88" s="31">
        <f t="shared" si="276"/>
        <v>-73.03</v>
      </c>
      <c r="BK88" s="31">
        <f t="shared" si="277"/>
        <v>-351.77</v>
      </c>
      <c r="BL88" s="31">
        <f t="shared" si="278"/>
        <v>-47.05</v>
      </c>
      <c r="BM88" s="6">
        <f t="shared" ca="1" si="305"/>
        <v>-0.12</v>
      </c>
      <c r="BN88" s="6">
        <f t="shared" ca="1" si="305"/>
        <v>-0.12</v>
      </c>
      <c r="BO88" s="6">
        <f t="shared" ca="1" si="305"/>
        <v>-0.12</v>
      </c>
      <c r="BP88" s="6">
        <f t="shared" ca="1" si="305"/>
        <v>-0.12</v>
      </c>
      <c r="BQ88" s="6">
        <f t="shared" ca="1" si="305"/>
        <v>-0.12</v>
      </c>
      <c r="BR88" s="6">
        <f t="shared" ca="1" si="305"/>
        <v>-0.12</v>
      </c>
      <c r="BS88" s="6">
        <f t="shared" ca="1" si="305"/>
        <v>-0.12</v>
      </c>
      <c r="BT88" s="6">
        <f t="shared" ca="1" si="305"/>
        <v>-0.12</v>
      </c>
      <c r="BU88" s="6">
        <f t="shared" ca="1" si="305"/>
        <v>-0.12</v>
      </c>
      <c r="BV88" s="6">
        <f t="shared" ca="1" si="305"/>
        <v>-0.12</v>
      </c>
      <c r="BW88" s="6">
        <f t="shared" ca="1" si="305"/>
        <v>-0.12</v>
      </c>
      <c r="BX88" s="6">
        <f t="shared" ca="1" si="305"/>
        <v>-0.12</v>
      </c>
      <c r="BY88" s="31">
        <f t="shared" ca="1" si="219"/>
        <v>-29859.29</v>
      </c>
      <c r="BZ88" s="31">
        <f t="shared" ca="1" si="220"/>
        <v>-35653.040000000001</v>
      </c>
      <c r="CA88" s="31">
        <f t="shared" ca="1" si="221"/>
        <v>-7499.19</v>
      </c>
      <c r="CB88" s="31">
        <f t="shared" ca="1" si="222"/>
        <v>-7041.83</v>
      </c>
      <c r="CC88" s="31">
        <f t="shared" ca="1" si="223"/>
        <v>-2164.69</v>
      </c>
      <c r="CD88" s="31">
        <f t="shared" ca="1" si="224"/>
        <v>-4482.41</v>
      </c>
      <c r="CE88" s="31">
        <f t="shared" ca="1" si="225"/>
        <v>-843.54</v>
      </c>
      <c r="CF88" s="31">
        <f t="shared" ca="1" si="226"/>
        <v>-41638.239999999998</v>
      </c>
      <c r="CG88" s="31">
        <f t="shared" ca="1" si="227"/>
        <v>-6416.1</v>
      </c>
      <c r="CH88" s="31">
        <f t="shared" ca="1" si="228"/>
        <v>-2921.32</v>
      </c>
      <c r="CI88" s="31">
        <f t="shared" ca="1" si="229"/>
        <v>-14070.8</v>
      </c>
      <c r="CJ88" s="31">
        <f t="shared" ca="1" si="230"/>
        <v>-1882.17</v>
      </c>
      <c r="CK88" s="32">
        <f t="shared" ca="1" si="279"/>
        <v>373.24</v>
      </c>
      <c r="CL88" s="32">
        <f t="shared" ca="1" si="280"/>
        <v>445.66</v>
      </c>
      <c r="CM88" s="32">
        <f t="shared" ca="1" si="281"/>
        <v>93.74</v>
      </c>
      <c r="CN88" s="32">
        <f t="shared" ca="1" si="282"/>
        <v>88.02</v>
      </c>
      <c r="CO88" s="32">
        <f t="shared" ca="1" si="283"/>
        <v>27.06</v>
      </c>
      <c r="CP88" s="32">
        <f t="shared" ca="1" si="284"/>
        <v>56.03</v>
      </c>
      <c r="CQ88" s="32">
        <f t="shared" ca="1" si="285"/>
        <v>10.54</v>
      </c>
      <c r="CR88" s="32">
        <f t="shared" ca="1" si="286"/>
        <v>520.48</v>
      </c>
      <c r="CS88" s="32">
        <f t="shared" ca="1" si="287"/>
        <v>80.2</v>
      </c>
      <c r="CT88" s="32">
        <f t="shared" ca="1" si="288"/>
        <v>36.520000000000003</v>
      </c>
      <c r="CU88" s="32">
        <f t="shared" ca="1" si="289"/>
        <v>175.88</v>
      </c>
      <c r="CV88" s="32">
        <f t="shared" ca="1" si="290"/>
        <v>23.53</v>
      </c>
      <c r="CW88" s="31">
        <f t="shared" ca="1" si="291"/>
        <v>-18487.88</v>
      </c>
      <c r="CX88" s="31">
        <f t="shared" ca="1" si="292"/>
        <v>-22075.179999999997</v>
      </c>
      <c r="CY88" s="31">
        <f t="shared" ca="1" si="293"/>
        <v>-4643.24</v>
      </c>
      <c r="CZ88" s="31">
        <f t="shared" ca="1" si="294"/>
        <v>-4723.8899999999994</v>
      </c>
      <c r="DA88" s="31">
        <f t="shared" ca="1" si="295"/>
        <v>-1452.15</v>
      </c>
      <c r="DB88" s="31">
        <f t="shared" ca="1" si="296"/>
        <v>-3006.9500000000003</v>
      </c>
      <c r="DC88" s="31">
        <f t="shared" ca="1" si="297"/>
        <v>-612.27</v>
      </c>
      <c r="DD88" s="31">
        <f t="shared" ca="1" si="298"/>
        <v>-30222.419999999995</v>
      </c>
      <c r="DE88" s="31">
        <f t="shared" ca="1" si="299"/>
        <v>-4657.0200000000004</v>
      </c>
      <c r="DF88" s="31">
        <f t="shared" ca="1" si="300"/>
        <v>-2030.3200000000004</v>
      </c>
      <c r="DG88" s="31">
        <f t="shared" ca="1" si="301"/>
        <v>-9779.2099999999991</v>
      </c>
      <c r="DH88" s="31">
        <f t="shared" ca="1" si="302"/>
        <v>-1308.1100000000001</v>
      </c>
      <c r="DI88" s="32">
        <f t="shared" ca="1" si="231"/>
        <v>-924.39</v>
      </c>
      <c r="DJ88" s="32">
        <f t="shared" ca="1" si="232"/>
        <v>-1103.76</v>
      </c>
      <c r="DK88" s="32">
        <f t="shared" ca="1" si="233"/>
        <v>-232.16</v>
      </c>
      <c r="DL88" s="32">
        <f t="shared" ca="1" si="234"/>
        <v>-236.19</v>
      </c>
      <c r="DM88" s="32">
        <f t="shared" ca="1" si="235"/>
        <v>-72.61</v>
      </c>
      <c r="DN88" s="32">
        <f t="shared" ca="1" si="236"/>
        <v>-150.35</v>
      </c>
      <c r="DO88" s="32">
        <f t="shared" ca="1" si="237"/>
        <v>-30.61</v>
      </c>
      <c r="DP88" s="32">
        <f t="shared" ca="1" si="238"/>
        <v>-1511.12</v>
      </c>
      <c r="DQ88" s="32">
        <f t="shared" ca="1" si="239"/>
        <v>-232.85</v>
      </c>
      <c r="DR88" s="32">
        <f t="shared" ca="1" si="240"/>
        <v>-101.52</v>
      </c>
      <c r="DS88" s="32">
        <f t="shared" ca="1" si="241"/>
        <v>-488.96</v>
      </c>
      <c r="DT88" s="32">
        <f t="shared" ca="1" si="242"/>
        <v>-65.41</v>
      </c>
      <c r="DU88" s="31">
        <f t="shared" ca="1" si="243"/>
        <v>-5034.38</v>
      </c>
      <c r="DV88" s="31">
        <f t="shared" ca="1" si="244"/>
        <v>-5959.67</v>
      </c>
      <c r="DW88" s="31">
        <f t="shared" ca="1" si="245"/>
        <v>-1243.75</v>
      </c>
      <c r="DX88" s="31">
        <f t="shared" ca="1" si="246"/>
        <v>-1254.32</v>
      </c>
      <c r="DY88" s="31">
        <f t="shared" ca="1" si="247"/>
        <v>-382.3</v>
      </c>
      <c r="DZ88" s="31">
        <f t="shared" ca="1" si="248"/>
        <v>-784.6</v>
      </c>
      <c r="EA88" s="31">
        <f t="shared" ca="1" si="249"/>
        <v>-158.38</v>
      </c>
      <c r="EB88" s="31">
        <f t="shared" ca="1" si="250"/>
        <v>-7747.05</v>
      </c>
      <c r="EC88" s="31">
        <f t="shared" ca="1" si="251"/>
        <v>-1182.8800000000001</v>
      </c>
      <c r="ED88" s="31">
        <f t="shared" ca="1" si="252"/>
        <v>-511.11</v>
      </c>
      <c r="EE88" s="31">
        <f t="shared" ca="1" si="253"/>
        <v>-2438.96</v>
      </c>
      <c r="EF88" s="31">
        <f t="shared" ca="1" si="254"/>
        <v>-323.29000000000002</v>
      </c>
      <c r="EG88" s="32">
        <f t="shared" ca="1" si="255"/>
        <v>-24446.65</v>
      </c>
      <c r="EH88" s="32">
        <f t="shared" ca="1" si="256"/>
        <v>-29138.609999999993</v>
      </c>
      <c r="EI88" s="32">
        <f t="shared" ca="1" si="257"/>
        <v>-6119.15</v>
      </c>
      <c r="EJ88" s="32">
        <f t="shared" ca="1" si="258"/>
        <v>-6214.3999999999987</v>
      </c>
      <c r="EK88" s="32">
        <f t="shared" ca="1" si="259"/>
        <v>-1907.06</v>
      </c>
      <c r="EL88" s="32">
        <f t="shared" ca="1" si="260"/>
        <v>-3941.9</v>
      </c>
      <c r="EM88" s="32">
        <f t="shared" ca="1" si="261"/>
        <v>-801.26</v>
      </c>
      <c r="EN88" s="32">
        <f t="shared" ca="1" si="262"/>
        <v>-39480.589999999997</v>
      </c>
      <c r="EO88" s="32">
        <f t="shared" ca="1" si="263"/>
        <v>-6072.7500000000009</v>
      </c>
      <c r="EP88" s="32">
        <f t="shared" ca="1" si="264"/>
        <v>-2642.9500000000007</v>
      </c>
      <c r="EQ88" s="32">
        <f t="shared" ca="1" si="265"/>
        <v>-12707.129999999997</v>
      </c>
      <c r="ER88" s="32">
        <f t="shared" ca="1" si="266"/>
        <v>-1696.8100000000002</v>
      </c>
    </row>
    <row r="89" spans="1:148" x14ac:dyDescent="0.25">
      <c r="A89" t="s">
        <v>472</v>
      </c>
      <c r="B89" s="1" t="s">
        <v>82</v>
      </c>
      <c r="C89" t="str">
        <f t="shared" ca="1" si="303"/>
        <v>NPP1</v>
      </c>
      <c r="D89" t="str">
        <f t="shared" ca="1" si="304"/>
        <v>Northern Prairie Power Project</v>
      </c>
      <c r="E89" s="51">
        <v>22268.022000000001</v>
      </c>
      <c r="F89" s="51">
        <v>16944.815999999999</v>
      </c>
      <c r="G89" s="51">
        <v>14978.796</v>
      </c>
      <c r="H89" s="51">
        <v>13297.2</v>
      </c>
      <c r="I89" s="51">
        <v>2056.9920000000002</v>
      </c>
      <c r="J89" s="51">
        <v>7600.74</v>
      </c>
      <c r="K89" s="51">
        <v>5546.52</v>
      </c>
      <c r="L89" s="51">
        <v>18560.094000000001</v>
      </c>
      <c r="M89" s="51">
        <v>13166.621999999999</v>
      </c>
      <c r="N89" s="51">
        <v>16183.272000000001</v>
      </c>
      <c r="O89" s="51">
        <v>23866.331999999999</v>
      </c>
      <c r="P89" s="51">
        <v>13215.342000000001</v>
      </c>
      <c r="Q89" s="32">
        <v>3460833</v>
      </c>
      <c r="R89" s="32">
        <v>5237017.3</v>
      </c>
      <c r="S89" s="32">
        <v>1326286.23</v>
      </c>
      <c r="T89" s="32">
        <v>1742773.53</v>
      </c>
      <c r="U89" s="32">
        <v>406013.88</v>
      </c>
      <c r="V89" s="32">
        <v>2700787.99</v>
      </c>
      <c r="W89" s="32">
        <v>2034748.01</v>
      </c>
      <c r="X89" s="32">
        <v>5871202.0099999998</v>
      </c>
      <c r="Y89" s="32">
        <v>3513870.46</v>
      </c>
      <c r="Z89" s="32">
        <v>2944621.08</v>
      </c>
      <c r="AA89" s="32">
        <v>4561131.2</v>
      </c>
      <c r="AB89" s="32">
        <v>1627034.36</v>
      </c>
      <c r="AC89" s="2">
        <v>-4.57</v>
      </c>
      <c r="AD89" s="2">
        <v>-4.57</v>
      </c>
      <c r="AE89" s="2">
        <v>-4.57</v>
      </c>
      <c r="AF89" s="2">
        <v>-4.57</v>
      </c>
      <c r="AG89" s="2">
        <v>-4.57</v>
      </c>
      <c r="AH89" s="2">
        <v>-4.57</v>
      </c>
      <c r="AI89" s="2">
        <v>-3.35</v>
      </c>
      <c r="AJ89" s="2">
        <v>-3.35</v>
      </c>
      <c r="AK89" s="2">
        <v>-3.35</v>
      </c>
      <c r="AL89" s="2">
        <v>-3.35</v>
      </c>
      <c r="AM89" s="2">
        <v>-3.35</v>
      </c>
      <c r="AN89" s="2">
        <v>-3.35</v>
      </c>
      <c r="AO89" s="33">
        <v>-158160.07</v>
      </c>
      <c r="AP89" s="33">
        <v>-239331.69</v>
      </c>
      <c r="AQ89" s="33">
        <v>-60611.28</v>
      </c>
      <c r="AR89" s="33">
        <v>-79644.75</v>
      </c>
      <c r="AS89" s="33">
        <v>-18554.830000000002</v>
      </c>
      <c r="AT89" s="33">
        <v>-123426.01</v>
      </c>
      <c r="AU89" s="33">
        <v>-68164.06</v>
      </c>
      <c r="AV89" s="33">
        <v>-196685.27</v>
      </c>
      <c r="AW89" s="33">
        <v>-117714.66</v>
      </c>
      <c r="AX89" s="33">
        <v>-98644.81</v>
      </c>
      <c r="AY89" s="33">
        <v>-152797.9</v>
      </c>
      <c r="AZ89" s="33">
        <v>-54505.65</v>
      </c>
      <c r="BA89" s="31">
        <f t="shared" si="267"/>
        <v>-1384.33</v>
      </c>
      <c r="BB89" s="31">
        <f t="shared" si="268"/>
        <v>-2094.81</v>
      </c>
      <c r="BC89" s="31">
        <f t="shared" si="269"/>
        <v>-530.51</v>
      </c>
      <c r="BD89" s="31">
        <f t="shared" si="270"/>
        <v>10108.09</v>
      </c>
      <c r="BE89" s="31">
        <f t="shared" si="271"/>
        <v>2354.88</v>
      </c>
      <c r="BF89" s="31">
        <f t="shared" si="272"/>
        <v>15664.57</v>
      </c>
      <c r="BG89" s="31">
        <f t="shared" si="273"/>
        <v>1424.32</v>
      </c>
      <c r="BH89" s="31">
        <f t="shared" si="274"/>
        <v>4109.84</v>
      </c>
      <c r="BI89" s="31">
        <f t="shared" si="275"/>
        <v>2459.71</v>
      </c>
      <c r="BJ89" s="31">
        <f t="shared" si="276"/>
        <v>-8833.86</v>
      </c>
      <c r="BK89" s="31">
        <f t="shared" si="277"/>
        <v>-13683.39</v>
      </c>
      <c r="BL89" s="31">
        <f t="shared" si="278"/>
        <v>-4881.1000000000004</v>
      </c>
      <c r="BM89" s="6">
        <f t="shared" ca="1" si="305"/>
        <v>-0.12</v>
      </c>
      <c r="BN89" s="6">
        <f t="shared" ca="1" si="305"/>
        <v>-0.12</v>
      </c>
      <c r="BO89" s="6">
        <f t="shared" ca="1" si="305"/>
        <v>-0.12</v>
      </c>
      <c r="BP89" s="6">
        <f t="shared" ca="1" si="305"/>
        <v>-0.12</v>
      </c>
      <c r="BQ89" s="6">
        <f t="shared" ca="1" si="305"/>
        <v>-0.12</v>
      </c>
      <c r="BR89" s="6">
        <f t="shared" ca="1" si="305"/>
        <v>-0.12</v>
      </c>
      <c r="BS89" s="6">
        <f t="shared" ca="1" si="305"/>
        <v>-0.12</v>
      </c>
      <c r="BT89" s="6">
        <f t="shared" ca="1" si="305"/>
        <v>-0.12</v>
      </c>
      <c r="BU89" s="6">
        <f t="shared" ca="1" si="305"/>
        <v>-0.12</v>
      </c>
      <c r="BV89" s="6">
        <f t="shared" ca="1" si="305"/>
        <v>-0.12</v>
      </c>
      <c r="BW89" s="6">
        <f t="shared" ca="1" si="305"/>
        <v>-0.12</v>
      </c>
      <c r="BX89" s="6">
        <f t="shared" ca="1" si="305"/>
        <v>-0.12</v>
      </c>
      <c r="BY89" s="31">
        <f t="shared" ca="1" si="219"/>
        <v>-415299.96</v>
      </c>
      <c r="BZ89" s="31">
        <f t="shared" ca="1" si="220"/>
        <v>-628442.07999999996</v>
      </c>
      <c r="CA89" s="31">
        <f t="shared" ca="1" si="221"/>
        <v>-159154.35</v>
      </c>
      <c r="CB89" s="31">
        <f t="shared" ca="1" si="222"/>
        <v>-209132.82</v>
      </c>
      <c r="CC89" s="31">
        <f t="shared" ca="1" si="223"/>
        <v>-48721.67</v>
      </c>
      <c r="CD89" s="31">
        <f t="shared" ca="1" si="224"/>
        <v>-324094.56</v>
      </c>
      <c r="CE89" s="31">
        <f t="shared" ca="1" si="225"/>
        <v>-244169.76</v>
      </c>
      <c r="CF89" s="31">
        <f t="shared" ca="1" si="226"/>
        <v>-704544.24</v>
      </c>
      <c r="CG89" s="31">
        <f t="shared" ca="1" si="227"/>
        <v>-421664.46</v>
      </c>
      <c r="CH89" s="31">
        <f t="shared" ca="1" si="228"/>
        <v>-353354.53</v>
      </c>
      <c r="CI89" s="31">
        <f t="shared" ca="1" si="229"/>
        <v>-547335.74</v>
      </c>
      <c r="CJ89" s="31">
        <f t="shared" ca="1" si="230"/>
        <v>-195244.12</v>
      </c>
      <c r="CK89" s="32">
        <f t="shared" ca="1" si="279"/>
        <v>5191.25</v>
      </c>
      <c r="CL89" s="32">
        <f t="shared" ca="1" si="280"/>
        <v>7855.53</v>
      </c>
      <c r="CM89" s="32">
        <f t="shared" ca="1" si="281"/>
        <v>1989.43</v>
      </c>
      <c r="CN89" s="32">
        <f t="shared" ca="1" si="282"/>
        <v>2614.16</v>
      </c>
      <c r="CO89" s="32">
        <f t="shared" ca="1" si="283"/>
        <v>609.02</v>
      </c>
      <c r="CP89" s="32">
        <f t="shared" ca="1" si="284"/>
        <v>4051.18</v>
      </c>
      <c r="CQ89" s="32">
        <f t="shared" ca="1" si="285"/>
        <v>3052.12</v>
      </c>
      <c r="CR89" s="32">
        <f t="shared" ca="1" si="286"/>
        <v>8806.7999999999993</v>
      </c>
      <c r="CS89" s="32">
        <f t="shared" ca="1" si="287"/>
        <v>5270.81</v>
      </c>
      <c r="CT89" s="32">
        <f t="shared" ca="1" si="288"/>
        <v>4416.93</v>
      </c>
      <c r="CU89" s="32">
        <f t="shared" ca="1" si="289"/>
        <v>6841.7</v>
      </c>
      <c r="CV89" s="32">
        <f t="shared" ca="1" si="290"/>
        <v>2440.5500000000002</v>
      </c>
      <c r="CW89" s="31">
        <f t="shared" ca="1" si="291"/>
        <v>-250564.31000000003</v>
      </c>
      <c r="CX89" s="31">
        <f t="shared" ca="1" si="292"/>
        <v>-379160.04999999993</v>
      </c>
      <c r="CY89" s="31">
        <f t="shared" ca="1" si="293"/>
        <v>-96023.130000000019</v>
      </c>
      <c r="CZ89" s="31">
        <f t="shared" ca="1" si="294"/>
        <v>-136982</v>
      </c>
      <c r="DA89" s="31">
        <f t="shared" ca="1" si="295"/>
        <v>-31912.7</v>
      </c>
      <c r="DB89" s="31">
        <f t="shared" ca="1" si="296"/>
        <v>-212281.94</v>
      </c>
      <c r="DC89" s="31">
        <f t="shared" ca="1" si="297"/>
        <v>-174377.90000000002</v>
      </c>
      <c r="DD89" s="31">
        <f t="shared" ca="1" si="298"/>
        <v>-503162.00999999995</v>
      </c>
      <c r="DE89" s="31">
        <f t="shared" ca="1" si="299"/>
        <v>-301138.7</v>
      </c>
      <c r="DF89" s="31">
        <f t="shared" ca="1" si="300"/>
        <v>-241458.93000000005</v>
      </c>
      <c r="DG89" s="31">
        <f t="shared" ca="1" si="301"/>
        <v>-374012.75</v>
      </c>
      <c r="DH89" s="31">
        <f t="shared" ca="1" si="302"/>
        <v>-133416.82</v>
      </c>
      <c r="DI89" s="32">
        <f t="shared" ca="1" si="231"/>
        <v>-12528.22</v>
      </c>
      <c r="DJ89" s="32">
        <f t="shared" ca="1" si="232"/>
        <v>-18958</v>
      </c>
      <c r="DK89" s="32">
        <f t="shared" ca="1" si="233"/>
        <v>-4801.16</v>
      </c>
      <c r="DL89" s="32">
        <f t="shared" ca="1" si="234"/>
        <v>-6849.1</v>
      </c>
      <c r="DM89" s="32">
        <f t="shared" ca="1" si="235"/>
        <v>-1595.64</v>
      </c>
      <c r="DN89" s="32">
        <f t="shared" ca="1" si="236"/>
        <v>-10614.1</v>
      </c>
      <c r="DO89" s="32">
        <f t="shared" ca="1" si="237"/>
        <v>-8718.9</v>
      </c>
      <c r="DP89" s="32">
        <f t="shared" ca="1" si="238"/>
        <v>-25158.1</v>
      </c>
      <c r="DQ89" s="32">
        <f t="shared" ca="1" si="239"/>
        <v>-15056.94</v>
      </c>
      <c r="DR89" s="32">
        <f t="shared" ca="1" si="240"/>
        <v>-12072.95</v>
      </c>
      <c r="DS89" s="32">
        <f t="shared" ca="1" si="241"/>
        <v>-18700.64</v>
      </c>
      <c r="DT89" s="32">
        <f t="shared" ca="1" si="242"/>
        <v>-6670.84</v>
      </c>
      <c r="DU89" s="31">
        <f t="shared" ca="1" si="243"/>
        <v>-68230.460000000006</v>
      </c>
      <c r="DV89" s="31">
        <f t="shared" ca="1" si="244"/>
        <v>-102362.43</v>
      </c>
      <c r="DW89" s="31">
        <f t="shared" ca="1" si="245"/>
        <v>-25720.94</v>
      </c>
      <c r="DX89" s="31">
        <f t="shared" ca="1" si="246"/>
        <v>-36372.33</v>
      </c>
      <c r="DY89" s="31">
        <f t="shared" ca="1" si="247"/>
        <v>-8401.5300000000007</v>
      </c>
      <c r="DZ89" s="31">
        <f t="shared" ca="1" si="248"/>
        <v>-55390.82</v>
      </c>
      <c r="EA89" s="31">
        <f t="shared" ca="1" si="249"/>
        <v>-45106.36</v>
      </c>
      <c r="EB89" s="31">
        <f t="shared" ca="1" si="250"/>
        <v>-128977.82</v>
      </c>
      <c r="EC89" s="31">
        <f t="shared" ca="1" si="251"/>
        <v>-76488.91</v>
      </c>
      <c r="ED89" s="31">
        <f t="shared" ca="1" si="252"/>
        <v>-60784.55</v>
      </c>
      <c r="EE89" s="31">
        <f t="shared" ca="1" si="253"/>
        <v>-93279.92</v>
      </c>
      <c r="EF89" s="31">
        <f t="shared" ca="1" si="254"/>
        <v>-32973</v>
      </c>
      <c r="EG89" s="32">
        <f t="shared" ca="1" si="255"/>
        <v>-331322.99000000005</v>
      </c>
      <c r="EH89" s="32">
        <f t="shared" ca="1" si="256"/>
        <v>-500480.47999999992</v>
      </c>
      <c r="EI89" s="32">
        <f t="shared" ca="1" si="257"/>
        <v>-126545.23000000003</v>
      </c>
      <c r="EJ89" s="32">
        <f t="shared" ca="1" si="258"/>
        <v>-180203.43</v>
      </c>
      <c r="EK89" s="32">
        <f t="shared" ca="1" si="259"/>
        <v>-41909.870000000003</v>
      </c>
      <c r="EL89" s="32">
        <f t="shared" ca="1" si="260"/>
        <v>-278286.86</v>
      </c>
      <c r="EM89" s="32">
        <f t="shared" ca="1" si="261"/>
        <v>-228203.16000000003</v>
      </c>
      <c r="EN89" s="32">
        <f t="shared" ca="1" si="262"/>
        <v>-657297.92999999993</v>
      </c>
      <c r="EO89" s="32">
        <f t="shared" ca="1" si="263"/>
        <v>-392684.55000000005</v>
      </c>
      <c r="EP89" s="32">
        <f t="shared" ca="1" si="264"/>
        <v>-314316.43000000005</v>
      </c>
      <c r="EQ89" s="32">
        <f t="shared" ca="1" si="265"/>
        <v>-485993.31</v>
      </c>
      <c r="ER89" s="32">
        <f t="shared" ca="1" si="266"/>
        <v>-173060.66</v>
      </c>
    </row>
    <row r="90" spans="1:148" x14ac:dyDescent="0.25">
      <c r="A90" t="s">
        <v>473</v>
      </c>
      <c r="B90" s="1" t="s">
        <v>103</v>
      </c>
      <c r="C90" t="str">
        <f t="shared" ca="1" si="303"/>
        <v>NX01</v>
      </c>
      <c r="D90" t="str">
        <f t="shared" ca="1" si="304"/>
        <v>Nexen Balzac</v>
      </c>
      <c r="E90" s="51">
        <v>43082.652099999999</v>
      </c>
      <c r="F90" s="51">
        <v>48849.651400000002</v>
      </c>
      <c r="G90" s="51">
        <v>34980.420299999998</v>
      </c>
      <c r="H90" s="51">
        <v>39133.188300000002</v>
      </c>
      <c r="I90" s="51">
        <v>8007.6304</v>
      </c>
      <c r="J90" s="51">
        <v>13014.938</v>
      </c>
      <c r="K90" s="51">
        <v>33532.466399999998</v>
      </c>
      <c r="L90" s="51">
        <v>51020.3992</v>
      </c>
      <c r="M90" s="51">
        <v>44146.748800000001</v>
      </c>
      <c r="N90" s="51">
        <v>41505.4493</v>
      </c>
      <c r="O90" s="51">
        <v>31400.252199999999</v>
      </c>
      <c r="P90" s="51">
        <v>52448.643300000003</v>
      </c>
      <c r="Q90" s="32">
        <v>4125051.17</v>
      </c>
      <c r="R90" s="32">
        <v>8348113.79</v>
      </c>
      <c r="S90" s="32">
        <v>1904187.61</v>
      </c>
      <c r="T90" s="32">
        <v>2703296.36</v>
      </c>
      <c r="U90" s="32">
        <v>653850.88</v>
      </c>
      <c r="V90" s="32">
        <v>2697745.23</v>
      </c>
      <c r="W90" s="32">
        <v>3111580.02</v>
      </c>
      <c r="X90" s="32">
        <v>8975823.7799999993</v>
      </c>
      <c r="Y90" s="32">
        <v>6139096.9000000004</v>
      </c>
      <c r="Z90" s="32">
        <v>4448875.91</v>
      </c>
      <c r="AA90" s="32">
        <v>3537572.7</v>
      </c>
      <c r="AB90" s="32">
        <v>3254072.41</v>
      </c>
      <c r="AC90" s="2">
        <v>-0.21</v>
      </c>
      <c r="AD90" s="2">
        <v>-0.21</v>
      </c>
      <c r="AE90" s="2">
        <v>-0.21</v>
      </c>
      <c r="AF90" s="2">
        <v>-0.21</v>
      </c>
      <c r="AG90" s="2">
        <v>-0.21</v>
      </c>
      <c r="AH90" s="2">
        <v>-0.21</v>
      </c>
      <c r="AI90" s="2">
        <v>1.04</v>
      </c>
      <c r="AJ90" s="2">
        <v>1.04</v>
      </c>
      <c r="AK90" s="2">
        <v>1.04</v>
      </c>
      <c r="AL90" s="2">
        <v>1.04</v>
      </c>
      <c r="AM90" s="2">
        <v>1.04</v>
      </c>
      <c r="AN90" s="2">
        <v>1.04</v>
      </c>
      <c r="AO90" s="33">
        <v>-8662.61</v>
      </c>
      <c r="AP90" s="33">
        <v>-17531.04</v>
      </c>
      <c r="AQ90" s="33">
        <v>-3998.79</v>
      </c>
      <c r="AR90" s="33">
        <v>-5676.92</v>
      </c>
      <c r="AS90" s="33">
        <v>-1373.09</v>
      </c>
      <c r="AT90" s="33">
        <v>-5665.26</v>
      </c>
      <c r="AU90" s="33">
        <v>32360.43</v>
      </c>
      <c r="AV90" s="33">
        <v>93348.57</v>
      </c>
      <c r="AW90" s="33">
        <v>63846.61</v>
      </c>
      <c r="AX90" s="33">
        <v>46268.31</v>
      </c>
      <c r="AY90" s="33">
        <v>36790.76</v>
      </c>
      <c r="AZ90" s="33">
        <v>33842.35</v>
      </c>
      <c r="BA90" s="31">
        <f t="shared" si="267"/>
        <v>-1650.02</v>
      </c>
      <c r="BB90" s="31">
        <f t="shared" si="268"/>
        <v>-3339.25</v>
      </c>
      <c r="BC90" s="31">
        <f t="shared" si="269"/>
        <v>-761.68</v>
      </c>
      <c r="BD90" s="31">
        <f t="shared" si="270"/>
        <v>15679.12</v>
      </c>
      <c r="BE90" s="31">
        <f t="shared" si="271"/>
        <v>3792.34</v>
      </c>
      <c r="BF90" s="31">
        <f t="shared" si="272"/>
        <v>15646.92</v>
      </c>
      <c r="BG90" s="31">
        <f t="shared" si="273"/>
        <v>2178.11</v>
      </c>
      <c r="BH90" s="31">
        <f t="shared" si="274"/>
        <v>6283.08</v>
      </c>
      <c r="BI90" s="31">
        <f t="shared" si="275"/>
        <v>4297.37</v>
      </c>
      <c r="BJ90" s="31">
        <f t="shared" si="276"/>
        <v>-13346.63</v>
      </c>
      <c r="BK90" s="31">
        <f t="shared" si="277"/>
        <v>-10612.72</v>
      </c>
      <c r="BL90" s="31">
        <f t="shared" si="278"/>
        <v>-9762.2199999999993</v>
      </c>
      <c r="BM90" s="6">
        <f t="shared" ca="1" si="305"/>
        <v>-1.4E-3</v>
      </c>
      <c r="BN90" s="6">
        <f t="shared" ca="1" si="305"/>
        <v>-1.4E-3</v>
      </c>
      <c r="BO90" s="6">
        <f t="shared" ca="1" si="305"/>
        <v>-1.4E-3</v>
      </c>
      <c r="BP90" s="6">
        <f t="shared" ca="1" si="305"/>
        <v>-1.4E-3</v>
      </c>
      <c r="BQ90" s="6">
        <f t="shared" ca="1" si="305"/>
        <v>-1.4E-3</v>
      </c>
      <c r="BR90" s="6">
        <f t="shared" ca="1" si="305"/>
        <v>-1.4E-3</v>
      </c>
      <c r="BS90" s="6">
        <f t="shared" ca="1" si="305"/>
        <v>-1.4E-3</v>
      </c>
      <c r="BT90" s="6">
        <f t="shared" ca="1" si="305"/>
        <v>-1.4E-3</v>
      </c>
      <c r="BU90" s="6">
        <f t="shared" ca="1" si="305"/>
        <v>-1.4E-3</v>
      </c>
      <c r="BV90" s="6">
        <f t="shared" ca="1" si="305"/>
        <v>-1.4E-3</v>
      </c>
      <c r="BW90" s="6">
        <f t="shared" ca="1" si="305"/>
        <v>-1.4E-3</v>
      </c>
      <c r="BX90" s="6">
        <f t="shared" ca="1" si="305"/>
        <v>-1.4E-3</v>
      </c>
      <c r="BY90" s="31">
        <f t="shared" ca="1" si="219"/>
        <v>-5775.07</v>
      </c>
      <c r="BZ90" s="31">
        <f t="shared" ca="1" si="220"/>
        <v>-11687.36</v>
      </c>
      <c r="CA90" s="31">
        <f t="shared" ca="1" si="221"/>
        <v>-2665.86</v>
      </c>
      <c r="CB90" s="31">
        <f t="shared" ca="1" si="222"/>
        <v>-3784.61</v>
      </c>
      <c r="CC90" s="31">
        <f t="shared" ca="1" si="223"/>
        <v>-915.39</v>
      </c>
      <c r="CD90" s="31">
        <f t="shared" ca="1" si="224"/>
        <v>-3776.84</v>
      </c>
      <c r="CE90" s="31">
        <f t="shared" ca="1" si="225"/>
        <v>-4356.21</v>
      </c>
      <c r="CF90" s="31">
        <f t="shared" ca="1" si="226"/>
        <v>-12566.15</v>
      </c>
      <c r="CG90" s="31">
        <f t="shared" ca="1" si="227"/>
        <v>-8594.74</v>
      </c>
      <c r="CH90" s="31">
        <f t="shared" ca="1" si="228"/>
        <v>-6228.43</v>
      </c>
      <c r="CI90" s="31">
        <f t="shared" ca="1" si="229"/>
        <v>-4952.6000000000004</v>
      </c>
      <c r="CJ90" s="31">
        <f t="shared" ca="1" si="230"/>
        <v>-4555.7</v>
      </c>
      <c r="CK90" s="32">
        <f t="shared" ca="1" si="279"/>
        <v>6187.58</v>
      </c>
      <c r="CL90" s="32">
        <f t="shared" ca="1" si="280"/>
        <v>12522.17</v>
      </c>
      <c r="CM90" s="32">
        <f t="shared" ca="1" si="281"/>
        <v>2856.28</v>
      </c>
      <c r="CN90" s="32">
        <f t="shared" ca="1" si="282"/>
        <v>4054.94</v>
      </c>
      <c r="CO90" s="32">
        <f t="shared" ca="1" si="283"/>
        <v>980.78</v>
      </c>
      <c r="CP90" s="32">
        <f t="shared" ca="1" si="284"/>
        <v>4046.62</v>
      </c>
      <c r="CQ90" s="32">
        <f t="shared" ca="1" si="285"/>
        <v>4667.37</v>
      </c>
      <c r="CR90" s="32">
        <f t="shared" ca="1" si="286"/>
        <v>13463.74</v>
      </c>
      <c r="CS90" s="32">
        <f t="shared" ca="1" si="287"/>
        <v>9208.65</v>
      </c>
      <c r="CT90" s="32">
        <f t="shared" ca="1" si="288"/>
        <v>6673.31</v>
      </c>
      <c r="CU90" s="32">
        <f t="shared" ca="1" si="289"/>
        <v>5306.36</v>
      </c>
      <c r="CV90" s="32">
        <f t="shared" ca="1" si="290"/>
        <v>4881.1099999999997</v>
      </c>
      <c r="CW90" s="31">
        <f t="shared" ca="1" si="291"/>
        <v>10725.140000000001</v>
      </c>
      <c r="CX90" s="31">
        <f t="shared" ca="1" si="292"/>
        <v>21705.1</v>
      </c>
      <c r="CY90" s="31">
        <f t="shared" ca="1" si="293"/>
        <v>4950.8900000000003</v>
      </c>
      <c r="CZ90" s="31">
        <f t="shared" ca="1" si="294"/>
        <v>-9731.8700000000008</v>
      </c>
      <c r="DA90" s="31">
        <f t="shared" ca="1" si="295"/>
        <v>-2353.86</v>
      </c>
      <c r="DB90" s="31">
        <f t="shared" ca="1" si="296"/>
        <v>-9711.880000000001</v>
      </c>
      <c r="DC90" s="31">
        <f t="shared" ca="1" si="297"/>
        <v>-34227.379999999997</v>
      </c>
      <c r="DD90" s="31">
        <f t="shared" ca="1" si="298"/>
        <v>-98734.060000000012</v>
      </c>
      <c r="DE90" s="31">
        <f t="shared" ca="1" si="299"/>
        <v>-67530.069999999992</v>
      </c>
      <c r="DF90" s="31">
        <f t="shared" ca="1" si="300"/>
        <v>-32476.800000000003</v>
      </c>
      <c r="DG90" s="31">
        <f t="shared" ca="1" si="301"/>
        <v>-25824.28</v>
      </c>
      <c r="DH90" s="31">
        <f t="shared" ca="1" si="302"/>
        <v>-23754.720000000001</v>
      </c>
      <c r="DI90" s="32">
        <f t="shared" ca="1" si="231"/>
        <v>536.26</v>
      </c>
      <c r="DJ90" s="32">
        <f t="shared" ca="1" si="232"/>
        <v>1085.26</v>
      </c>
      <c r="DK90" s="32">
        <f t="shared" ca="1" si="233"/>
        <v>247.54</v>
      </c>
      <c r="DL90" s="32">
        <f t="shared" ca="1" si="234"/>
        <v>-486.59</v>
      </c>
      <c r="DM90" s="32">
        <f t="shared" ca="1" si="235"/>
        <v>-117.69</v>
      </c>
      <c r="DN90" s="32">
        <f t="shared" ca="1" si="236"/>
        <v>-485.59</v>
      </c>
      <c r="DO90" s="32">
        <f t="shared" ca="1" si="237"/>
        <v>-1711.37</v>
      </c>
      <c r="DP90" s="32">
        <f t="shared" ca="1" si="238"/>
        <v>-4936.7</v>
      </c>
      <c r="DQ90" s="32">
        <f t="shared" ca="1" si="239"/>
        <v>-3376.5</v>
      </c>
      <c r="DR90" s="32">
        <f t="shared" ca="1" si="240"/>
        <v>-1623.84</v>
      </c>
      <c r="DS90" s="32">
        <f t="shared" ca="1" si="241"/>
        <v>-1291.21</v>
      </c>
      <c r="DT90" s="32">
        <f t="shared" ca="1" si="242"/>
        <v>-1187.74</v>
      </c>
      <c r="DU90" s="31">
        <f t="shared" ca="1" si="243"/>
        <v>2920.53</v>
      </c>
      <c r="DV90" s="31">
        <f t="shared" ca="1" si="244"/>
        <v>5859.76</v>
      </c>
      <c r="DW90" s="31">
        <f t="shared" ca="1" si="245"/>
        <v>1326.16</v>
      </c>
      <c r="DX90" s="31">
        <f t="shared" ca="1" si="246"/>
        <v>-2584.0700000000002</v>
      </c>
      <c r="DY90" s="31">
        <f t="shared" ca="1" si="247"/>
        <v>-619.69000000000005</v>
      </c>
      <c r="DZ90" s="31">
        <f t="shared" ca="1" si="248"/>
        <v>-2534.13</v>
      </c>
      <c r="EA90" s="31">
        <f t="shared" ca="1" si="249"/>
        <v>-8853.6</v>
      </c>
      <c r="EB90" s="31">
        <f t="shared" ca="1" si="250"/>
        <v>-25308.95</v>
      </c>
      <c r="EC90" s="31">
        <f t="shared" ca="1" si="251"/>
        <v>-17152.57</v>
      </c>
      <c r="ED90" s="31">
        <f t="shared" ca="1" si="252"/>
        <v>-8175.67</v>
      </c>
      <c r="EE90" s="31">
        <f t="shared" ca="1" si="253"/>
        <v>-6440.65</v>
      </c>
      <c r="EF90" s="31">
        <f t="shared" ca="1" si="254"/>
        <v>-5870.81</v>
      </c>
      <c r="EG90" s="32">
        <f t="shared" ca="1" si="255"/>
        <v>14181.930000000002</v>
      </c>
      <c r="EH90" s="32">
        <f t="shared" ca="1" si="256"/>
        <v>28650.119999999995</v>
      </c>
      <c r="EI90" s="32">
        <f t="shared" ca="1" si="257"/>
        <v>6524.59</v>
      </c>
      <c r="EJ90" s="32">
        <f t="shared" ca="1" si="258"/>
        <v>-12802.53</v>
      </c>
      <c r="EK90" s="32">
        <f t="shared" ca="1" si="259"/>
        <v>-3091.2400000000002</v>
      </c>
      <c r="EL90" s="32">
        <f t="shared" ca="1" si="260"/>
        <v>-12731.600000000002</v>
      </c>
      <c r="EM90" s="32">
        <f t="shared" ca="1" si="261"/>
        <v>-44792.35</v>
      </c>
      <c r="EN90" s="32">
        <f t="shared" ca="1" si="262"/>
        <v>-128979.71</v>
      </c>
      <c r="EO90" s="32">
        <f t="shared" ca="1" si="263"/>
        <v>-88059.139999999985</v>
      </c>
      <c r="EP90" s="32">
        <f t="shared" ca="1" si="264"/>
        <v>-42276.31</v>
      </c>
      <c r="EQ90" s="32">
        <f t="shared" ca="1" si="265"/>
        <v>-33556.14</v>
      </c>
      <c r="ER90" s="32">
        <f t="shared" ca="1" si="266"/>
        <v>-30813.270000000004</v>
      </c>
    </row>
    <row r="91" spans="1:148" x14ac:dyDescent="0.25">
      <c r="A91" t="s">
        <v>473</v>
      </c>
      <c r="B91" s="1" t="s">
        <v>104</v>
      </c>
      <c r="C91" t="str">
        <f t="shared" ca="1" si="303"/>
        <v>NX02</v>
      </c>
      <c r="D91" t="str">
        <f t="shared" ca="1" si="304"/>
        <v>Nexen Long Lake Industrial System</v>
      </c>
      <c r="E91" s="51">
        <v>35835.644</v>
      </c>
      <c r="F91" s="51">
        <v>26772.371999999999</v>
      </c>
      <c r="G91" s="51">
        <v>33137.760000000002</v>
      </c>
      <c r="H91" s="51">
        <v>25225.3583</v>
      </c>
      <c r="I91" s="51">
        <v>40346.341999999997</v>
      </c>
      <c r="J91" s="51">
        <v>19471.392</v>
      </c>
      <c r="K91" s="51">
        <v>15810.152</v>
      </c>
      <c r="L91" s="51">
        <v>10964.203799999999</v>
      </c>
      <c r="M91" s="51">
        <v>14289.638000000001</v>
      </c>
      <c r="N91" s="51">
        <v>37791.144</v>
      </c>
      <c r="O91" s="51">
        <v>23220.1</v>
      </c>
      <c r="P91" s="51">
        <v>29417.941200000001</v>
      </c>
      <c r="Q91" s="32">
        <v>2640513.9900000002</v>
      </c>
      <c r="R91" s="32">
        <v>4436921.59</v>
      </c>
      <c r="S91" s="32">
        <v>1369853.33</v>
      </c>
      <c r="T91" s="32">
        <v>964247.28</v>
      </c>
      <c r="U91" s="32">
        <v>1312681.98</v>
      </c>
      <c r="V91" s="32">
        <v>1329939.56</v>
      </c>
      <c r="W91" s="32">
        <v>1128199.8</v>
      </c>
      <c r="X91" s="32">
        <v>693056.02</v>
      </c>
      <c r="Y91" s="32">
        <v>753682.58</v>
      </c>
      <c r="Z91" s="32">
        <v>2457118.63</v>
      </c>
      <c r="AA91" s="32">
        <v>2056701.37</v>
      </c>
      <c r="AB91" s="32">
        <v>1592758.98</v>
      </c>
      <c r="AC91" s="2">
        <v>5.96</v>
      </c>
      <c r="AD91" s="2">
        <v>5.96</v>
      </c>
      <c r="AE91" s="2">
        <v>5.96</v>
      </c>
      <c r="AF91" s="2">
        <v>5.96</v>
      </c>
      <c r="AG91" s="2">
        <v>5.96</v>
      </c>
      <c r="AH91" s="2">
        <v>5.96</v>
      </c>
      <c r="AI91" s="2">
        <v>6.68</v>
      </c>
      <c r="AJ91" s="2">
        <v>6.68</v>
      </c>
      <c r="AK91" s="2">
        <v>6.68</v>
      </c>
      <c r="AL91" s="2">
        <v>6.68</v>
      </c>
      <c r="AM91" s="2">
        <v>6.68</v>
      </c>
      <c r="AN91" s="2">
        <v>6.68</v>
      </c>
      <c r="AO91" s="33">
        <v>157374.63</v>
      </c>
      <c r="AP91" s="33">
        <v>264440.53000000003</v>
      </c>
      <c r="AQ91" s="33">
        <v>81643.259999999995</v>
      </c>
      <c r="AR91" s="33">
        <v>57469.14</v>
      </c>
      <c r="AS91" s="33">
        <v>78235.850000000006</v>
      </c>
      <c r="AT91" s="33">
        <v>79264.399999999994</v>
      </c>
      <c r="AU91" s="33">
        <v>75363.75</v>
      </c>
      <c r="AV91" s="33">
        <v>46296.14</v>
      </c>
      <c r="AW91" s="33">
        <v>50346</v>
      </c>
      <c r="AX91" s="33">
        <v>164135.51999999999</v>
      </c>
      <c r="AY91" s="33">
        <v>137387.65</v>
      </c>
      <c r="AZ91" s="33">
        <v>106396.3</v>
      </c>
      <c r="BA91" s="31">
        <f t="shared" si="267"/>
        <v>-1056.21</v>
      </c>
      <c r="BB91" s="31">
        <f t="shared" si="268"/>
        <v>-1774.77</v>
      </c>
      <c r="BC91" s="31">
        <f t="shared" si="269"/>
        <v>-547.94000000000005</v>
      </c>
      <c r="BD91" s="31">
        <f t="shared" si="270"/>
        <v>5592.63</v>
      </c>
      <c r="BE91" s="31">
        <f t="shared" si="271"/>
        <v>7613.56</v>
      </c>
      <c r="BF91" s="31">
        <f t="shared" si="272"/>
        <v>7713.65</v>
      </c>
      <c r="BG91" s="31">
        <f t="shared" si="273"/>
        <v>789.74</v>
      </c>
      <c r="BH91" s="31">
        <f t="shared" si="274"/>
        <v>485.14</v>
      </c>
      <c r="BI91" s="31">
        <f t="shared" si="275"/>
        <v>527.58000000000004</v>
      </c>
      <c r="BJ91" s="31">
        <f t="shared" si="276"/>
        <v>-7371.36</v>
      </c>
      <c r="BK91" s="31">
        <f t="shared" si="277"/>
        <v>-6170.1</v>
      </c>
      <c r="BL91" s="31">
        <f t="shared" si="278"/>
        <v>-4778.28</v>
      </c>
      <c r="BM91" s="6">
        <f t="shared" ca="1" si="305"/>
        <v>4.5600000000000002E-2</v>
      </c>
      <c r="BN91" s="6">
        <f t="shared" ca="1" si="305"/>
        <v>4.5600000000000002E-2</v>
      </c>
      <c r="BO91" s="6">
        <f t="shared" ca="1" si="305"/>
        <v>4.5600000000000002E-2</v>
      </c>
      <c r="BP91" s="6">
        <f t="shared" ca="1" si="305"/>
        <v>4.5600000000000002E-2</v>
      </c>
      <c r="BQ91" s="6">
        <f t="shared" ca="1" si="305"/>
        <v>4.5600000000000002E-2</v>
      </c>
      <c r="BR91" s="6">
        <f t="shared" ca="1" si="305"/>
        <v>4.5600000000000002E-2</v>
      </c>
      <c r="BS91" s="6">
        <f t="shared" ca="1" si="305"/>
        <v>4.5600000000000002E-2</v>
      </c>
      <c r="BT91" s="6">
        <f t="shared" ca="1" si="305"/>
        <v>4.5600000000000002E-2</v>
      </c>
      <c r="BU91" s="6">
        <f t="shared" ca="1" si="305"/>
        <v>4.5600000000000002E-2</v>
      </c>
      <c r="BV91" s="6">
        <f t="shared" ca="1" si="305"/>
        <v>4.5600000000000002E-2</v>
      </c>
      <c r="BW91" s="6">
        <f t="shared" ca="1" si="305"/>
        <v>4.5600000000000002E-2</v>
      </c>
      <c r="BX91" s="6">
        <f t="shared" ca="1" si="305"/>
        <v>4.5600000000000002E-2</v>
      </c>
      <c r="BY91" s="31">
        <f t="shared" ca="1" si="219"/>
        <v>120407.44</v>
      </c>
      <c r="BZ91" s="31">
        <f t="shared" ca="1" si="220"/>
        <v>202323.62</v>
      </c>
      <c r="CA91" s="31">
        <f t="shared" ca="1" si="221"/>
        <v>62465.31</v>
      </c>
      <c r="CB91" s="31">
        <f t="shared" ca="1" si="222"/>
        <v>43969.68</v>
      </c>
      <c r="CC91" s="31">
        <f t="shared" ca="1" si="223"/>
        <v>59858.3</v>
      </c>
      <c r="CD91" s="31">
        <f t="shared" ca="1" si="224"/>
        <v>60645.24</v>
      </c>
      <c r="CE91" s="31">
        <f t="shared" ca="1" si="225"/>
        <v>51445.91</v>
      </c>
      <c r="CF91" s="31">
        <f t="shared" ca="1" si="226"/>
        <v>31603.35</v>
      </c>
      <c r="CG91" s="31">
        <f t="shared" ca="1" si="227"/>
        <v>34367.93</v>
      </c>
      <c r="CH91" s="31">
        <f t="shared" ca="1" si="228"/>
        <v>112044.61</v>
      </c>
      <c r="CI91" s="31">
        <f t="shared" ca="1" si="229"/>
        <v>93785.58</v>
      </c>
      <c r="CJ91" s="31">
        <f t="shared" ca="1" si="230"/>
        <v>72629.81</v>
      </c>
      <c r="CK91" s="32">
        <f t="shared" ca="1" si="279"/>
        <v>3960.77</v>
      </c>
      <c r="CL91" s="32">
        <f t="shared" ca="1" si="280"/>
        <v>6655.38</v>
      </c>
      <c r="CM91" s="32">
        <f t="shared" ca="1" si="281"/>
        <v>2054.7800000000002</v>
      </c>
      <c r="CN91" s="32">
        <f t="shared" ca="1" si="282"/>
        <v>1446.37</v>
      </c>
      <c r="CO91" s="32">
        <f t="shared" ca="1" si="283"/>
        <v>1969.02</v>
      </c>
      <c r="CP91" s="32">
        <f t="shared" ca="1" si="284"/>
        <v>1994.91</v>
      </c>
      <c r="CQ91" s="32">
        <f t="shared" ca="1" si="285"/>
        <v>1692.3</v>
      </c>
      <c r="CR91" s="32">
        <f t="shared" ca="1" si="286"/>
        <v>1039.58</v>
      </c>
      <c r="CS91" s="32">
        <f t="shared" ca="1" si="287"/>
        <v>1130.52</v>
      </c>
      <c r="CT91" s="32">
        <f t="shared" ca="1" si="288"/>
        <v>3685.68</v>
      </c>
      <c r="CU91" s="32">
        <f t="shared" ca="1" si="289"/>
        <v>3085.05</v>
      </c>
      <c r="CV91" s="32">
        <f t="shared" ca="1" si="290"/>
        <v>2389.14</v>
      </c>
      <c r="CW91" s="31">
        <f t="shared" ca="1" si="291"/>
        <v>-31950.21</v>
      </c>
      <c r="CX91" s="31">
        <f t="shared" ca="1" si="292"/>
        <v>-53686.760000000031</v>
      </c>
      <c r="CY91" s="31">
        <f t="shared" ca="1" si="293"/>
        <v>-16575.23</v>
      </c>
      <c r="CZ91" s="31">
        <f t="shared" ca="1" si="294"/>
        <v>-17645.719999999998</v>
      </c>
      <c r="DA91" s="31">
        <f t="shared" ca="1" si="295"/>
        <v>-24022.090000000007</v>
      </c>
      <c r="DB91" s="31">
        <f t="shared" ca="1" si="296"/>
        <v>-24337.899999999994</v>
      </c>
      <c r="DC91" s="31">
        <f t="shared" ca="1" si="297"/>
        <v>-23015.279999999995</v>
      </c>
      <c r="DD91" s="31">
        <f t="shared" ca="1" si="298"/>
        <v>-14138.349999999999</v>
      </c>
      <c r="DE91" s="31">
        <f t="shared" ca="1" si="299"/>
        <v>-15375.130000000003</v>
      </c>
      <c r="DF91" s="31">
        <f t="shared" ca="1" si="300"/>
        <v>-41033.869999999995</v>
      </c>
      <c r="DG91" s="31">
        <f t="shared" ca="1" si="301"/>
        <v>-34346.919999999991</v>
      </c>
      <c r="DH91" s="31">
        <f t="shared" ca="1" si="302"/>
        <v>-26599.070000000007</v>
      </c>
      <c r="DI91" s="32">
        <f t="shared" ca="1" si="231"/>
        <v>-1597.51</v>
      </c>
      <c r="DJ91" s="32">
        <f t="shared" ca="1" si="232"/>
        <v>-2684.34</v>
      </c>
      <c r="DK91" s="32">
        <f t="shared" ca="1" si="233"/>
        <v>-828.76</v>
      </c>
      <c r="DL91" s="32">
        <f t="shared" ca="1" si="234"/>
        <v>-882.29</v>
      </c>
      <c r="DM91" s="32">
        <f t="shared" ca="1" si="235"/>
        <v>-1201.0999999999999</v>
      </c>
      <c r="DN91" s="32">
        <f t="shared" ca="1" si="236"/>
        <v>-1216.9000000000001</v>
      </c>
      <c r="DO91" s="32">
        <f t="shared" ca="1" si="237"/>
        <v>-1150.76</v>
      </c>
      <c r="DP91" s="32">
        <f t="shared" ca="1" si="238"/>
        <v>-706.92</v>
      </c>
      <c r="DQ91" s="32">
        <f t="shared" ca="1" si="239"/>
        <v>-768.76</v>
      </c>
      <c r="DR91" s="32">
        <f t="shared" ca="1" si="240"/>
        <v>-2051.69</v>
      </c>
      <c r="DS91" s="32">
        <f t="shared" ca="1" si="241"/>
        <v>-1717.35</v>
      </c>
      <c r="DT91" s="32">
        <f t="shared" ca="1" si="242"/>
        <v>-1329.95</v>
      </c>
      <c r="DU91" s="31">
        <f t="shared" ca="1" si="243"/>
        <v>-8700.27</v>
      </c>
      <c r="DV91" s="31">
        <f t="shared" ca="1" si="244"/>
        <v>-14493.9</v>
      </c>
      <c r="DW91" s="31">
        <f t="shared" ca="1" si="245"/>
        <v>-4439.87</v>
      </c>
      <c r="DX91" s="31">
        <f t="shared" ca="1" si="246"/>
        <v>-4685.3999999999996</v>
      </c>
      <c r="DY91" s="31">
        <f t="shared" ca="1" si="247"/>
        <v>-6324.2</v>
      </c>
      <c r="DZ91" s="31">
        <f t="shared" ca="1" si="248"/>
        <v>-6350.5</v>
      </c>
      <c r="EA91" s="31">
        <f t="shared" ca="1" si="249"/>
        <v>-5953.37</v>
      </c>
      <c r="EB91" s="31">
        <f t="shared" ca="1" si="250"/>
        <v>-3624.15</v>
      </c>
      <c r="EC91" s="31">
        <f t="shared" ca="1" si="251"/>
        <v>-3905.27</v>
      </c>
      <c r="ED91" s="31">
        <f t="shared" ca="1" si="252"/>
        <v>-10329.81</v>
      </c>
      <c r="EE91" s="31">
        <f t="shared" ca="1" si="253"/>
        <v>-8566.23</v>
      </c>
      <c r="EF91" s="31">
        <f t="shared" ca="1" si="254"/>
        <v>-6573.77</v>
      </c>
      <c r="EG91" s="32">
        <f t="shared" ca="1" si="255"/>
        <v>-42247.990000000005</v>
      </c>
      <c r="EH91" s="32">
        <f t="shared" ca="1" si="256"/>
        <v>-70865.000000000029</v>
      </c>
      <c r="EI91" s="32">
        <f t="shared" ca="1" si="257"/>
        <v>-21843.859999999997</v>
      </c>
      <c r="EJ91" s="32">
        <f t="shared" ca="1" si="258"/>
        <v>-23213.409999999996</v>
      </c>
      <c r="EK91" s="32">
        <f t="shared" ca="1" si="259"/>
        <v>-31547.390000000007</v>
      </c>
      <c r="EL91" s="32">
        <f t="shared" ca="1" si="260"/>
        <v>-31905.299999999996</v>
      </c>
      <c r="EM91" s="32">
        <f t="shared" ca="1" si="261"/>
        <v>-30119.409999999993</v>
      </c>
      <c r="EN91" s="32">
        <f t="shared" ca="1" si="262"/>
        <v>-18469.419999999998</v>
      </c>
      <c r="EO91" s="32">
        <f t="shared" ca="1" si="263"/>
        <v>-20049.160000000003</v>
      </c>
      <c r="EP91" s="32">
        <f t="shared" ca="1" si="264"/>
        <v>-53415.369999999995</v>
      </c>
      <c r="EQ91" s="32">
        <f t="shared" ca="1" si="265"/>
        <v>-44630.499999999985</v>
      </c>
      <c r="ER91" s="32">
        <f t="shared" ca="1" si="266"/>
        <v>-34502.790000000008</v>
      </c>
    </row>
    <row r="92" spans="1:148" x14ac:dyDescent="0.25">
      <c r="A92" t="s">
        <v>474</v>
      </c>
      <c r="B92" s="1" t="s">
        <v>49</v>
      </c>
      <c r="C92" t="str">
        <f t="shared" ca="1" si="303"/>
        <v>OMRH</v>
      </c>
      <c r="D92" t="str">
        <f t="shared" ca="1" si="304"/>
        <v>Oldman River Hydro Facility</v>
      </c>
      <c r="E92" s="51">
        <v>2691.7135214</v>
      </c>
      <c r="F92" s="51">
        <v>2385.0843424</v>
      </c>
      <c r="G92" s="51">
        <v>4956.2872174000004</v>
      </c>
      <c r="H92" s="51">
        <v>12155.249649900001</v>
      </c>
      <c r="I92" s="51">
        <v>20407.771376600002</v>
      </c>
      <c r="J92" s="51">
        <v>21796.481442799999</v>
      </c>
      <c r="K92" s="51">
        <v>23029.838060300001</v>
      </c>
      <c r="L92" s="51">
        <v>15852.9081821</v>
      </c>
      <c r="M92" s="51">
        <v>10699.7976796</v>
      </c>
      <c r="N92" s="51">
        <v>7882.8565527000001</v>
      </c>
      <c r="O92" s="51">
        <v>3302.2102869</v>
      </c>
      <c r="P92" s="51">
        <v>1746.9362768000001</v>
      </c>
      <c r="Q92" s="32">
        <v>213049.5</v>
      </c>
      <c r="R92" s="32">
        <v>293719.21000000002</v>
      </c>
      <c r="S92" s="32">
        <v>240394.03</v>
      </c>
      <c r="T92" s="32">
        <v>635559.66</v>
      </c>
      <c r="U92" s="32">
        <v>677805.09</v>
      </c>
      <c r="V92" s="32">
        <v>1595496.99</v>
      </c>
      <c r="W92" s="32">
        <v>1413267.34</v>
      </c>
      <c r="X92" s="32">
        <v>1744665.29</v>
      </c>
      <c r="Y92" s="32">
        <v>1028507.35</v>
      </c>
      <c r="Z92" s="32">
        <v>698974</v>
      </c>
      <c r="AA92" s="32">
        <v>347953.26</v>
      </c>
      <c r="AB92" s="32">
        <v>89109.31</v>
      </c>
      <c r="AC92" s="2">
        <v>0.83</v>
      </c>
      <c r="AD92" s="2">
        <v>0.83</v>
      </c>
      <c r="AE92" s="2">
        <v>0.83</v>
      </c>
      <c r="AF92" s="2">
        <v>0.83</v>
      </c>
      <c r="AG92" s="2">
        <v>0.83</v>
      </c>
      <c r="AH92" s="2">
        <v>0.83</v>
      </c>
      <c r="AI92" s="2">
        <v>2.2599999999999998</v>
      </c>
      <c r="AJ92" s="2">
        <v>2.2599999999999998</v>
      </c>
      <c r="AK92" s="2">
        <v>2.2599999999999998</v>
      </c>
      <c r="AL92" s="2">
        <v>2.2599999999999998</v>
      </c>
      <c r="AM92" s="2">
        <v>2.2599999999999998</v>
      </c>
      <c r="AN92" s="2">
        <v>2.2599999999999998</v>
      </c>
      <c r="AO92" s="33">
        <v>1768.31</v>
      </c>
      <c r="AP92" s="33">
        <v>2437.87</v>
      </c>
      <c r="AQ92" s="33">
        <v>1995.27</v>
      </c>
      <c r="AR92" s="33">
        <v>5275.15</v>
      </c>
      <c r="AS92" s="33">
        <v>5625.78</v>
      </c>
      <c r="AT92" s="33">
        <v>13242.63</v>
      </c>
      <c r="AU92" s="33">
        <v>31939.84</v>
      </c>
      <c r="AV92" s="33">
        <v>39429.440000000002</v>
      </c>
      <c r="AW92" s="33">
        <v>23244.27</v>
      </c>
      <c r="AX92" s="33">
        <v>15796.81</v>
      </c>
      <c r="AY92" s="33">
        <v>7863.74</v>
      </c>
      <c r="AZ92" s="33">
        <v>2013.87</v>
      </c>
      <c r="BA92" s="31">
        <f t="shared" si="267"/>
        <v>-85.22</v>
      </c>
      <c r="BB92" s="31">
        <f t="shared" si="268"/>
        <v>-117.49</v>
      </c>
      <c r="BC92" s="31">
        <f t="shared" si="269"/>
        <v>-96.16</v>
      </c>
      <c r="BD92" s="31">
        <f t="shared" si="270"/>
        <v>3686.25</v>
      </c>
      <c r="BE92" s="31">
        <f t="shared" si="271"/>
        <v>3931.27</v>
      </c>
      <c r="BF92" s="31">
        <f t="shared" si="272"/>
        <v>9253.8799999999992</v>
      </c>
      <c r="BG92" s="31">
        <f t="shared" si="273"/>
        <v>989.29</v>
      </c>
      <c r="BH92" s="31">
        <f t="shared" si="274"/>
        <v>1221.27</v>
      </c>
      <c r="BI92" s="31">
        <f t="shared" si="275"/>
        <v>719.96</v>
      </c>
      <c r="BJ92" s="31">
        <f t="shared" si="276"/>
        <v>-2096.92</v>
      </c>
      <c r="BK92" s="31">
        <f t="shared" si="277"/>
        <v>-1043.8599999999999</v>
      </c>
      <c r="BL92" s="31">
        <f t="shared" si="278"/>
        <v>-267.33</v>
      </c>
      <c r="BM92" s="6">
        <f t="shared" ca="1" si="305"/>
        <v>2.5600000000000001E-2</v>
      </c>
      <c r="BN92" s="6">
        <f t="shared" ca="1" si="305"/>
        <v>2.5600000000000001E-2</v>
      </c>
      <c r="BO92" s="6">
        <f t="shared" ca="1" si="305"/>
        <v>2.5600000000000001E-2</v>
      </c>
      <c r="BP92" s="6">
        <f t="shared" ca="1" si="305"/>
        <v>2.5600000000000001E-2</v>
      </c>
      <c r="BQ92" s="6">
        <f t="shared" ca="1" si="305"/>
        <v>2.5600000000000001E-2</v>
      </c>
      <c r="BR92" s="6">
        <f t="shared" ca="1" si="305"/>
        <v>2.5600000000000001E-2</v>
      </c>
      <c r="BS92" s="6">
        <f t="shared" ca="1" si="305"/>
        <v>2.5600000000000001E-2</v>
      </c>
      <c r="BT92" s="6">
        <f t="shared" ca="1" si="305"/>
        <v>2.5600000000000001E-2</v>
      </c>
      <c r="BU92" s="6">
        <f t="shared" ca="1" si="305"/>
        <v>2.5600000000000001E-2</v>
      </c>
      <c r="BV92" s="6">
        <f t="shared" ca="1" si="305"/>
        <v>2.5600000000000001E-2</v>
      </c>
      <c r="BW92" s="6">
        <f t="shared" ca="1" si="305"/>
        <v>2.5600000000000001E-2</v>
      </c>
      <c r="BX92" s="6">
        <f t="shared" ca="1" si="305"/>
        <v>2.5600000000000001E-2</v>
      </c>
      <c r="BY92" s="31">
        <f t="shared" ca="1" si="219"/>
        <v>5454.07</v>
      </c>
      <c r="BZ92" s="31">
        <f t="shared" ca="1" si="220"/>
        <v>7519.21</v>
      </c>
      <c r="CA92" s="31">
        <f t="shared" ca="1" si="221"/>
        <v>6154.09</v>
      </c>
      <c r="CB92" s="31">
        <f t="shared" ca="1" si="222"/>
        <v>16270.33</v>
      </c>
      <c r="CC92" s="31">
        <f t="shared" ca="1" si="223"/>
        <v>17351.810000000001</v>
      </c>
      <c r="CD92" s="31">
        <f t="shared" ca="1" si="224"/>
        <v>40844.720000000001</v>
      </c>
      <c r="CE92" s="31">
        <f t="shared" ca="1" si="225"/>
        <v>36179.64</v>
      </c>
      <c r="CF92" s="31">
        <f t="shared" ca="1" si="226"/>
        <v>44663.43</v>
      </c>
      <c r="CG92" s="31">
        <f t="shared" ca="1" si="227"/>
        <v>26329.79</v>
      </c>
      <c r="CH92" s="31">
        <f t="shared" ca="1" si="228"/>
        <v>17893.73</v>
      </c>
      <c r="CI92" s="31">
        <f t="shared" ca="1" si="229"/>
        <v>8907.6</v>
      </c>
      <c r="CJ92" s="31">
        <f t="shared" ca="1" si="230"/>
        <v>2281.1999999999998</v>
      </c>
      <c r="CK92" s="32">
        <f t="shared" ca="1" si="279"/>
        <v>319.57</v>
      </c>
      <c r="CL92" s="32">
        <f t="shared" ca="1" si="280"/>
        <v>440.58</v>
      </c>
      <c r="CM92" s="32">
        <f t="shared" ca="1" si="281"/>
        <v>360.59</v>
      </c>
      <c r="CN92" s="32">
        <f t="shared" ca="1" si="282"/>
        <v>953.34</v>
      </c>
      <c r="CO92" s="32">
        <f t="shared" ca="1" si="283"/>
        <v>1016.71</v>
      </c>
      <c r="CP92" s="32">
        <f t="shared" ca="1" si="284"/>
        <v>2393.25</v>
      </c>
      <c r="CQ92" s="32">
        <f t="shared" ca="1" si="285"/>
        <v>2119.9</v>
      </c>
      <c r="CR92" s="32">
        <f t="shared" ca="1" si="286"/>
        <v>2617</v>
      </c>
      <c r="CS92" s="32">
        <f t="shared" ca="1" si="287"/>
        <v>1542.76</v>
      </c>
      <c r="CT92" s="32">
        <f t="shared" ca="1" si="288"/>
        <v>1048.46</v>
      </c>
      <c r="CU92" s="32">
        <f t="shared" ca="1" si="289"/>
        <v>521.92999999999995</v>
      </c>
      <c r="CV92" s="32">
        <f t="shared" ca="1" si="290"/>
        <v>133.66</v>
      </c>
      <c r="CW92" s="31">
        <f t="shared" ca="1" si="291"/>
        <v>4090.5499999999993</v>
      </c>
      <c r="CX92" s="31">
        <f t="shared" ca="1" si="292"/>
        <v>5639.41</v>
      </c>
      <c r="CY92" s="31">
        <f t="shared" ca="1" si="293"/>
        <v>4615.57</v>
      </c>
      <c r="CZ92" s="31">
        <f t="shared" ca="1" si="294"/>
        <v>8262.2699999999986</v>
      </c>
      <c r="DA92" s="31">
        <f t="shared" ca="1" si="295"/>
        <v>8811.4700000000012</v>
      </c>
      <c r="DB92" s="31">
        <f t="shared" ca="1" si="296"/>
        <v>20741.460000000006</v>
      </c>
      <c r="DC92" s="31">
        <f t="shared" ca="1" si="297"/>
        <v>5370.4100000000008</v>
      </c>
      <c r="DD92" s="31">
        <f t="shared" ca="1" si="298"/>
        <v>6629.7199999999975</v>
      </c>
      <c r="DE92" s="31">
        <f t="shared" ca="1" si="299"/>
        <v>3908.3199999999988</v>
      </c>
      <c r="DF92" s="31">
        <f t="shared" ca="1" si="300"/>
        <v>5242.2999999999993</v>
      </c>
      <c r="DG92" s="31">
        <f t="shared" ca="1" si="301"/>
        <v>2609.6500000000005</v>
      </c>
      <c r="DH92" s="31">
        <f t="shared" ca="1" si="302"/>
        <v>668.31999999999971</v>
      </c>
      <c r="DI92" s="32">
        <f t="shared" ca="1" si="231"/>
        <v>204.53</v>
      </c>
      <c r="DJ92" s="32">
        <f t="shared" ca="1" si="232"/>
        <v>281.97000000000003</v>
      </c>
      <c r="DK92" s="32">
        <f t="shared" ca="1" si="233"/>
        <v>230.78</v>
      </c>
      <c r="DL92" s="32">
        <f t="shared" ca="1" si="234"/>
        <v>413.11</v>
      </c>
      <c r="DM92" s="32">
        <f t="shared" ca="1" si="235"/>
        <v>440.57</v>
      </c>
      <c r="DN92" s="32">
        <f t="shared" ca="1" si="236"/>
        <v>1037.07</v>
      </c>
      <c r="DO92" s="32">
        <f t="shared" ca="1" si="237"/>
        <v>268.52</v>
      </c>
      <c r="DP92" s="32">
        <f t="shared" ca="1" si="238"/>
        <v>331.49</v>
      </c>
      <c r="DQ92" s="32">
        <f t="shared" ca="1" si="239"/>
        <v>195.42</v>
      </c>
      <c r="DR92" s="32">
        <f t="shared" ca="1" si="240"/>
        <v>262.12</v>
      </c>
      <c r="DS92" s="32">
        <f t="shared" ca="1" si="241"/>
        <v>130.47999999999999</v>
      </c>
      <c r="DT92" s="32">
        <f t="shared" ca="1" si="242"/>
        <v>33.42</v>
      </c>
      <c r="DU92" s="31">
        <f t="shared" ca="1" si="243"/>
        <v>1113.8900000000001</v>
      </c>
      <c r="DV92" s="31">
        <f t="shared" ca="1" si="244"/>
        <v>1522.48</v>
      </c>
      <c r="DW92" s="31">
        <f t="shared" ca="1" si="245"/>
        <v>1236.3399999999999</v>
      </c>
      <c r="DX92" s="31">
        <f t="shared" ca="1" si="246"/>
        <v>2193.85</v>
      </c>
      <c r="DY92" s="31">
        <f t="shared" ca="1" si="247"/>
        <v>2319.7600000000002</v>
      </c>
      <c r="DZ92" s="31">
        <f t="shared" ca="1" si="248"/>
        <v>5412.08</v>
      </c>
      <c r="EA92" s="31">
        <f t="shared" ca="1" si="249"/>
        <v>1389.16</v>
      </c>
      <c r="EB92" s="31">
        <f t="shared" ca="1" si="250"/>
        <v>1699.43</v>
      </c>
      <c r="EC92" s="31">
        <f t="shared" ca="1" si="251"/>
        <v>992.71</v>
      </c>
      <c r="ED92" s="31">
        <f t="shared" ca="1" si="252"/>
        <v>1319.69</v>
      </c>
      <c r="EE92" s="31">
        <f t="shared" ca="1" si="253"/>
        <v>650.85</v>
      </c>
      <c r="EF92" s="31">
        <f t="shared" ca="1" si="254"/>
        <v>165.17</v>
      </c>
      <c r="EG92" s="32">
        <f t="shared" ca="1" si="255"/>
        <v>5408.9699999999993</v>
      </c>
      <c r="EH92" s="32">
        <f t="shared" ca="1" si="256"/>
        <v>7443.8600000000006</v>
      </c>
      <c r="EI92" s="32">
        <f t="shared" ca="1" si="257"/>
        <v>6082.69</v>
      </c>
      <c r="EJ92" s="32">
        <f t="shared" ca="1" si="258"/>
        <v>10869.23</v>
      </c>
      <c r="EK92" s="32">
        <f t="shared" ca="1" si="259"/>
        <v>11571.800000000001</v>
      </c>
      <c r="EL92" s="32">
        <f t="shared" ca="1" si="260"/>
        <v>27190.610000000008</v>
      </c>
      <c r="EM92" s="32">
        <f t="shared" ca="1" si="261"/>
        <v>7028.09</v>
      </c>
      <c r="EN92" s="32">
        <f t="shared" ca="1" si="262"/>
        <v>8660.6399999999976</v>
      </c>
      <c r="EO92" s="32">
        <f t="shared" ca="1" si="263"/>
        <v>5096.4499999999989</v>
      </c>
      <c r="EP92" s="32">
        <f t="shared" ca="1" si="264"/>
        <v>6824.1099999999988</v>
      </c>
      <c r="EQ92" s="32">
        <f t="shared" ca="1" si="265"/>
        <v>3390.9800000000005</v>
      </c>
      <c r="ER92" s="32">
        <f t="shared" ca="1" si="266"/>
        <v>866.90999999999963</v>
      </c>
    </row>
    <row r="93" spans="1:148" x14ac:dyDescent="0.25">
      <c r="A93" t="s">
        <v>474</v>
      </c>
      <c r="B93" s="1" t="s">
        <v>50</v>
      </c>
      <c r="C93" t="str">
        <f t="shared" ca="1" si="303"/>
        <v>PH1</v>
      </c>
      <c r="D93" t="str">
        <f t="shared" ca="1" si="304"/>
        <v>Poplar Hill #1</v>
      </c>
      <c r="E93" s="51">
        <v>367.31799999999998</v>
      </c>
      <c r="F93" s="51">
        <v>486.13319999999999</v>
      </c>
      <c r="G93" s="51">
        <v>4047.0331999999999</v>
      </c>
      <c r="H93" s="51">
        <v>589.60720000000003</v>
      </c>
      <c r="I93" s="51">
        <v>434.36680000000001</v>
      </c>
      <c r="J93" s="51">
        <v>153.74520000000001</v>
      </c>
      <c r="K93" s="51">
        <v>2815.0835999999999</v>
      </c>
      <c r="L93" s="51">
        <v>3368.6995999999999</v>
      </c>
      <c r="M93" s="51">
        <v>3246.5888</v>
      </c>
      <c r="N93" s="51">
        <v>2686.3283999999999</v>
      </c>
      <c r="O93" s="51">
        <v>2893.4695999999999</v>
      </c>
      <c r="P93" s="51">
        <v>4401.4795999999997</v>
      </c>
      <c r="Q93" s="32">
        <v>110517.37</v>
      </c>
      <c r="R93" s="32">
        <v>298582.73</v>
      </c>
      <c r="S93" s="32">
        <v>197850.57</v>
      </c>
      <c r="T93" s="32">
        <v>17069.73</v>
      </c>
      <c r="U93" s="32">
        <v>140747.96</v>
      </c>
      <c r="V93" s="32">
        <v>111979.66</v>
      </c>
      <c r="W93" s="32">
        <v>114986.54</v>
      </c>
      <c r="X93" s="32">
        <v>642953.06999999995</v>
      </c>
      <c r="Y93" s="32">
        <v>457524.54</v>
      </c>
      <c r="Z93" s="32">
        <v>212055.46</v>
      </c>
      <c r="AA93" s="32">
        <v>440336.81</v>
      </c>
      <c r="AB93" s="32">
        <v>299515.82</v>
      </c>
      <c r="AC93" s="2">
        <v>-4.51</v>
      </c>
      <c r="AD93" s="2">
        <v>-4.51</v>
      </c>
      <c r="AE93" s="2">
        <v>-4.51</v>
      </c>
      <c r="AF93" s="2">
        <v>-4.51</v>
      </c>
      <c r="AG93" s="2">
        <v>-4.51</v>
      </c>
      <c r="AH93" s="2">
        <v>-4.51</v>
      </c>
      <c r="AI93" s="2">
        <v>-3.3</v>
      </c>
      <c r="AJ93" s="2">
        <v>-3.3</v>
      </c>
      <c r="AK93" s="2">
        <v>-3.3</v>
      </c>
      <c r="AL93" s="2">
        <v>-3.3</v>
      </c>
      <c r="AM93" s="2">
        <v>-3.3</v>
      </c>
      <c r="AN93" s="2">
        <v>-3.3</v>
      </c>
      <c r="AO93" s="33">
        <v>-4984.33</v>
      </c>
      <c r="AP93" s="33">
        <v>-13466.08</v>
      </c>
      <c r="AQ93" s="33">
        <v>-8923.06</v>
      </c>
      <c r="AR93" s="33">
        <v>-769.85</v>
      </c>
      <c r="AS93" s="33">
        <v>-6347.73</v>
      </c>
      <c r="AT93" s="33">
        <v>-5050.28</v>
      </c>
      <c r="AU93" s="33">
        <v>-3794.56</v>
      </c>
      <c r="AV93" s="33">
        <v>-21217.45</v>
      </c>
      <c r="AW93" s="33">
        <v>-15098.31</v>
      </c>
      <c r="AX93" s="33">
        <v>-6997.83</v>
      </c>
      <c r="AY93" s="33">
        <v>-14531.11</v>
      </c>
      <c r="AZ93" s="33">
        <v>-9884.02</v>
      </c>
      <c r="BA93" s="31">
        <f t="shared" si="267"/>
        <v>-44.21</v>
      </c>
      <c r="BB93" s="31">
        <f t="shared" si="268"/>
        <v>-119.43</v>
      </c>
      <c r="BC93" s="31">
        <f t="shared" si="269"/>
        <v>-79.14</v>
      </c>
      <c r="BD93" s="31">
        <f t="shared" si="270"/>
        <v>99</v>
      </c>
      <c r="BE93" s="31">
        <f t="shared" si="271"/>
        <v>816.34</v>
      </c>
      <c r="BF93" s="31">
        <f t="shared" si="272"/>
        <v>649.48</v>
      </c>
      <c r="BG93" s="31">
        <f t="shared" si="273"/>
        <v>80.489999999999995</v>
      </c>
      <c r="BH93" s="31">
        <f t="shared" si="274"/>
        <v>450.07</v>
      </c>
      <c r="BI93" s="31">
        <f t="shared" si="275"/>
        <v>320.27</v>
      </c>
      <c r="BJ93" s="31">
        <f t="shared" si="276"/>
        <v>-636.16999999999996</v>
      </c>
      <c r="BK93" s="31">
        <f t="shared" si="277"/>
        <v>-1321.01</v>
      </c>
      <c r="BL93" s="31">
        <f t="shared" si="278"/>
        <v>-898.55</v>
      </c>
      <c r="BM93" s="6">
        <f t="shared" ca="1" si="305"/>
        <v>-0.12</v>
      </c>
      <c r="BN93" s="6">
        <f t="shared" ca="1" si="305"/>
        <v>-0.12</v>
      </c>
      <c r="BO93" s="6">
        <f t="shared" ca="1" si="305"/>
        <v>-0.12</v>
      </c>
      <c r="BP93" s="6">
        <f t="shared" ca="1" si="305"/>
        <v>-0.12</v>
      </c>
      <c r="BQ93" s="6">
        <f t="shared" ca="1" si="305"/>
        <v>-0.12</v>
      </c>
      <c r="BR93" s="6">
        <f t="shared" ca="1" si="305"/>
        <v>-0.12</v>
      </c>
      <c r="BS93" s="6">
        <f t="shared" ca="1" si="305"/>
        <v>-0.12</v>
      </c>
      <c r="BT93" s="6">
        <f t="shared" ca="1" si="305"/>
        <v>-0.12</v>
      </c>
      <c r="BU93" s="6">
        <f t="shared" ca="1" si="305"/>
        <v>-0.12</v>
      </c>
      <c r="BV93" s="6">
        <f t="shared" ca="1" si="305"/>
        <v>-0.12</v>
      </c>
      <c r="BW93" s="6">
        <f t="shared" ca="1" si="305"/>
        <v>-0.12</v>
      </c>
      <c r="BX93" s="6">
        <f t="shared" ca="1" si="305"/>
        <v>-0.12</v>
      </c>
      <c r="BY93" s="31">
        <f t="shared" ca="1" si="219"/>
        <v>-13262.08</v>
      </c>
      <c r="BZ93" s="31">
        <f t="shared" ca="1" si="220"/>
        <v>-35829.93</v>
      </c>
      <c r="CA93" s="31">
        <f t="shared" ca="1" si="221"/>
        <v>-23742.07</v>
      </c>
      <c r="CB93" s="31">
        <f t="shared" ca="1" si="222"/>
        <v>-2048.37</v>
      </c>
      <c r="CC93" s="31">
        <f t="shared" ca="1" si="223"/>
        <v>-16889.759999999998</v>
      </c>
      <c r="CD93" s="31">
        <f t="shared" ca="1" si="224"/>
        <v>-13437.56</v>
      </c>
      <c r="CE93" s="31">
        <f t="shared" ca="1" si="225"/>
        <v>-13798.38</v>
      </c>
      <c r="CF93" s="31">
        <f t="shared" ca="1" si="226"/>
        <v>-77154.37</v>
      </c>
      <c r="CG93" s="31">
        <f t="shared" ca="1" si="227"/>
        <v>-54902.94</v>
      </c>
      <c r="CH93" s="31">
        <f t="shared" ca="1" si="228"/>
        <v>-25446.66</v>
      </c>
      <c r="CI93" s="31">
        <f t="shared" ca="1" si="229"/>
        <v>-52840.42</v>
      </c>
      <c r="CJ93" s="31">
        <f t="shared" ca="1" si="230"/>
        <v>-35941.9</v>
      </c>
      <c r="CK93" s="32">
        <f t="shared" ca="1" si="279"/>
        <v>165.78</v>
      </c>
      <c r="CL93" s="32">
        <f t="shared" ca="1" si="280"/>
        <v>447.87</v>
      </c>
      <c r="CM93" s="32">
        <f t="shared" ca="1" si="281"/>
        <v>296.77999999999997</v>
      </c>
      <c r="CN93" s="32">
        <f t="shared" ca="1" si="282"/>
        <v>25.6</v>
      </c>
      <c r="CO93" s="32">
        <f t="shared" ca="1" si="283"/>
        <v>211.12</v>
      </c>
      <c r="CP93" s="32">
        <f t="shared" ca="1" si="284"/>
        <v>167.97</v>
      </c>
      <c r="CQ93" s="32">
        <f t="shared" ca="1" si="285"/>
        <v>172.48</v>
      </c>
      <c r="CR93" s="32">
        <f t="shared" ca="1" si="286"/>
        <v>964.43</v>
      </c>
      <c r="CS93" s="32">
        <f t="shared" ca="1" si="287"/>
        <v>686.29</v>
      </c>
      <c r="CT93" s="32">
        <f t="shared" ca="1" si="288"/>
        <v>318.08</v>
      </c>
      <c r="CU93" s="32">
        <f t="shared" ca="1" si="289"/>
        <v>660.51</v>
      </c>
      <c r="CV93" s="32">
        <f t="shared" ca="1" si="290"/>
        <v>449.27</v>
      </c>
      <c r="CW93" s="31">
        <f t="shared" ca="1" si="291"/>
        <v>-8067.7599999999993</v>
      </c>
      <c r="CX93" s="31">
        <f t="shared" ca="1" si="292"/>
        <v>-21796.549999999996</v>
      </c>
      <c r="CY93" s="31">
        <f t="shared" ca="1" si="293"/>
        <v>-14443.090000000002</v>
      </c>
      <c r="CZ93" s="31">
        <f t="shared" ca="1" si="294"/>
        <v>-1351.92</v>
      </c>
      <c r="DA93" s="31">
        <f t="shared" ca="1" si="295"/>
        <v>-11147.25</v>
      </c>
      <c r="DB93" s="31">
        <f t="shared" ca="1" si="296"/>
        <v>-8868.7900000000009</v>
      </c>
      <c r="DC93" s="31">
        <f t="shared" ca="1" si="297"/>
        <v>-9911.83</v>
      </c>
      <c r="DD93" s="31">
        <f t="shared" ca="1" si="298"/>
        <v>-55422.560000000005</v>
      </c>
      <c r="DE93" s="31">
        <f t="shared" ca="1" si="299"/>
        <v>-39438.61</v>
      </c>
      <c r="DF93" s="31">
        <f t="shared" ca="1" si="300"/>
        <v>-17494.580000000002</v>
      </c>
      <c r="DG93" s="31">
        <f t="shared" ca="1" si="301"/>
        <v>-36327.789999999994</v>
      </c>
      <c r="DH93" s="31">
        <f t="shared" ca="1" si="302"/>
        <v>-24710.060000000005</v>
      </c>
      <c r="DI93" s="32">
        <f t="shared" ca="1" si="231"/>
        <v>-403.39</v>
      </c>
      <c r="DJ93" s="32">
        <f t="shared" ca="1" si="232"/>
        <v>-1089.83</v>
      </c>
      <c r="DK93" s="32">
        <f t="shared" ca="1" si="233"/>
        <v>-722.15</v>
      </c>
      <c r="DL93" s="32">
        <f t="shared" ca="1" si="234"/>
        <v>-67.599999999999994</v>
      </c>
      <c r="DM93" s="32">
        <f t="shared" ca="1" si="235"/>
        <v>-557.36</v>
      </c>
      <c r="DN93" s="32">
        <f t="shared" ca="1" si="236"/>
        <v>-443.44</v>
      </c>
      <c r="DO93" s="32">
        <f t="shared" ca="1" si="237"/>
        <v>-495.59</v>
      </c>
      <c r="DP93" s="32">
        <f t="shared" ca="1" si="238"/>
        <v>-2771.13</v>
      </c>
      <c r="DQ93" s="32">
        <f t="shared" ca="1" si="239"/>
        <v>-1971.93</v>
      </c>
      <c r="DR93" s="32">
        <f t="shared" ca="1" si="240"/>
        <v>-874.73</v>
      </c>
      <c r="DS93" s="32">
        <f t="shared" ca="1" si="241"/>
        <v>-1816.39</v>
      </c>
      <c r="DT93" s="32">
        <f t="shared" ca="1" si="242"/>
        <v>-1235.5</v>
      </c>
      <c r="DU93" s="31">
        <f t="shared" ca="1" si="243"/>
        <v>-2196.91</v>
      </c>
      <c r="DV93" s="31">
        <f t="shared" ca="1" si="244"/>
        <v>-5884.45</v>
      </c>
      <c r="DW93" s="31">
        <f t="shared" ca="1" si="245"/>
        <v>-3868.75</v>
      </c>
      <c r="DX93" s="31">
        <f t="shared" ca="1" si="246"/>
        <v>-358.97</v>
      </c>
      <c r="DY93" s="31">
        <f t="shared" ca="1" si="247"/>
        <v>-2934.69</v>
      </c>
      <c r="DZ93" s="31">
        <f t="shared" ca="1" si="248"/>
        <v>-2314.14</v>
      </c>
      <c r="EA93" s="31">
        <f t="shared" ca="1" si="249"/>
        <v>-2563.89</v>
      </c>
      <c r="EB93" s="31">
        <f t="shared" ca="1" si="250"/>
        <v>-14206.72</v>
      </c>
      <c r="EC93" s="31">
        <f t="shared" ca="1" si="251"/>
        <v>-10017.370000000001</v>
      </c>
      <c r="ED93" s="31">
        <f t="shared" ca="1" si="252"/>
        <v>-4404.0600000000004</v>
      </c>
      <c r="EE93" s="31">
        <f t="shared" ca="1" si="253"/>
        <v>-9060.26</v>
      </c>
      <c r="EF93" s="31">
        <f t="shared" ca="1" si="254"/>
        <v>-6106.91</v>
      </c>
      <c r="EG93" s="32">
        <f t="shared" ca="1" si="255"/>
        <v>-10668.06</v>
      </c>
      <c r="EH93" s="32">
        <f t="shared" ca="1" si="256"/>
        <v>-28770.829999999998</v>
      </c>
      <c r="EI93" s="32">
        <f t="shared" ca="1" si="257"/>
        <v>-19033.990000000002</v>
      </c>
      <c r="EJ93" s="32">
        <f t="shared" ca="1" si="258"/>
        <v>-1778.49</v>
      </c>
      <c r="EK93" s="32">
        <f t="shared" ca="1" si="259"/>
        <v>-14639.300000000001</v>
      </c>
      <c r="EL93" s="32">
        <f t="shared" ca="1" si="260"/>
        <v>-11626.37</v>
      </c>
      <c r="EM93" s="32">
        <f t="shared" ca="1" si="261"/>
        <v>-12971.31</v>
      </c>
      <c r="EN93" s="32">
        <f t="shared" ca="1" si="262"/>
        <v>-72400.41</v>
      </c>
      <c r="EO93" s="32">
        <f t="shared" ca="1" si="263"/>
        <v>-51427.91</v>
      </c>
      <c r="EP93" s="32">
        <f t="shared" ca="1" si="264"/>
        <v>-22773.370000000003</v>
      </c>
      <c r="EQ93" s="32">
        <f t="shared" ca="1" si="265"/>
        <v>-47204.439999999995</v>
      </c>
      <c r="ER93" s="32">
        <f t="shared" ca="1" si="266"/>
        <v>-32052.470000000005</v>
      </c>
    </row>
    <row r="94" spans="1:148" x14ac:dyDescent="0.25">
      <c r="A94" t="s">
        <v>521</v>
      </c>
      <c r="B94" s="1" t="s">
        <v>56</v>
      </c>
      <c r="C94" t="str">
        <f t="shared" ca="1" si="303"/>
        <v>PKNE</v>
      </c>
      <c r="D94" t="str">
        <f t="shared" ca="1" si="304"/>
        <v>Cowley Ridge Phase 1 Wind Facility</v>
      </c>
      <c r="E94" s="51">
        <v>2577.906215</v>
      </c>
      <c r="F94" s="51">
        <v>2364.105059</v>
      </c>
      <c r="G94" s="51">
        <v>2060.016768</v>
      </c>
      <c r="H94" s="51">
        <v>2577.251017</v>
      </c>
      <c r="I94" s="51">
        <v>1916.9729030000001</v>
      </c>
      <c r="J94" s="51">
        <v>1776.447758</v>
      </c>
      <c r="K94" s="51">
        <v>3.4810000000000002E-3</v>
      </c>
      <c r="L94" s="51">
        <v>0</v>
      </c>
      <c r="M94" s="51">
        <v>7.4952759999999996</v>
      </c>
      <c r="N94" s="51">
        <v>458.05271299999998</v>
      </c>
      <c r="O94" s="51">
        <v>646.48349399999995</v>
      </c>
      <c r="P94" s="51">
        <v>1253.1473570000001</v>
      </c>
      <c r="Q94" s="32">
        <v>117651.54</v>
      </c>
      <c r="R94" s="32">
        <v>103386.35</v>
      </c>
      <c r="S94" s="32">
        <v>64730.39</v>
      </c>
      <c r="T94" s="32">
        <v>115908.75</v>
      </c>
      <c r="U94" s="32">
        <v>43824.87</v>
      </c>
      <c r="V94" s="32">
        <v>119383.78</v>
      </c>
      <c r="W94" s="32">
        <v>0.05</v>
      </c>
      <c r="X94" s="32">
        <v>0</v>
      </c>
      <c r="Y94" s="32">
        <v>228.3</v>
      </c>
      <c r="Z94" s="32">
        <v>14973.43</v>
      </c>
      <c r="AA94" s="32">
        <v>55221.35</v>
      </c>
      <c r="AB94" s="32">
        <v>49987.03</v>
      </c>
      <c r="AC94" s="2">
        <v>2.42</v>
      </c>
      <c r="AD94" s="2">
        <v>2.42</v>
      </c>
      <c r="AE94" s="2">
        <v>2.42</v>
      </c>
      <c r="AF94" s="2">
        <v>2.42</v>
      </c>
      <c r="AG94" s="2">
        <v>2.42</v>
      </c>
      <c r="AH94" s="2">
        <v>2.42</v>
      </c>
      <c r="AI94" s="2">
        <v>3.85</v>
      </c>
      <c r="AJ94" s="2">
        <v>3.85</v>
      </c>
      <c r="AK94" s="2">
        <v>3.85</v>
      </c>
      <c r="AL94" s="2">
        <v>3.85</v>
      </c>
      <c r="AM94" s="2">
        <v>3.85</v>
      </c>
      <c r="AN94" s="2">
        <v>3.85</v>
      </c>
      <c r="AO94" s="33">
        <v>2847.17</v>
      </c>
      <c r="AP94" s="33">
        <v>2501.9499999999998</v>
      </c>
      <c r="AQ94" s="33">
        <v>1566.48</v>
      </c>
      <c r="AR94" s="33">
        <v>2804.99</v>
      </c>
      <c r="AS94" s="33">
        <v>1060.56</v>
      </c>
      <c r="AT94" s="33">
        <v>2889.09</v>
      </c>
      <c r="AU94" s="33">
        <v>0</v>
      </c>
      <c r="AV94" s="33">
        <v>0</v>
      </c>
      <c r="AW94" s="33">
        <v>8.7899999999999991</v>
      </c>
      <c r="AX94" s="33">
        <v>576.48</v>
      </c>
      <c r="AY94" s="33">
        <v>2126.02</v>
      </c>
      <c r="AZ94" s="33">
        <v>1924.5</v>
      </c>
      <c r="BA94" s="31">
        <f t="shared" si="267"/>
        <v>-47.06</v>
      </c>
      <c r="BB94" s="31">
        <f t="shared" si="268"/>
        <v>-41.35</v>
      </c>
      <c r="BC94" s="31">
        <f t="shared" si="269"/>
        <v>-25.89</v>
      </c>
      <c r="BD94" s="31">
        <f t="shared" si="270"/>
        <v>672.27</v>
      </c>
      <c r="BE94" s="31">
        <f t="shared" si="271"/>
        <v>254.18</v>
      </c>
      <c r="BF94" s="31">
        <f t="shared" si="272"/>
        <v>692.43</v>
      </c>
      <c r="BG94" s="31">
        <f t="shared" si="273"/>
        <v>0</v>
      </c>
      <c r="BH94" s="31">
        <f t="shared" si="274"/>
        <v>0</v>
      </c>
      <c r="BI94" s="31">
        <f t="shared" si="275"/>
        <v>0.16</v>
      </c>
      <c r="BJ94" s="31">
        <f t="shared" si="276"/>
        <v>-44.92</v>
      </c>
      <c r="BK94" s="31">
        <f t="shared" si="277"/>
        <v>-165.66</v>
      </c>
      <c r="BL94" s="31">
        <f t="shared" si="278"/>
        <v>-149.96</v>
      </c>
      <c r="BM94" s="6">
        <f t="shared" ca="1" si="305"/>
        <v>0.12</v>
      </c>
      <c r="BN94" s="6">
        <f t="shared" ca="1" si="305"/>
        <v>0.12</v>
      </c>
      <c r="BO94" s="6">
        <f t="shared" ca="1" si="305"/>
        <v>0.12</v>
      </c>
      <c r="BP94" s="6">
        <f t="shared" ca="1" si="305"/>
        <v>0.12</v>
      </c>
      <c r="BQ94" s="6">
        <f t="shared" ca="1" si="305"/>
        <v>0.12</v>
      </c>
      <c r="BR94" s="6">
        <f t="shared" ca="1" si="305"/>
        <v>0.12</v>
      </c>
      <c r="BS94" s="6">
        <f t="shared" ca="1" si="305"/>
        <v>0.12</v>
      </c>
      <c r="BT94" s="6">
        <f t="shared" ca="1" si="305"/>
        <v>0.12</v>
      </c>
      <c r="BU94" s="6">
        <f t="shared" ca="1" si="305"/>
        <v>0.12</v>
      </c>
      <c r="BV94" s="6">
        <f t="shared" ca="1" si="305"/>
        <v>0.12</v>
      </c>
      <c r="BW94" s="6">
        <f t="shared" ca="1" si="305"/>
        <v>0.12</v>
      </c>
      <c r="BX94" s="6">
        <f t="shared" ca="1" si="305"/>
        <v>0.12</v>
      </c>
      <c r="BY94" s="31">
        <f t="shared" ca="1" si="219"/>
        <v>14118.18</v>
      </c>
      <c r="BZ94" s="31">
        <f t="shared" ca="1" si="220"/>
        <v>12406.36</v>
      </c>
      <c r="CA94" s="31">
        <f t="shared" ca="1" si="221"/>
        <v>7767.65</v>
      </c>
      <c r="CB94" s="31">
        <f t="shared" ca="1" si="222"/>
        <v>13909.05</v>
      </c>
      <c r="CC94" s="31">
        <f t="shared" ca="1" si="223"/>
        <v>5258.98</v>
      </c>
      <c r="CD94" s="31">
        <f t="shared" ca="1" si="224"/>
        <v>14326.05</v>
      </c>
      <c r="CE94" s="31">
        <f t="shared" ca="1" si="225"/>
        <v>0.01</v>
      </c>
      <c r="CF94" s="31">
        <f t="shared" ca="1" si="226"/>
        <v>0</v>
      </c>
      <c r="CG94" s="31">
        <f t="shared" ca="1" si="227"/>
        <v>27.4</v>
      </c>
      <c r="CH94" s="31">
        <f t="shared" ca="1" si="228"/>
        <v>1796.81</v>
      </c>
      <c r="CI94" s="31">
        <f t="shared" ca="1" si="229"/>
        <v>6626.56</v>
      </c>
      <c r="CJ94" s="31">
        <f t="shared" ca="1" si="230"/>
        <v>5998.44</v>
      </c>
      <c r="CK94" s="32">
        <f t="shared" ca="1" si="279"/>
        <v>176.48</v>
      </c>
      <c r="CL94" s="32">
        <f t="shared" ca="1" si="280"/>
        <v>155.08000000000001</v>
      </c>
      <c r="CM94" s="32">
        <f t="shared" ca="1" si="281"/>
        <v>97.1</v>
      </c>
      <c r="CN94" s="32">
        <f t="shared" ca="1" si="282"/>
        <v>173.86</v>
      </c>
      <c r="CO94" s="32">
        <f t="shared" ca="1" si="283"/>
        <v>65.739999999999995</v>
      </c>
      <c r="CP94" s="32">
        <f t="shared" ca="1" si="284"/>
        <v>179.08</v>
      </c>
      <c r="CQ94" s="32">
        <f t="shared" ca="1" si="285"/>
        <v>0</v>
      </c>
      <c r="CR94" s="32">
        <f t="shared" ca="1" si="286"/>
        <v>0</v>
      </c>
      <c r="CS94" s="32">
        <f t="shared" ca="1" si="287"/>
        <v>0.34</v>
      </c>
      <c r="CT94" s="32">
        <f t="shared" ca="1" si="288"/>
        <v>22.46</v>
      </c>
      <c r="CU94" s="32">
        <f t="shared" ca="1" si="289"/>
        <v>82.83</v>
      </c>
      <c r="CV94" s="32">
        <f t="shared" ca="1" si="290"/>
        <v>74.98</v>
      </c>
      <c r="CW94" s="31">
        <f t="shared" ca="1" si="291"/>
        <v>11494.55</v>
      </c>
      <c r="CX94" s="31">
        <f t="shared" ca="1" si="292"/>
        <v>10100.840000000002</v>
      </c>
      <c r="CY94" s="31">
        <f t="shared" ca="1" si="293"/>
        <v>6324.1600000000008</v>
      </c>
      <c r="CZ94" s="31">
        <f t="shared" ca="1" si="294"/>
        <v>10605.65</v>
      </c>
      <c r="DA94" s="31">
        <f t="shared" ca="1" si="295"/>
        <v>4009.98</v>
      </c>
      <c r="DB94" s="31">
        <f t="shared" ca="1" si="296"/>
        <v>10923.609999999999</v>
      </c>
      <c r="DC94" s="31">
        <f t="shared" ca="1" si="297"/>
        <v>0.01</v>
      </c>
      <c r="DD94" s="31">
        <f t="shared" ca="1" si="298"/>
        <v>0</v>
      </c>
      <c r="DE94" s="31">
        <f t="shared" ca="1" si="299"/>
        <v>18.79</v>
      </c>
      <c r="DF94" s="31">
        <f t="shared" ca="1" si="300"/>
        <v>1287.71</v>
      </c>
      <c r="DG94" s="31">
        <f t="shared" ca="1" si="301"/>
        <v>4749.0300000000007</v>
      </c>
      <c r="DH94" s="31">
        <f t="shared" ca="1" si="302"/>
        <v>4298.8799999999992</v>
      </c>
      <c r="DI94" s="32">
        <f t="shared" ca="1" si="231"/>
        <v>574.73</v>
      </c>
      <c r="DJ94" s="32">
        <f t="shared" ca="1" si="232"/>
        <v>505.04</v>
      </c>
      <c r="DK94" s="32">
        <f t="shared" ca="1" si="233"/>
        <v>316.20999999999998</v>
      </c>
      <c r="DL94" s="32">
        <f t="shared" ca="1" si="234"/>
        <v>530.28</v>
      </c>
      <c r="DM94" s="32">
        <f t="shared" ca="1" si="235"/>
        <v>200.5</v>
      </c>
      <c r="DN94" s="32">
        <f t="shared" ca="1" si="236"/>
        <v>546.17999999999995</v>
      </c>
      <c r="DO94" s="32">
        <f t="shared" ca="1" si="237"/>
        <v>0</v>
      </c>
      <c r="DP94" s="32">
        <f t="shared" ca="1" si="238"/>
        <v>0</v>
      </c>
      <c r="DQ94" s="32">
        <f t="shared" ca="1" si="239"/>
        <v>0.94</v>
      </c>
      <c r="DR94" s="32">
        <f t="shared" ca="1" si="240"/>
        <v>64.39</v>
      </c>
      <c r="DS94" s="32">
        <f t="shared" ca="1" si="241"/>
        <v>237.45</v>
      </c>
      <c r="DT94" s="32">
        <f t="shared" ca="1" si="242"/>
        <v>214.94</v>
      </c>
      <c r="DU94" s="31">
        <f t="shared" ca="1" si="243"/>
        <v>3130.05</v>
      </c>
      <c r="DV94" s="31">
        <f t="shared" ca="1" si="244"/>
        <v>2726.94</v>
      </c>
      <c r="DW94" s="31">
        <f t="shared" ca="1" si="245"/>
        <v>1694</v>
      </c>
      <c r="DX94" s="31">
        <f t="shared" ca="1" si="246"/>
        <v>2816.08</v>
      </c>
      <c r="DY94" s="31">
        <f t="shared" ca="1" si="247"/>
        <v>1055.69</v>
      </c>
      <c r="DZ94" s="31">
        <f t="shared" ca="1" si="248"/>
        <v>2850.3</v>
      </c>
      <c r="EA94" s="31">
        <f t="shared" ca="1" si="249"/>
        <v>0</v>
      </c>
      <c r="EB94" s="31">
        <f t="shared" ca="1" si="250"/>
        <v>0</v>
      </c>
      <c r="EC94" s="31">
        <f t="shared" ca="1" si="251"/>
        <v>4.7699999999999996</v>
      </c>
      <c r="ED94" s="31">
        <f t="shared" ca="1" si="252"/>
        <v>324.17</v>
      </c>
      <c r="EE94" s="31">
        <f t="shared" ca="1" si="253"/>
        <v>1184.42</v>
      </c>
      <c r="EF94" s="31">
        <f t="shared" ca="1" si="254"/>
        <v>1062.44</v>
      </c>
      <c r="EG94" s="32">
        <f t="shared" ca="1" si="255"/>
        <v>15199.329999999998</v>
      </c>
      <c r="EH94" s="32">
        <f t="shared" ca="1" si="256"/>
        <v>13332.820000000003</v>
      </c>
      <c r="EI94" s="32">
        <f t="shared" ca="1" si="257"/>
        <v>8334.3700000000008</v>
      </c>
      <c r="EJ94" s="32">
        <f t="shared" ca="1" si="258"/>
        <v>13952.01</v>
      </c>
      <c r="EK94" s="32">
        <f t="shared" ca="1" si="259"/>
        <v>5266.17</v>
      </c>
      <c r="EL94" s="32">
        <f t="shared" ca="1" si="260"/>
        <v>14320.09</v>
      </c>
      <c r="EM94" s="32">
        <f t="shared" ca="1" si="261"/>
        <v>0.01</v>
      </c>
      <c r="EN94" s="32">
        <f t="shared" ca="1" si="262"/>
        <v>0</v>
      </c>
      <c r="EO94" s="32">
        <f t="shared" ca="1" si="263"/>
        <v>24.5</v>
      </c>
      <c r="EP94" s="32">
        <f t="shared" ca="1" si="264"/>
        <v>1676.2700000000002</v>
      </c>
      <c r="EQ94" s="32">
        <f t="shared" ca="1" si="265"/>
        <v>6170.9000000000005</v>
      </c>
      <c r="ER94" s="32">
        <f t="shared" ca="1" si="266"/>
        <v>5576.2599999999984</v>
      </c>
    </row>
    <row r="95" spans="1:148" x14ac:dyDescent="0.25">
      <c r="A95" t="s">
        <v>444</v>
      </c>
      <c r="B95" s="1" t="s">
        <v>131</v>
      </c>
      <c r="C95" t="str">
        <f t="shared" ca="1" si="303"/>
        <v>POC</v>
      </c>
      <c r="D95" t="str">
        <f t="shared" ca="1" si="304"/>
        <v>Pocaterra Hydro Facility</v>
      </c>
      <c r="E95" s="51">
        <v>3823.9249294000001</v>
      </c>
      <c r="F95" s="51">
        <v>2999.0198393999999</v>
      </c>
      <c r="G95" s="51">
        <v>3312.0169798000002</v>
      </c>
      <c r="H95" s="51">
        <v>2054.8911600000001</v>
      </c>
      <c r="I95" s="51">
        <v>1181.9138404</v>
      </c>
      <c r="J95" s="51">
        <v>479.45266479999998</v>
      </c>
      <c r="K95" s="51">
        <v>1816.4511821999999</v>
      </c>
      <c r="L95" s="51">
        <v>2591.2496749000002</v>
      </c>
      <c r="M95" s="51">
        <v>1919.2824905</v>
      </c>
      <c r="N95" s="51">
        <v>1835.7232068999999</v>
      </c>
      <c r="O95" s="51">
        <v>2722.0318655000001</v>
      </c>
      <c r="P95" s="51">
        <v>3288.4235331999998</v>
      </c>
      <c r="Q95" s="32">
        <v>453582.44</v>
      </c>
      <c r="R95" s="32">
        <v>643655.17000000004</v>
      </c>
      <c r="S95" s="32">
        <v>231916.51</v>
      </c>
      <c r="T95" s="32">
        <v>169180.62</v>
      </c>
      <c r="U95" s="32">
        <v>62743.11</v>
      </c>
      <c r="V95" s="32">
        <v>132383.78</v>
      </c>
      <c r="W95" s="32">
        <v>250581.64</v>
      </c>
      <c r="X95" s="32">
        <v>660215.56999999995</v>
      </c>
      <c r="Y95" s="32">
        <v>451812.83</v>
      </c>
      <c r="Z95" s="32">
        <v>141064.54999999999</v>
      </c>
      <c r="AA95" s="32">
        <v>516332.93</v>
      </c>
      <c r="AB95" s="32">
        <v>251738.84</v>
      </c>
      <c r="AC95" s="2">
        <v>-1.03</v>
      </c>
      <c r="AD95" s="2">
        <v>-1.03</v>
      </c>
      <c r="AE95" s="2">
        <v>-1.03</v>
      </c>
      <c r="AF95" s="2">
        <v>-1.03</v>
      </c>
      <c r="AG95" s="2">
        <v>-1.03</v>
      </c>
      <c r="AH95" s="2">
        <v>-1.03</v>
      </c>
      <c r="AI95" s="2">
        <v>0.41</v>
      </c>
      <c r="AJ95" s="2">
        <v>0.41</v>
      </c>
      <c r="AK95" s="2">
        <v>0.41</v>
      </c>
      <c r="AL95" s="2">
        <v>0.41</v>
      </c>
      <c r="AM95" s="2">
        <v>0.41</v>
      </c>
      <c r="AN95" s="2">
        <v>0.41</v>
      </c>
      <c r="AO95" s="33">
        <v>-4671.8999999999996</v>
      </c>
      <c r="AP95" s="33">
        <v>-6629.65</v>
      </c>
      <c r="AQ95" s="33">
        <v>-2388.7399999999998</v>
      </c>
      <c r="AR95" s="33">
        <v>-1742.56</v>
      </c>
      <c r="AS95" s="33">
        <v>-646.25</v>
      </c>
      <c r="AT95" s="33">
        <v>-1363.55</v>
      </c>
      <c r="AU95" s="33">
        <v>1027.3800000000001</v>
      </c>
      <c r="AV95" s="33">
        <v>2706.88</v>
      </c>
      <c r="AW95" s="33">
        <v>1852.43</v>
      </c>
      <c r="AX95" s="33">
        <v>578.36</v>
      </c>
      <c r="AY95" s="33">
        <v>2116.9699999999998</v>
      </c>
      <c r="AZ95" s="33">
        <v>1032.1300000000001</v>
      </c>
      <c r="BA95" s="31">
        <f t="shared" si="267"/>
        <v>-181.43</v>
      </c>
      <c r="BB95" s="31">
        <f t="shared" si="268"/>
        <v>-257.45999999999998</v>
      </c>
      <c r="BC95" s="31">
        <f t="shared" si="269"/>
        <v>-92.77</v>
      </c>
      <c r="BD95" s="31">
        <f t="shared" si="270"/>
        <v>981.25</v>
      </c>
      <c r="BE95" s="31">
        <f t="shared" si="271"/>
        <v>363.91</v>
      </c>
      <c r="BF95" s="31">
        <f t="shared" si="272"/>
        <v>767.83</v>
      </c>
      <c r="BG95" s="31">
        <f t="shared" si="273"/>
        <v>175.41</v>
      </c>
      <c r="BH95" s="31">
        <f t="shared" si="274"/>
        <v>462.15</v>
      </c>
      <c r="BI95" s="31">
        <f t="shared" si="275"/>
        <v>316.27</v>
      </c>
      <c r="BJ95" s="31">
        <f t="shared" si="276"/>
        <v>-423.19</v>
      </c>
      <c r="BK95" s="31">
        <f t="shared" si="277"/>
        <v>-1549</v>
      </c>
      <c r="BL95" s="31">
        <f t="shared" si="278"/>
        <v>-755.22</v>
      </c>
      <c r="BM95" s="6">
        <f t="shared" ca="1" si="305"/>
        <v>2.2599999999999999E-2</v>
      </c>
      <c r="BN95" s="6">
        <f t="shared" ca="1" si="305"/>
        <v>2.2599999999999999E-2</v>
      </c>
      <c r="BO95" s="6">
        <f t="shared" ca="1" si="305"/>
        <v>2.2599999999999999E-2</v>
      </c>
      <c r="BP95" s="6">
        <f t="shared" ca="1" si="305"/>
        <v>2.2599999999999999E-2</v>
      </c>
      <c r="BQ95" s="6">
        <f t="shared" ca="1" si="305"/>
        <v>2.2599999999999999E-2</v>
      </c>
      <c r="BR95" s="6">
        <f t="shared" ca="1" si="305"/>
        <v>2.2599999999999999E-2</v>
      </c>
      <c r="BS95" s="6">
        <f t="shared" ca="1" si="305"/>
        <v>2.2599999999999999E-2</v>
      </c>
      <c r="BT95" s="6">
        <f t="shared" ca="1" si="305"/>
        <v>2.2599999999999999E-2</v>
      </c>
      <c r="BU95" s="6">
        <f t="shared" ca="1" si="305"/>
        <v>2.2599999999999999E-2</v>
      </c>
      <c r="BV95" s="6">
        <f t="shared" ca="1" si="305"/>
        <v>2.2599999999999999E-2</v>
      </c>
      <c r="BW95" s="6">
        <f t="shared" ca="1" si="305"/>
        <v>2.2599999999999999E-2</v>
      </c>
      <c r="BX95" s="6">
        <f t="shared" ca="1" si="305"/>
        <v>2.2599999999999999E-2</v>
      </c>
      <c r="BY95" s="31">
        <f t="shared" ca="1" si="219"/>
        <v>10250.959999999999</v>
      </c>
      <c r="BZ95" s="31">
        <f t="shared" ca="1" si="220"/>
        <v>14546.61</v>
      </c>
      <c r="CA95" s="31">
        <f t="shared" ca="1" si="221"/>
        <v>5241.3100000000004</v>
      </c>
      <c r="CB95" s="31">
        <f t="shared" ca="1" si="222"/>
        <v>3823.48</v>
      </c>
      <c r="CC95" s="31">
        <f t="shared" ca="1" si="223"/>
        <v>1417.99</v>
      </c>
      <c r="CD95" s="31">
        <f t="shared" ca="1" si="224"/>
        <v>2991.87</v>
      </c>
      <c r="CE95" s="31">
        <f t="shared" ca="1" si="225"/>
        <v>5663.15</v>
      </c>
      <c r="CF95" s="31">
        <f t="shared" ca="1" si="226"/>
        <v>14920.87</v>
      </c>
      <c r="CG95" s="31">
        <f t="shared" ca="1" si="227"/>
        <v>10210.969999999999</v>
      </c>
      <c r="CH95" s="31">
        <f t="shared" ca="1" si="228"/>
        <v>3188.06</v>
      </c>
      <c r="CI95" s="31">
        <f t="shared" ca="1" si="229"/>
        <v>11669.12</v>
      </c>
      <c r="CJ95" s="31">
        <f t="shared" ca="1" si="230"/>
        <v>5689.3</v>
      </c>
      <c r="CK95" s="32">
        <f t="shared" ca="1" si="279"/>
        <v>680.37</v>
      </c>
      <c r="CL95" s="32">
        <f t="shared" ca="1" si="280"/>
        <v>965.48</v>
      </c>
      <c r="CM95" s="32">
        <f t="shared" ca="1" si="281"/>
        <v>347.87</v>
      </c>
      <c r="CN95" s="32">
        <f t="shared" ca="1" si="282"/>
        <v>253.77</v>
      </c>
      <c r="CO95" s="32">
        <f t="shared" ca="1" si="283"/>
        <v>94.11</v>
      </c>
      <c r="CP95" s="32">
        <f t="shared" ca="1" si="284"/>
        <v>198.58</v>
      </c>
      <c r="CQ95" s="32">
        <f t="shared" ca="1" si="285"/>
        <v>375.87</v>
      </c>
      <c r="CR95" s="32">
        <f t="shared" ca="1" si="286"/>
        <v>990.32</v>
      </c>
      <c r="CS95" s="32">
        <f t="shared" ca="1" si="287"/>
        <v>677.72</v>
      </c>
      <c r="CT95" s="32">
        <f t="shared" ca="1" si="288"/>
        <v>211.6</v>
      </c>
      <c r="CU95" s="32">
        <f t="shared" ca="1" si="289"/>
        <v>774.5</v>
      </c>
      <c r="CV95" s="32">
        <f t="shared" ca="1" si="290"/>
        <v>377.61</v>
      </c>
      <c r="CW95" s="31">
        <f t="shared" ca="1" si="291"/>
        <v>15784.66</v>
      </c>
      <c r="CX95" s="31">
        <f t="shared" ca="1" si="292"/>
        <v>22399.199999999997</v>
      </c>
      <c r="CY95" s="31">
        <f t="shared" ca="1" si="293"/>
        <v>8070.6900000000005</v>
      </c>
      <c r="CZ95" s="31">
        <f t="shared" ca="1" si="294"/>
        <v>4838.5599999999995</v>
      </c>
      <c r="DA95" s="31">
        <f t="shared" ca="1" si="295"/>
        <v>1794.4399999999998</v>
      </c>
      <c r="DB95" s="31">
        <f t="shared" ca="1" si="296"/>
        <v>3786.17</v>
      </c>
      <c r="DC95" s="31">
        <f t="shared" ca="1" si="297"/>
        <v>4836.2299999999996</v>
      </c>
      <c r="DD95" s="31">
        <f t="shared" ca="1" si="298"/>
        <v>12742.160000000002</v>
      </c>
      <c r="DE95" s="31">
        <f t="shared" ca="1" si="299"/>
        <v>8719.989999999998</v>
      </c>
      <c r="DF95" s="31">
        <f t="shared" ca="1" si="300"/>
        <v>3244.49</v>
      </c>
      <c r="DG95" s="31">
        <f t="shared" ca="1" si="301"/>
        <v>11875.650000000001</v>
      </c>
      <c r="DH95" s="31">
        <f t="shared" ca="1" si="302"/>
        <v>5790</v>
      </c>
      <c r="DI95" s="32">
        <f t="shared" ca="1" si="231"/>
        <v>789.23</v>
      </c>
      <c r="DJ95" s="32">
        <f t="shared" ca="1" si="232"/>
        <v>1119.96</v>
      </c>
      <c r="DK95" s="32">
        <f t="shared" ca="1" si="233"/>
        <v>403.53</v>
      </c>
      <c r="DL95" s="32">
        <f t="shared" ca="1" si="234"/>
        <v>241.93</v>
      </c>
      <c r="DM95" s="32">
        <f t="shared" ca="1" si="235"/>
        <v>89.72</v>
      </c>
      <c r="DN95" s="32">
        <f t="shared" ca="1" si="236"/>
        <v>189.31</v>
      </c>
      <c r="DO95" s="32">
        <f t="shared" ca="1" si="237"/>
        <v>241.81</v>
      </c>
      <c r="DP95" s="32">
        <f t="shared" ca="1" si="238"/>
        <v>637.11</v>
      </c>
      <c r="DQ95" s="32">
        <f t="shared" ca="1" si="239"/>
        <v>436</v>
      </c>
      <c r="DR95" s="32">
        <f t="shared" ca="1" si="240"/>
        <v>162.22</v>
      </c>
      <c r="DS95" s="32">
        <f t="shared" ca="1" si="241"/>
        <v>593.78</v>
      </c>
      <c r="DT95" s="32">
        <f t="shared" ca="1" si="242"/>
        <v>289.5</v>
      </c>
      <c r="DU95" s="31">
        <f t="shared" ca="1" si="243"/>
        <v>4298.28</v>
      </c>
      <c r="DV95" s="31">
        <f t="shared" ca="1" si="244"/>
        <v>6047.15</v>
      </c>
      <c r="DW95" s="31">
        <f t="shared" ca="1" si="245"/>
        <v>2161.83</v>
      </c>
      <c r="DX95" s="31">
        <f t="shared" ca="1" si="246"/>
        <v>1284.77</v>
      </c>
      <c r="DY95" s="31">
        <f t="shared" ca="1" si="247"/>
        <v>472.42</v>
      </c>
      <c r="DZ95" s="31">
        <f t="shared" ca="1" si="248"/>
        <v>987.93</v>
      </c>
      <c r="EA95" s="31">
        <f t="shared" ca="1" si="249"/>
        <v>1250.99</v>
      </c>
      <c r="EB95" s="31">
        <f t="shared" ca="1" si="250"/>
        <v>3266.26</v>
      </c>
      <c r="EC95" s="31">
        <f t="shared" ca="1" si="251"/>
        <v>2214.87</v>
      </c>
      <c r="ED95" s="31">
        <f t="shared" ca="1" si="252"/>
        <v>816.76</v>
      </c>
      <c r="EE95" s="31">
        <f t="shared" ca="1" si="253"/>
        <v>2961.82</v>
      </c>
      <c r="EF95" s="31">
        <f t="shared" ca="1" si="254"/>
        <v>1430.96</v>
      </c>
      <c r="EG95" s="32">
        <f t="shared" ca="1" si="255"/>
        <v>20872.169999999998</v>
      </c>
      <c r="EH95" s="32">
        <f t="shared" ca="1" si="256"/>
        <v>29566.309999999998</v>
      </c>
      <c r="EI95" s="32">
        <f t="shared" ca="1" si="257"/>
        <v>10636.050000000001</v>
      </c>
      <c r="EJ95" s="32">
        <f t="shared" ca="1" si="258"/>
        <v>6365.26</v>
      </c>
      <c r="EK95" s="32">
        <f t="shared" ca="1" si="259"/>
        <v>2356.58</v>
      </c>
      <c r="EL95" s="32">
        <f t="shared" ca="1" si="260"/>
        <v>4963.41</v>
      </c>
      <c r="EM95" s="32">
        <f t="shared" ca="1" si="261"/>
        <v>6329.03</v>
      </c>
      <c r="EN95" s="32">
        <f t="shared" ca="1" si="262"/>
        <v>16645.530000000002</v>
      </c>
      <c r="EO95" s="32">
        <f t="shared" ca="1" si="263"/>
        <v>11370.859999999997</v>
      </c>
      <c r="EP95" s="32">
        <f t="shared" ca="1" si="264"/>
        <v>4223.4699999999993</v>
      </c>
      <c r="EQ95" s="32">
        <f t="shared" ca="1" si="265"/>
        <v>15431.250000000002</v>
      </c>
      <c r="ER95" s="32">
        <f t="shared" ca="1" si="266"/>
        <v>7510.46</v>
      </c>
    </row>
    <row r="96" spans="1:148" x14ac:dyDescent="0.25">
      <c r="A96" t="s">
        <v>475</v>
      </c>
      <c r="B96" s="1" t="s">
        <v>11</v>
      </c>
      <c r="C96" t="str">
        <f t="shared" ca="1" si="303"/>
        <v>PR1</v>
      </c>
      <c r="D96" t="str">
        <f t="shared" ca="1" si="304"/>
        <v>Primrose #1</v>
      </c>
      <c r="E96" s="51">
        <v>4413.0864097000003</v>
      </c>
      <c r="F96" s="51">
        <v>7687.1176445999999</v>
      </c>
      <c r="G96" s="51">
        <v>635.86833960000001</v>
      </c>
      <c r="H96" s="51">
        <v>3710.9990585999999</v>
      </c>
      <c r="I96" s="51">
        <v>3418.5796796</v>
      </c>
      <c r="J96" s="51">
        <v>7748.9788589999998</v>
      </c>
      <c r="K96" s="51">
        <v>2568.6798201000001</v>
      </c>
      <c r="L96" s="51">
        <v>2916.3397623999999</v>
      </c>
      <c r="M96" s="51">
        <v>6905.4023029</v>
      </c>
      <c r="N96" s="51">
        <v>12559.391105999999</v>
      </c>
      <c r="O96" s="51">
        <v>993.79955259999997</v>
      </c>
      <c r="P96" s="51">
        <v>4886.0229446000003</v>
      </c>
      <c r="Q96" s="32">
        <v>421947.98</v>
      </c>
      <c r="R96" s="32">
        <v>1109937.1499999999</v>
      </c>
      <c r="S96" s="32">
        <v>27388.12</v>
      </c>
      <c r="T96" s="32">
        <v>130434.51</v>
      </c>
      <c r="U96" s="32">
        <v>83385.929999999993</v>
      </c>
      <c r="V96" s="32">
        <v>431737.52</v>
      </c>
      <c r="W96" s="32">
        <v>90653.04</v>
      </c>
      <c r="X96" s="32">
        <v>399996.25</v>
      </c>
      <c r="Y96" s="32">
        <v>362912.23</v>
      </c>
      <c r="Z96" s="32">
        <v>886125.87</v>
      </c>
      <c r="AA96" s="32">
        <v>68613.33</v>
      </c>
      <c r="AB96" s="32">
        <v>276693.05</v>
      </c>
      <c r="AC96" s="2">
        <v>3.81</v>
      </c>
      <c r="AD96" s="2">
        <v>3.81</v>
      </c>
      <c r="AE96" s="2">
        <v>3.81</v>
      </c>
      <c r="AF96" s="2">
        <v>3.81</v>
      </c>
      <c r="AG96" s="2">
        <v>3.81</v>
      </c>
      <c r="AH96" s="2">
        <v>3.81</v>
      </c>
      <c r="AI96" s="2">
        <v>4.49</v>
      </c>
      <c r="AJ96" s="2">
        <v>4.49</v>
      </c>
      <c r="AK96" s="2">
        <v>4.49</v>
      </c>
      <c r="AL96" s="2">
        <v>4.49</v>
      </c>
      <c r="AM96" s="2">
        <v>4.49</v>
      </c>
      <c r="AN96" s="2">
        <v>4.49</v>
      </c>
      <c r="AO96" s="33">
        <v>16076.22</v>
      </c>
      <c r="AP96" s="33">
        <v>42288.61</v>
      </c>
      <c r="AQ96" s="33">
        <v>1043.49</v>
      </c>
      <c r="AR96" s="33">
        <v>4969.55</v>
      </c>
      <c r="AS96" s="33">
        <v>3177</v>
      </c>
      <c r="AT96" s="33">
        <v>16449.2</v>
      </c>
      <c r="AU96" s="33">
        <v>4070.32</v>
      </c>
      <c r="AV96" s="33">
        <v>17959.830000000002</v>
      </c>
      <c r="AW96" s="33">
        <v>16294.76</v>
      </c>
      <c r="AX96" s="33">
        <v>39787.050000000003</v>
      </c>
      <c r="AY96" s="33">
        <v>3080.74</v>
      </c>
      <c r="AZ96" s="33">
        <v>12423.52</v>
      </c>
      <c r="BA96" s="31">
        <f t="shared" si="267"/>
        <v>-168.78</v>
      </c>
      <c r="BB96" s="31">
        <f t="shared" si="268"/>
        <v>-443.97</v>
      </c>
      <c r="BC96" s="31">
        <f t="shared" si="269"/>
        <v>-10.96</v>
      </c>
      <c r="BD96" s="31">
        <f t="shared" si="270"/>
        <v>756.52</v>
      </c>
      <c r="BE96" s="31">
        <f t="shared" si="271"/>
        <v>483.64</v>
      </c>
      <c r="BF96" s="31">
        <f t="shared" si="272"/>
        <v>2504.08</v>
      </c>
      <c r="BG96" s="31">
        <f t="shared" si="273"/>
        <v>63.46</v>
      </c>
      <c r="BH96" s="31">
        <f t="shared" si="274"/>
        <v>280</v>
      </c>
      <c r="BI96" s="31">
        <f t="shared" si="275"/>
        <v>254.04</v>
      </c>
      <c r="BJ96" s="31">
        <f t="shared" si="276"/>
        <v>-2658.38</v>
      </c>
      <c r="BK96" s="31">
        <f t="shared" si="277"/>
        <v>-205.84</v>
      </c>
      <c r="BL96" s="31">
        <f t="shared" si="278"/>
        <v>-830.08</v>
      </c>
      <c r="BM96" s="6">
        <f t="shared" ca="1" si="305"/>
        <v>2.93E-2</v>
      </c>
      <c r="BN96" s="6">
        <f t="shared" ca="1" si="305"/>
        <v>2.93E-2</v>
      </c>
      <c r="BO96" s="6">
        <f t="shared" ca="1" si="305"/>
        <v>2.93E-2</v>
      </c>
      <c r="BP96" s="6">
        <f t="shared" ca="1" si="305"/>
        <v>2.93E-2</v>
      </c>
      <c r="BQ96" s="6">
        <f t="shared" ca="1" si="305"/>
        <v>2.93E-2</v>
      </c>
      <c r="BR96" s="6">
        <f t="shared" ca="1" si="305"/>
        <v>2.93E-2</v>
      </c>
      <c r="BS96" s="6">
        <f t="shared" ca="1" si="305"/>
        <v>2.93E-2</v>
      </c>
      <c r="BT96" s="6">
        <f t="shared" ca="1" si="305"/>
        <v>2.93E-2</v>
      </c>
      <c r="BU96" s="6">
        <f t="shared" ca="1" si="305"/>
        <v>2.93E-2</v>
      </c>
      <c r="BV96" s="6">
        <f t="shared" ca="1" si="305"/>
        <v>2.93E-2</v>
      </c>
      <c r="BW96" s="6">
        <f t="shared" ca="1" si="305"/>
        <v>2.93E-2</v>
      </c>
      <c r="BX96" s="6">
        <f t="shared" ca="1" si="305"/>
        <v>2.93E-2</v>
      </c>
      <c r="BY96" s="31">
        <f t="shared" ca="1" si="219"/>
        <v>12363.08</v>
      </c>
      <c r="BZ96" s="31">
        <f t="shared" ca="1" si="220"/>
        <v>32521.16</v>
      </c>
      <c r="CA96" s="31">
        <f t="shared" ca="1" si="221"/>
        <v>802.47</v>
      </c>
      <c r="CB96" s="31">
        <f t="shared" ca="1" si="222"/>
        <v>3821.73</v>
      </c>
      <c r="CC96" s="31">
        <f t="shared" ca="1" si="223"/>
        <v>2443.21</v>
      </c>
      <c r="CD96" s="31">
        <f t="shared" ca="1" si="224"/>
        <v>12649.91</v>
      </c>
      <c r="CE96" s="31">
        <f t="shared" ca="1" si="225"/>
        <v>2656.13</v>
      </c>
      <c r="CF96" s="31">
        <f t="shared" ca="1" si="226"/>
        <v>11719.89</v>
      </c>
      <c r="CG96" s="31">
        <f t="shared" ca="1" si="227"/>
        <v>10633.33</v>
      </c>
      <c r="CH96" s="31">
        <f t="shared" ca="1" si="228"/>
        <v>25963.49</v>
      </c>
      <c r="CI96" s="31">
        <f t="shared" ca="1" si="229"/>
        <v>2010.37</v>
      </c>
      <c r="CJ96" s="31">
        <f t="shared" ca="1" si="230"/>
        <v>8107.11</v>
      </c>
      <c r="CK96" s="32">
        <f t="shared" ca="1" si="279"/>
        <v>632.91999999999996</v>
      </c>
      <c r="CL96" s="32">
        <f t="shared" ca="1" si="280"/>
        <v>1664.91</v>
      </c>
      <c r="CM96" s="32">
        <f t="shared" ca="1" si="281"/>
        <v>41.08</v>
      </c>
      <c r="CN96" s="32">
        <f t="shared" ca="1" si="282"/>
        <v>195.65</v>
      </c>
      <c r="CO96" s="32">
        <f t="shared" ca="1" si="283"/>
        <v>125.08</v>
      </c>
      <c r="CP96" s="32">
        <f t="shared" ca="1" si="284"/>
        <v>647.61</v>
      </c>
      <c r="CQ96" s="32">
        <f t="shared" ca="1" si="285"/>
        <v>135.97999999999999</v>
      </c>
      <c r="CR96" s="32">
        <f t="shared" ca="1" si="286"/>
        <v>599.99</v>
      </c>
      <c r="CS96" s="32">
        <f t="shared" ca="1" si="287"/>
        <v>544.37</v>
      </c>
      <c r="CT96" s="32">
        <f t="shared" ca="1" si="288"/>
        <v>1329.19</v>
      </c>
      <c r="CU96" s="32">
        <f t="shared" ca="1" si="289"/>
        <v>102.92</v>
      </c>
      <c r="CV96" s="32">
        <f t="shared" ca="1" si="290"/>
        <v>415.04</v>
      </c>
      <c r="CW96" s="31">
        <f t="shared" ca="1" si="291"/>
        <v>-2911.4399999999991</v>
      </c>
      <c r="CX96" s="31">
        <f t="shared" ca="1" si="292"/>
        <v>-7658.5700000000006</v>
      </c>
      <c r="CY96" s="31">
        <f t="shared" ca="1" si="293"/>
        <v>-188.97999999999993</v>
      </c>
      <c r="CZ96" s="31">
        <f t="shared" ca="1" si="294"/>
        <v>-1708.69</v>
      </c>
      <c r="DA96" s="31">
        <f t="shared" ca="1" si="295"/>
        <v>-1092.3499999999999</v>
      </c>
      <c r="DB96" s="31">
        <f t="shared" ca="1" si="296"/>
        <v>-5655.76</v>
      </c>
      <c r="DC96" s="31">
        <f t="shared" ca="1" si="297"/>
        <v>-1341.67</v>
      </c>
      <c r="DD96" s="31">
        <f t="shared" ca="1" si="298"/>
        <v>-5919.9500000000025</v>
      </c>
      <c r="DE96" s="31">
        <f t="shared" ca="1" si="299"/>
        <v>-5371.0999999999995</v>
      </c>
      <c r="DF96" s="31">
        <f t="shared" ca="1" si="300"/>
        <v>-9835.9900000000016</v>
      </c>
      <c r="DG96" s="31">
        <f t="shared" ca="1" si="301"/>
        <v>-761.60999999999979</v>
      </c>
      <c r="DH96" s="31">
        <f t="shared" ca="1" si="302"/>
        <v>-3071.2900000000009</v>
      </c>
      <c r="DI96" s="32">
        <f t="shared" ca="1" si="231"/>
        <v>-145.57</v>
      </c>
      <c r="DJ96" s="32">
        <f t="shared" ca="1" si="232"/>
        <v>-382.93</v>
      </c>
      <c r="DK96" s="32">
        <f t="shared" ca="1" si="233"/>
        <v>-9.4499999999999993</v>
      </c>
      <c r="DL96" s="32">
        <f t="shared" ca="1" si="234"/>
        <v>-85.43</v>
      </c>
      <c r="DM96" s="32">
        <f t="shared" ca="1" si="235"/>
        <v>-54.62</v>
      </c>
      <c r="DN96" s="32">
        <f t="shared" ca="1" si="236"/>
        <v>-282.79000000000002</v>
      </c>
      <c r="DO96" s="32">
        <f t="shared" ca="1" si="237"/>
        <v>-67.08</v>
      </c>
      <c r="DP96" s="32">
        <f t="shared" ca="1" si="238"/>
        <v>-296</v>
      </c>
      <c r="DQ96" s="32">
        <f t="shared" ca="1" si="239"/>
        <v>-268.56</v>
      </c>
      <c r="DR96" s="32">
        <f t="shared" ca="1" si="240"/>
        <v>-491.8</v>
      </c>
      <c r="DS96" s="32">
        <f t="shared" ca="1" si="241"/>
        <v>-38.08</v>
      </c>
      <c r="DT96" s="32">
        <f t="shared" ca="1" si="242"/>
        <v>-153.56</v>
      </c>
      <c r="DU96" s="31">
        <f t="shared" ca="1" si="243"/>
        <v>-792.81</v>
      </c>
      <c r="DV96" s="31">
        <f t="shared" ca="1" si="244"/>
        <v>-2067.6</v>
      </c>
      <c r="DW96" s="31">
        <f t="shared" ca="1" si="245"/>
        <v>-50.62</v>
      </c>
      <c r="DX96" s="31">
        <f t="shared" ca="1" si="246"/>
        <v>-453.7</v>
      </c>
      <c r="DY96" s="31">
        <f t="shared" ca="1" si="247"/>
        <v>-287.58</v>
      </c>
      <c r="DZ96" s="31">
        <f t="shared" ca="1" si="248"/>
        <v>-1475.76</v>
      </c>
      <c r="EA96" s="31">
        <f t="shared" ca="1" si="249"/>
        <v>-347.05</v>
      </c>
      <c r="EB96" s="31">
        <f t="shared" ca="1" si="250"/>
        <v>-1517.49</v>
      </c>
      <c r="EC96" s="31">
        <f t="shared" ca="1" si="251"/>
        <v>-1364.25</v>
      </c>
      <c r="ED96" s="31">
        <f t="shared" ca="1" si="252"/>
        <v>-2476.1</v>
      </c>
      <c r="EE96" s="31">
        <f t="shared" ca="1" si="253"/>
        <v>-189.95</v>
      </c>
      <c r="EF96" s="31">
        <f t="shared" ca="1" si="254"/>
        <v>-759.05</v>
      </c>
      <c r="EG96" s="32">
        <f t="shared" ca="1" si="255"/>
        <v>-3849.8199999999993</v>
      </c>
      <c r="EH96" s="32">
        <f t="shared" ca="1" si="256"/>
        <v>-10109.1</v>
      </c>
      <c r="EI96" s="32">
        <f t="shared" ca="1" si="257"/>
        <v>-249.04999999999993</v>
      </c>
      <c r="EJ96" s="32">
        <f t="shared" ca="1" si="258"/>
        <v>-2247.8200000000002</v>
      </c>
      <c r="EK96" s="32">
        <f t="shared" ca="1" si="259"/>
        <v>-1434.5499999999997</v>
      </c>
      <c r="EL96" s="32">
        <f t="shared" ca="1" si="260"/>
        <v>-7414.31</v>
      </c>
      <c r="EM96" s="32">
        <f t="shared" ca="1" si="261"/>
        <v>-1755.8</v>
      </c>
      <c r="EN96" s="32">
        <f t="shared" ca="1" si="262"/>
        <v>-7733.4400000000023</v>
      </c>
      <c r="EO96" s="32">
        <f t="shared" ca="1" si="263"/>
        <v>-7003.91</v>
      </c>
      <c r="EP96" s="32">
        <f t="shared" ca="1" si="264"/>
        <v>-12803.890000000001</v>
      </c>
      <c r="EQ96" s="32">
        <f t="shared" ca="1" si="265"/>
        <v>-989.63999999999987</v>
      </c>
      <c r="ER96" s="32">
        <f t="shared" ca="1" si="266"/>
        <v>-3983.9000000000005</v>
      </c>
    </row>
    <row r="97" spans="1:148" x14ac:dyDescent="0.25">
      <c r="A97" t="s">
        <v>457</v>
      </c>
      <c r="B97" s="1" t="s">
        <v>107</v>
      </c>
      <c r="C97" t="str">
        <f t="shared" ca="1" si="303"/>
        <v>BCHEXP</v>
      </c>
      <c r="D97" t="str">
        <f t="shared" ca="1" si="304"/>
        <v>Alberta-BC Intertie - Export</v>
      </c>
      <c r="E97" s="51">
        <v>9562.5</v>
      </c>
      <c r="I97" s="51">
        <v>1825</v>
      </c>
      <c r="M97" s="51">
        <v>4862.5</v>
      </c>
      <c r="N97" s="51">
        <v>15212.75</v>
      </c>
      <c r="O97" s="51">
        <v>1937.5</v>
      </c>
      <c r="P97" s="51">
        <v>5135</v>
      </c>
      <c r="Q97" s="32">
        <v>258788.12</v>
      </c>
      <c r="R97" s="32"/>
      <c r="S97" s="32"/>
      <c r="T97" s="32"/>
      <c r="U97" s="32">
        <v>28577.5</v>
      </c>
      <c r="V97" s="32"/>
      <c r="W97" s="32"/>
      <c r="X97" s="32"/>
      <c r="Y97" s="32">
        <v>110933.88</v>
      </c>
      <c r="Z97" s="32">
        <v>274213.09999999998</v>
      </c>
      <c r="AA97" s="32">
        <v>37427.879999999997</v>
      </c>
      <c r="AB97" s="32">
        <v>95584.95</v>
      </c>
      <c r="AC97" s="2">
        <v>1.02</v>
      </c>
      <c r="AG97" s="2">
        <v>1.02</v>
      </c>
      <c r="AK97" s="2">
        <v>1.02</v>
      </c>
      <c r="AL97" s="2">
        <v>1.02</v>
      </c>
      <c r="AM97" s="2">
        <v>1.02</v>
      </c>
      <c r="AN97" s="2">
        <v>1.02</v>
      </c>
      <c r="AO97" s="33">
        <v>2639.64</v>
      </c>
      <c r="AP97" s="33"/>
      <c r="AQ97" s="33"/>
      <c r="AR97" s="33"/>
      <c r="AS97" s="33">
        <v>291.49</v>
      </c>
      <c r="AT97" s="33"/>
      <c r="AU97" s="33"/>
      <c r="AV97" s="33"/>
      <c r="AW97" s="33">
        <v>1131.53</v>
      </c>
      <c r="AX97" s="33">
        <v>2796.97</v>
      </c>
      <c r="AY97" s="33">
        <v>381.76</v>
      </c>
      <c r="AZ97" s="33">
        <v>974.97</v>
      </c>
      <c r="BA97" s="31">
        <f t="shared" si="267"/>
        <v>-103.52</v>
      </c>
      <c r="BB97" s="31">
        <f t="shared" si="268"/>
        <v>0</v>
      </c>
      <c r="BC97" s="31">
        <f t="shared" si="269"/>
        <v>0</v>
      </c>
      <c r="BD97" s="31">
        <f t="shared" si="270"/>
        <v>0</v>
      </c>
      <c r="BE97" s="31">
        <f t="shared" si="271"/>
        <v>165.75</v>
      </c>
      <c r="BF97" s="31">
        <f t="shared" si="272"/>
        <v>0</v>
      </c>
      <c r="BG97" s="31">
        <f t="shared" si="273"/>
        <v>0</v>
      </c>
      <c r="BH97" s="31">
        <f t="shared" si="274"/>
        <v>0</v>
      </c>
      <c r="BI97" s="31">
        <f t="shared" si="275"/>
        <v>77.650000000000006</v>
      </c>
      <c r="BJ97" s="31">
        <f t="shared" si="276"/>
        <v>-822.64</v>
      </c>
      <c r="BK97" s="31">
        <f t="shared" si="277"/>
        <v>-112.28</v>
      </c>
      <c r="BL97" s="31">
        <f t="shared" si="278"/>
        <v>-286.75</v>
      </c>
      <c r="BM97" s="6">
        <f t="shared" ca="1" si="305"/>
        <v>8.5000000000000006E-3</v>
      </c>
      <c r="BN97" s="6">
        <f t="shared" ca="1" si="305"/>
        <v>8.5000000000000006E-3</v>
      </c>
      <c r="BO97" s="6">
        <f t="shared" ca="1" si="305"/>
        <v>8.5000000000000006E-3</v>
      </c>
      <c r="BP97" s="6">
        <f t="shared" ca="1" si="305"/>
        <v>8.5000000000000006E-3</v>
      </c>
      <c r="BQ97" s="6">
        <f t="shared" ca="1" si="305"/>
        <v>8.5000000000000006E-3</v>
      </c>
      <c r="BR97" s="6">
        <f t="shared" ca="1" si="305"/>
        <v>8.5000000000000006E-3</v>
      </c>
      <c r="BS97" s="6">
        <f t="shared" ca="1" si="305"/>
        <v>8.5000000000000006E-3</v>
      </c>
      <c r="BT97" s="6">
        <f t="shared" ca="1" si="305"/>
        <v>8.5000000000000006E-3</v>
      </c>
      <c r="BU97" s="6">
        <f t="shared" ca="1" si="305"/>
        <v>8.5000000000000006E-3</v>
      </c>
      <c r="BV97" s="6">
        <f t="shared" ca="1" si="305"/>
        <v>8.5000000000000006E-3</v>
      </c>
      <c r="BW97" s="6">
        <f t="shared" ca="1" si="305"/>
        <v>8.5000000000000006E-3</v>
      </c>
      <c r="BX97" s="6">
        <f t="shared" ca="1" si="305"/>
        <v>8.5000000000000006E-3</v>
      </c>
      <c r="BY97" s="31">
        <f t="shared" ca="1" si="219"/>
        <v>2199.6999999999998</v>
      </c>
      <c r="BZ97" s="31">
        <f t="shared" ca="1" si="220"/>
        <v>0</v>
      </c>
      <c r="CA97" s="31">
        <f t="shared" ca="1" si="221"/>
        <v>0</v>
      </c>
      <c r="CB97" s="31">
        <f t="shared" ca="1" si="222"/>
        <v>0</v>
      </c>
      <c r="CC97" s="31">
        <f t="shared" ca="1" si="223"/>
        <v>242.91</v>
      </c>
      <c r="CD97" s="31">
        <f t="shared" ca="1" si="224"/>
        <v>0</v>
      </c>
      <c r="CE97" s="31">
        <f t="shared" ca="1" si="225"/>
        <v>0</v>
      </c>
      <c r="CF97" s="31">
        <f t="shared" ca="1" si="226"/>
        <v>0</v>
      </c>
      <c r="CG97" s="31">
        <f t="shared" ca="1" si="227"/>
        <v>942.94</v>
      </c>
      <c r="CH97" s="31">
        <f t="shared" ca="1" si="228"/>
        <v>2330.81</v>
      </c>
      <c r="CI97" s="31">
        <f t="shared" ca="1" si="229"/>
        <v>318.14</v>
      </c>
      <c r="CJ97" s="31">
        <f t="shared" ca="1" si="230"/>
        <v>812.47</v>
      </c>
      <c r="CK97" s="32">
        <f t="shared" ca="1" si="279"/>
        <v>388.18</v>
      </c>
      <c r="CL97" s="32">
        <f t="shared" ca="1" si="280"/>
        <v>0</v>
      </c>
      <c r="CM97" s="32">
        <f t="shared" ca="1" si="281"/>
        <v>0</v>
      </c>
      <c r="CN97" s="32">
        <f t="shared" ca="1" si="282"/>
        <v>0</v>
      </c>
      <c r="CO97" s="32">
        <f t="shared" ca="1" si="283"/>
        <v>42.87</v>
      </c>
      <c r="CP97" s="32">
        <f t="shared" ca="1" si="284"/>
        <v>0</v>
      </c>
      <c r="CQ97" s="32">
        <f t="shared" ca="1" si="285"/>
        <v>0</v>
      </c>
      <c r="CR97" s="32">
        <f t="shared" ca="1" si="286"/>
        <v>0</v>
      </c>
      <c r="CS97" s="32">
        <f t="shared" ca="1" si="287"/>
        <v>166.4</v>
      </c>
      <c r="CT97" s="32">
        <f t="shared" ca="1" si="288"/>
        <v>411.32</v>
      </c>
      <c r="CU97" s="32">
        <f t="shared" ca="1" si="289"/>
        <v>56.14</v>
      </c>
      <c r="CV97" s="32">
        <f t="shared" ca="1" si="290"/>
        <v>143.38</v>
      </c>
      <c r="CW97" s="31">
        <f t="shared" ca="1" si="291"/>
        <v>51.759999999999778</v>
      </c>
      <c r="CX97" s="31">
        <f t="shared" ca="1" si="292"/>
        <v>0</v>
      </c>
      <c r="CY97" s="31">
        <f t="shared" ca="1" si="293"/>
        <v>0</v>
      </c>
      <c r="CZ97" s="31">
        <f t="shared" ca="1" si="294"/>
        <v>0</v>
      </c>
      <c r="DA97" s="31">
        <f t="shared" ca="1" si="295"/>
        <v>-171.46000000000004</v>
      </c>
      <c r="DB97" s="31">
        <f t="shared" ca="1" si="296"/>
        <v>0</v>
      </c>
      <c r="DC97" s="31">
        <f t="shared" ca="1" si="297"/>
        <v>0</v>
      </c>
      <c r="DD97" s="31">
        <f t="shared" ca="1" si="298"/>
        <v>0</v>
      </c>
      <c r="DE97" s="31">
        <f t="shared" ca="1" si="299"/>
        <v>-99.839999999999833</v>
      </c>
      <c r="DF97" s="31">
        <f t="shared" ca="1" si="300"/>
        <v>767.8000000000003</v>
      </c>
      <c r="DG97" s="31">
        <f t="shared" ca="1" si="301"/>
        <v>104.79999999999998</v>
      </c>
      <c r="DH97" s="31">
        <f t="shared" ca="1" si="302"/>
        <v>267.63</v>
      </c>
      <c r="DI97" s="32">
        <f t="shared" ca="1" si="231"/>
        <v>2.59</v>
      </c>
      <c r="DJ97" s="32">
        <f t="shared" ca="1" si="232"/>
        <v>0</v>
      </c>
      <c r="DK97" s="32">
        <f t="shared" ca="1" si="233"/>
        <v>0</v>
      </c>
      <c r="DL97" s="32">
        <f t="shared" ca="1" si="234"/>
        <v>0</v>
      </c>
      <c r="DM97" s="32">
        <f t="shared" ca="1" si="235"/>
        <v>-8.57</v>
      </c>
      <c r="DN97" s="32">
        <f t="shared" ca="1" si="236"/>
        <v>0</v>
      </c>
      <c r="DO97" s="32">
        <f t="shared" ca="1" si="237"/>
        <v>0</v>
      </c>
      <c r="DP97" s="32">
        <f t="shared" ca="1" si="238"/>
        <v>0</v>
      </c>
      <c r="DQ97" s="32">
        <f t="shared" ca="1" si="239"/>
        <v>-4.99</v>
      </c>
      <c r="DR97" s="32">
        <f t="shared" ca="1" si="240"/>
        <v>38.39</v>
      </c>
      <c r="DS97" s="32">
        <f t="shared" ca="1" si="241"/>
        <v>5.24</v>
      </c>
      <c r="DT97" s="32">
        <f t="shared" ca="1" si="242"/>
        <v>13.38</v>
      </c>
      <c r="DU97" s="31">
        <f t="shared" ca="1" si="243"/>
        <v>14.09</v>
      </c>
      <c r="DV97" s="31">
        <f t="shared" ca="1" si="244"/>
        <v>0</v>
      </c>
      <c r="DW97" s="31">
        <f t="shared" ca="1" si="245"/>
        <v>0</v>
      </c>
      <c r="DX97" s="31">
        <f t="shared" ca="1" si="246"/>
        <v>0</v>
      </c>
      <c r="DY97" s="31">
        <f t="shared" ca="1" si="247"/>
        <v>-45.14</v>
      </c>
      <c r="DZ97" s="31">
        <f t="shared" ca="1" si="248"/>
        <v>0</v>
      </c>
      <c r="EA97" s="31">
        <f t="shared" ca="1" si="249"/>
        <v>0</v>
      </c>
      <c r="EB97" s="31">
        <f t="shared" ca="1" si="250"/>
        <v>0</v>
      </c>
      <c r="EC97" s="31">
        <f t="shared" ca="1" si="251"/>
        <v>-25.36</v>
      </c>
      <c r="ED97" s="31">
        <f t="shared" ca="1" si="252"/>
        <v>193.28</v>
      </c>
      <c r="EE97" s="31">
        <f t="shared" ca="1" si="253"/>
        <v>26.14</v>
      </c>
      <c r="EF97" s="31">
        <f t="shared" ca="1" si="254"/>
        <v>66.14</v>
      </c>
      <c r="EG97" s="32">
        <f t="shared" ca="1" si="255"/>
        <v>68.439999999999785</v>
      </c>
      <c r="EH97" s="32">
        <f t="shared" ca="1" si="256"/>
        <v>0</v>
      </c>
      <c r="EI97" s="32">
        <f t="shared" ca="1" si="257"/>
        <v>0</v>
      </c>
      <c r="EJ97" s="32">
        <f t="shared" ca="1" si="258"/>
        <v>0</v>
      </c>
      <c r="EK97" s="32">
        <f t="shared" ca="1" si="259"/>
        <v>-225.17000000000002</v>
      </c>
      <c r="EL97" s="32">
        <f t="shared" ca="1" si="260"/>
        <v>0</v>
      </c>
      <c r="EM97" s="32">
        <f t="shared" ca="1" si="261"/>
        <v>0</v>
      </c>
      <c r="EN97" s="32">
        <f t="shared" ca="1" si="262"/>
        <v>0</v>
      </c>
      <c r="EO97" s="32">
        <f t="shared" ca="1" si="263"/>
        <v>-130.18999999999983</v>
      </c>
      <c r="EP97" s="32">
        <f t="shared" ca="1" si="264"/>
        <v>999.47000000000025</v>
      </c>
      <c r="EQ97" s="32">
        <f t="shared" ca="1" si="265"/>
        <v>136.17999999999998</v>
      </c>
      <c r="ER97" s="32">
        <f t="shared" ca="1" si="266"/>
        <v>347.15</v>
      </c>
    </row>
    <row r="98" spans="1:148" x14ac:dyDescent="0.25">
      <c r="A98" t="s">
        <v>457</v>
      </c>
      <c r="B98" s="1" t="s">
        <v>346</v>
      </c>
      <c r="C98" t="str">
        <f t="shared" ca="1" si="303"/>
        <v>SPCEXP</v>
      </c>
      <c r="D98" t="str">
        <f t="shared" ca="1" si="304"/>
        <v>Alberta-Saskatchewan Intertie - Export</v>
      </c>
      <c r="E98" s="51">
        <v>34.5</v>
      </c>
      <c r="Q98" s="32">
        <v>928.91</v>
      </c>
      <c r="R98" s="32"/>
      <c r="S98" s="32"/>
      <c r="T98" s="32"/>
      <c r="U98" s="32"/>
      <c r="V98" s="32"/>
      <c r="W98" s="32"/>
      <c r="X98" s="32"/>
      <c r="Y98" s="32"/>
      <c r="Z98" s="32"/>
      <c r="AA98" s="32"/>
      <c r="AB98" s="32"/>
      <c r="AC98" s="2">
        <v>2.2999999999999998</v>
      </c>
      <c r="AO98" s="33">
        <v>21.36</v>
      </c>
      <c r="AP98" s="33"/>
      <c r="AQ98" s="33"/>
      <c r="AR98" s="33"/>
      <c r="AS98" s="33"/>
      <c r="AT98" s="33"/>
      <c r="AU98" s="33"/>
      <c r="AV98" s="33"/>
      <c r="AW98" s="33"/>
      <c r="AX98" s="33"/>
      <c r="AY98" s="33"/>
      <c r="AZ98" s="33"/>
      <c r="BA98" s="31">
        <f t="shared" si="267"/>
        <v>-0.37</v>
      </c>
      <c r="BB98" s="31">
        <f t="shared" si="268"/>
        <v>0</v>
      </c>
      <c r="BC98" s="31">
        <f t="shared" si="269"/>
        <v>0</v>
      </c>
      <c r="BD98" s="31">
        <f t="shared" si="270"/>
        <v>0</v>
      </c>
      <c r="BE98" s="31">
        <f t="shared" si="271"/>
        <v>0</v>
      </c>
      <c r="BF98" s="31">
        <f t="shared" si="272"/>
        <v>0</v>
      </c>
      <c r="BG98" s="31">
        <f t="shared" si="273"/>
        <v>0</v>
      </c>
      <c r="BH98" s="31">
        <f t="shared" si="274"/>
        <v>0</v>
      </c>
      <c r="BI98" s="31">
        <f t="shared" si="275"/>
        <v>0</v>
      </c>
      <c r="BJ98" s="31">
        <f t="shared" si="276"/>
        <v>0</v>
      </c>
      <c r="BK98" s="31">
        <f t="shared" si="277"/>
        <v>0</v>
      </c>
      <c r="BL98" s="31">
        <f t="shared" si="278"/>
        <v>0</v>
      </c>
      <c r="BM98" s="6">
        <f t="shared" ca="1" si="305"/>
        <v>2.29E-2</v>
      </c>
      <c r="BN98" s="6">
        <f t="shared" ca="1" si="305"/>
        <v>2.29E-2</v>
      </c>
      <c r="BO98" s="6">
        <f t="shared" ca="1" si="305"/>
        <v>2.29E-2</v>
      </c>
      <c r="BP98" s="6">
        <f t="shared" ca="1" si="305"/>
        <v>2.29E-2</v>
      </c>
      <c r="BQ98" s="6">
        <f t="shared" ca="1" si="305"/>
        <v>2.29E-2</v>
      </c>
      <c r="BR98" s="6">
        <f t="shared" ca="1" si="305"/>
        <v>2.29E-2</v>
      </c>
      <c r="BS98" s="6">
        <f t="shared" ca="1" si="305"/>
        <v>2.29E-2</v>
      </c>
      <c r="BT98" s="6">
        <f t="shared" ca="1" si="305"/>
        <v>2.29E-2</v>
      </c>
      <c r="BU98" s="6">
        <f t="shared" ca="1" si="305"/>
        <v>2.29E-2</v>
      </c>
      <c r="BV98" s="6">
        <f t="shared" ca="1" si="305"/>
        <v>2.29E-2</v>
      </c>
      <c r="BW98" s="6">
        <f t="shared" ca="1" si="305"/>
        <v>2.29E-2</v>
      </c>
      <c r="BX98" s="6">
        <f t="shared" ca="1" si="305"/>
        <v>2.29E-2</v>
      </c>
      <c r="BY98" s="31">
        <f t="shared" ca="1" si="219"/>
        <v>21.27</v>
      </c>
      <c r="BZ98" s="31">
        <f t="shared" ca="1" si="220"/>
        <v>0</v>
      </c>
      <c r="CA98" s="31">
        <f t="shared" ca="1" si="221"/>
        <v>0</v>
      </c>
      <c r="CB98" s="31">
        <f t="shared" ca="1" si="222"/>
        <v>0</v>
      </c>
      <c r="CC98" s="31">
        <f t="shared" ca="1" si="223"/>
        <v>0</v>
      </c>
      <c r="CD98" s="31">
        <f t="shared" ca="1" si="224"/>
        <v>0</v>
      </c>
      <c r="CE98" s="31">
        <f t="shared" ca="1" si="225"/>
        <v>0</v>
      </c>
      <c r="CF98" s="31">
        <f t="shared" ca="1" si="226"/>
        <v>0</v>
      </c>
      <c r="CG98" s="31">
        <f t="shared" ca="1" si="227"/>
        <v>0</v>
      </c>
      <c r="CH98" s="31">
        <f t="shared" ca="1" si="228"/>
        <v>0</v>
      </c>
      <c r="CI98" s="31">
        <f t="shared" ca="1" si="229"/>
        <v>0</v>
      </c>
      <c r="CJ98" s="31">
        <f t="shared" ca="1" si="230"/>
        <v>0</v>
      </c>
      <c r="CK98" s="32">
        <f t="shared" ca="1" si="279"/>
        <v>1.39</v>
      </c>
      <c r="CL98" s="32">
        <f t="shared" ca="1" si="280"/>
        <v>0</v>
      </c>
      <c r="CM98" s="32">
        <f t="shared" ca="1" si="281"/>
        <v>0</v>
      </c>
      <c r="CN98" s="32">
        <f t="shared" ca="1" si="282"/>
        <v>0</v>
      </c>
      <c r="CO98" s="32">
        <f t="shared" ca="1" si="283"/>
        <v>0</v>
      </c>
      <c r="CP98" s="32">
        <f t="shared" ca="1" si="284"/>
        <v>0</v>
      </c>
      <c r="CQ98" s="32">
        <f t="shared" ca="1" si="285"/>
        <v>0</v>
      </c>
      <c r="CR98" s="32">
        <f t="shared" ca="1" si="286"/>
        <v>0</v>
      </c>
      <c r="CS98" s="32">
        <f t="shared" ca="1" si="287"/>
        <v>0</v>
      </c>
      <c r="CT98" s="32">
        <f t="shared" ca="1" si="288"/>
        <v>0</v>
      </c>
      <c r="CU98" s="32">
        <f t="shared" ca="1" si="289"/>
        <v>0</v>
      </c>
      <c r="CV98" s="32">
        <f t="shared" ca="1" si="290"/>
        <v>0</v>
      </c>
      <c r="CW98" s="31">
        <f t="shared" ca="1" si="291"/>
        <v>1.6700000000000008</v>
      </c>
      <c r="CX98" s="31">
        <f t="shared" ca="1" si="292"/>
        <v>0</v>
      </c>
      <c r="CY98" s="31">
        <f t="shared" ca="1" si="293"/>
        <v>0</v>
      </c>
      <c r="CZ98" s="31">
        <f t="shared" ca="1" si="294"/>
        <v>0</v>
      </c>
      <c r="DA98" s="31">
        <f t="shared" ca="1" si="295"/>
        <v>0</v>
      </c>
      <c r="DB98" s="31">
        <f t="shared" ca="1" si="296"/>
        <v>0</v>
      </c>
      <c r="DC98" s="31">
        <f t="shared" ca="1" si="297"/>
        <v>0</v>
      </c>
      <c r="DD98" s="31">
        <f t="shared" ca="1" si="298"/>
        <v>0</v>
      </c>
      <c r="DE98" s="31">
        <f t="shared" ca="1" si="299"/>
        <v>0</v>
      </c>
      <c r="DF98" s="31">
        <f t="shared" ca="1" si="300"/>
        <v>0</v>
      </c>
      <c r="DG98" s="31">
        <f t="shared" ca="1" si="301"/>
        <v>0</v>
      </c>
      <c r="DH98" s="31">
        <f t="shared" ca="1" si="302"/>
        <v>0</v>
      </c>
      <c r="DI98" s="32">
        <f t="shared" ca="1" si="231"/>
        <v>0.08</v>
      </c>
      <c r="DJ98" s="32">
        <f t="shared" ca="1" si="232"/>
        <v>0</v>
      </c>
      <c r="DK98" s="32">
        <f t="shared" ca="1" si="233"/>
        <v>0</v>
      </c>
      <c r="DL98" s="32">
        <f t="shared" ca="1" si="234"/>
        <v>0</v>
      </c>
      <c r="DM98" s="32">
        <f t="shared" ca="1" si="235"/>
        <v>0</v>
      </c>
      <c r="DN98" s="32">
        <f t="shared" ca="1" si="236"/>
        <v>0</v>
      </c>
      <c r="DO98" s="32">
        <f t="shared" ca="1" si="237"/>
        <v>0</v>
      </c>
      <c r="DP98" s="32">
        <f t="shared" ca="1" si="238"/>
        <v>0</v>
      </c>
      <c r="DQ98" s="32">
        <f t="shared" ca="1" si="239"/>
        <v>0</v>
      </c>
      <c r="DR98" s="32">
        <f t="shared" ca="1" si="240"/>
        <v>0</v>
      </c>
      <c r="DS98" s="32">
        <f t="shared" ca="1" si="241"/>
        <v>0</v>
      </c>
      <c r="DT98" s="32">
        <f t="shared" ca="1" si="242"/>
        <v>0</v>
      </c>
      <c r="DU98" s="31">
        <f t="shared" ca="1" si="243"/>
        <v>0.45</v>
      </c>
      <c r="DV98" s="31">
        <f t="shared" ca="1" si="244"/>
        <v>0</v>
      </c>
      <c r="DW98" s="31">
        <f t="shared" ca="1" si="245"/>
        <v>0</v>
      </c>
      <c r="DX98" s="31">
        <f t="shared" ca="1" si="246"/>
        <v>0</v>
      </c>
      <c r="DY98" s="31">
        <f t="shared" ca="1" si="247"/>
        <v>0</v>
      </c>
      <c r="DZ98" s="31">
        <f t="shared" ca="1" si="248"/>
        <v>0</v>
      </c>
      <c r="EA98" s="31">
        <f t="shared" ca="1" si="249"/>
        <v>0</v>
      </c>
      <c r="EB98" s="31">
        <f t="shared" ca="1" si="250"/>
        <v>0</v>
      </c>
      <c r="EC98" s="31">
        <f t="shared" ca="1" si="251"/>
        <v>0</v>
      </c>
      <c r="ED98" s="31">
        <f t="shared" ca="1" si="252"/>
        <v>0</v>
      </c>
      <c r="EE98" s="31">
        <f t="shared" ca="1" si="253"/>
        <v>0</v>
      </c>
      <c r="EF98" s="31">
        <f t="shared" ca="1" si="254"/>
        <v>0</v>
      </c>
      <c r="EG98" s="32">
        <f t="shared" ca="1" si="255"/>
        <v>2.2000000000000011</v>
      </c>
      <c r="EH98" s="32">
        <f t="shared" ca="1" si="256"/>
        <v>0</v>
      </c>
      <c r="EI98" s="32">
        <f t="shared" ca="1" si="257"/>
        <v>0</v>
      </c>
      <c r="EJ98" s="32">
        <f t="shared" ca="1" si="258"/>
        <v>0</v>
      </c>
      <c r="EK98" s="32">
        <f t="shared" ca="1" si="259"/>
        <v>0</v>
      </c>
      <c r="EL98" s="32">
        <f t="shared" ca="1" si="260"/>
        <v>0</v>
      </c>
      <c r="EM98" s="32">
        <f t="shared" ca="1" si="261"/>
        <v>0</v>
      </c>
      <c r="EN98" s="32">
        <f t="shared" ca="1" si="262"/>
        <v>0</v>
      </c>
      <c r="EO98" s="32">
        <f t="shared" ca="1" si="263"/>
        <v>0</v>
      </c>
      <c r="EP98" s="32">
        <f t="shared" ca="1" si="264"/>
        <v>0</v>
      </c>
      <c r="EQ98" s="32">
        <f t="shared" ca="1" si="265"/>
        <v>0</v>
      </c>
      <c r="ER98" s="32">
        <f t="shared" ca="1" si="266"/>
        <v>0</v>
      </c>
    </row>
    <row r="99" spans="1:148" x14ac:dyDescent="0.25">
      <c r="A99" t="s">
        <v>457</v>
      </c>
      <c r="B99" s="1" t="s">
        <v>108</v>
      </c>
      <c r="C99" t="str">
        <f t="shared" ca="1" si="303"/>
        <v>BCHIMP</v>
      </c>
      <c r="D99" t="str">
        <f t="shared" ca="1" si="304"/>
        <v>Alberta-BC Intertie - Import</v>
      </c>
      <c r="E99" s="51">
        <v>218120</v>
      </c>
      <c r="F99" s="51">
        <v>230842</v>
      </c>
      <c r="G99" s="51">
        <v>255160</v>
      </c>
      <c r="H99" s="51">
        <v>236517</v>
      </c>
      <c r="I99" s="51">
        <v>194552</v>
      </c>
      <c r="J99" s="51">
        <v>177998</v>
      </c>
      <c r="K99" s="51">
        <v>209779</v>
      </c>
      <c r="L99" s="51">
        <v>208969</v>
      </c>
      <c r="M99" s="51">
        <v>152372</v>
      </c>
      <c r="N99" s="51">
        <v>122607</v>
      </c>
      <c r="O99" s="51">
        <v>156632</v>
      </c>
      <c r="P99" s="51">
        <v>129407</v>
      </c>
      <c r="Q99" s="32">
        <v>18726401.260000002</v>
      </c>
      <c r="R99" s="32">
        <v>27174096.859999999</v>
      </c>
      <c r="S99" s="32">
        <v>11288682.33</v>
      </c>
      <c r="T99" s="32">
        <v>12307428.82</v>
      </c>
      <c r="U99" s="32">
        <v>6564696.3799999999</v>
      </c>
      <c r="V99" s="32">
        <v>10690631.07</v>
      </c>
      <c r="W99" s="32">
        <v>12261173.92</v>
      </c>
      <c r="X99" s="32">
        <v>27214505.77</v>
      </c>
      <c r="Y99" s="32">
        <v>18591936.440000001</v>
      </c>
      <c r="Z99" s="32">
        <v>12272417.74</v>
      </c>
      <c r="AA99" s="32">
        <v>20333990.280000001</v>
      </c>
      <c r="AB99" s="32">
        <v>8566778.6500000004</v>
      </c>
      <c r="AC99" s="2">
        <v>0.53</v>
      </c>
      <c r="AD99" s="2">
        <v>0.53</v>
      </c>
      <c r="AE99" s="2">
        <v>0.53</v>
      </c>
      <c r="AF99" s="2">
        <v>0.53</v>
      </c>
      <c r="AG99" s="2">
        <v>0.53</v>
      </c>
      <c r="AH99" s="2">
        <v>0.53</v>
      </c>
      <c r="AI99" s="2">
        <v>1.92</v>
      </c>
      <c r="AJ99" s="2">
        <v>1.92</v>
      </c>
      <c r="AK99" s="2">
        <v>1.92</v>
      </c>
      <c r="AL99" s="2">
        <v>1.92</v>
      </c>
      <c r="AM99" s="2">
        <v>1.92</v>
      </c>
      <c r="AN99" s="2">
        <v>1.92</v>
      </c>
      <c r="AO99" s="33">
        <v>99249.93</v>
      </c>
      <c r="AP99" s="33">
        <v>144022.71</v>
      </c>
      <c r="AQ99" s="33">
        <v>59830.02</v>
      </c>
      <c r="AR99" s="33">
        <v>65229.37</v>
      </c>
      <c r="AS99" s="33">
        <v>34792.89</v>
      </c>
      <c r="AT99" s="33">
        <v>56660.34</v>
      </c>
      <c r="AU99" s="33">
        <v>235414.54</v>
      </c>
      <c r="AV99" s="33">
        <v>522518.51</v>
      </c>
      <c r="AW99" s="33">
        <v>356965.18</v>
      </c>
      <c r="AX99" s="33">
        <v>235630.42</v>
      </c>
      <c r="AY99" s="33">
        <v>390412.61</v>
      </c>
      <c r="AZ99" s="33">
        <v>164482.15</v>
      </c>
      <c r="BA99" s="31">
        <f t="shared" si="267"/>
        <v>-7490.56</v>
      </c>
      <c r="BB99" s="31">
        <f t="shared" si="268"/>
        <v>-10869.64</v>
      </c>
      <c r="BC99" s="31">
        <f t="shared" si="269"/>
        <v>-4515.47</v>
      </c>
      <c r="BD99" s="31">
        <f t="shared" si="270"/>
        <v>71383.09</v>
      </c>
      <c r="BE99" s="31">
        <f t="shared" si="271"/>
        <v>38075.24</v>
      </c>
      <c r="BF99" s="31">
        <f t="shared" si="272"/>
        <v>62005.66</v>
      </c>
      <c r="BG99" s="31">
        <f t="shared" si="273"/>
        <v>8582.82</v>
      </c>
      <c r="BH99" s="31">
        <f t="shared" si="274"/>
        <v>19050.150000000001</v>
      </c>
      <c r="BI99" s="31">
        <f t="shared" si="275"/>
        <v>13014.36</v>
      </c>
      <c r="BJ99" s="31">
        <f t="shared" si="276"/>
        <v>-36817.25</v>
      </c>
      <c r="BK99" s="31">
        <f t="shared" si="277"/>
        <v>-61001.97</v>
      </c>
      <c r="BL99" s="31">
        <f t="shared" si="278"/>
        <v>-25700.34</v>
      </c>
      <c r="BM99" s="6">
        <f t="shared" ca="1" si="305"/>
        <v>1.09E-2</v>
      </c>
      <c r="BN99" s="6">
        <f t="shared" ca="1" si="305"/>
        <v>1.09E-2</v>
      </c>
      <c r="BO99" s="6">
        <f t="shared" ca="1" si="305"/>
        <v>1.09E-2</v>
      </c>
      <c r="BP99" s="6">
        <f t="shared" ca="1" si="305"/>
        <v>1.09E-2</v>
      </c>
      <c r="BQ99" s="6">
        <f t="shared" ca="1" si="305"/>
        <v>1.09E-2</v>
      </c>
      <c r="BR99" s="6">
        <f t="shared" ca="1" si="305"/>
        <v>1.09E-2</v>
      </c>
      <c r="BS99" s="6">
        <f t="shared" ca="1" si="305"/>
        <v>1.09E-2</v>
      </c>
      <c r="BT99" s="6">
        <f t="shared" ca="1" si="305"/>
        <v>1.09E-2</v>
      </c>
      <c r="BU99" s="6">
        <f t="shared" ca="1" si="305"/>
        <v>1.09E-2</v>
      </c>
      <c r="BV99" s="6">
        <f t="shared" ca="1" si="305"/>
        <v>1.09E-2</v>
      </c>
      <c r="BW99" s="6">
        <f t="shared" ca="1" si="305"/>
        <v>1.09E-2</v>
      </c>
      <c r="BX99" s="6">
        <f t="shared" ca="1" si="305"/>
        <v>1.09E-2</v>
      </c>
      <c r="BY99" s="31">
        <f t="shared" ca="1" si="219"/>
        <v>204117.77</v>
      </c>
      <c r="BZ99" s="31">
        <f t="shared" ca="1" si="220"/>
        <v>296197.65999999997</v>
      </c>
      <c r="CA99" s="31">
        <f t="shared" ca="1" si="221"/>
        <v>123046.64</v>
      </c>
      <c r="CB99" s="31">
        <f t="shared" ca="1" si="222"/>
        <v>134150.97</v>
      </c>
      <c r="CC99" s="31">
        <f t="shared" ca="1" si="223"/>
        <v>71555.19</v>
      </c>
      <c r="CD99" s="31">
        <f t="shared" ca="1" si="224"/>
        <v>116527.88</v>
      </c>
      <c r="CE99" s="31">
        <f t="shared" ca="1" si="225"/>
        <v>133646.79999999999</v>
      </c>
      <c r="CF99" s="31">
        <f t="shared" ca="1" si="226"/>
        <v>296638.11</v>
      </c>
      <c r="CG99" s="31">
        <f t="shared" ca="1" si="227"/>
        <v>202652.11</v>
      </c>
      <c r="CH99" s="31">
        <f t="shared" ca="1" si="228"/>
        <v>133769.35</v>
      </c>
      <c r="CI99" s="31">
        <f t="shared" ca="1" si="229"/>
        <v>221640.49</v>
      </c>
      <c r="CJ99" s="31">
        <f t="shared" ca="1" si="230"/>
        <v>93377.89</v>
      </c>
      <c r="CK99" s="32">
        <f t="shared" ca="1" si="279"/>
        <v>28089.599999999999</v>
      </c>
      <c r="CL99" s="32">
        <f t="shared" ca="1" si="280"/>
        <v>40761.15</v>
      </c>
      <c r="CM99" s="32">
        <f t="shared" ca="1" si="281"/>
        <v>16933.02</v>
      </c>
      <c r="CN99" s="32">
        <f t="shared" ca="1" si="282"/>
        <v>18461.14</v>
      </c>
      <c r="CO99" s="32">
        <f t="shared" ca="1" si="283"/>
        <v>9847.0400000000009</v>
      </c>
      <c r="CP99" s="32">
        <f t="shared" ca="1" si="284"/>
        <v>16035.95</v>
      </c>
      <c r="CQ99" s="32">
        <f t="shared" ca="1" si="285"/>
        <v>18391.759999999998</v>
      </c>
      <c r="CR99" s="32">
        <f t="shared" ca="1" si="286"/>
        <v>40821.760000000002</v>
      </c>
      <c r="CS99" s="32">
        <f t="shared" ca="1" si="287"/>
        <v>27887.9</v>
      </c>
      <c r="CT99" s="32">
        <f t="shared" ca="1" si="288"/>
        <v>18408.63</v>
      </c>
      <c r="CU99" s="32">
        <f t="shared" ca="1" si="289"/>
        <v>30500.99</v>
      </c>
      <c r="CV99" s="32">
        <f t="shared" ca="1" si="290"/>
        <v>12850.17</v>
      </c>
      <c r="CW99" s="31">
        <f t="shared" ca="1" si="291"/>
        <v>140448</v>
      </c>
      <c r="CX99" s="31">
        <f t="shared" ca="1" si="292"/>
        <v>203805.74</v>
      </c>
      <c r="CY99" s="31">
        <f t="shared" ca="1" si="293"/>
        <v>84665.110000000015</v>
      </c>
      <c r="CZ99" s="31">
        <f t="shared" ca="1" si="294"/>
        <v>15999.649999999994</v>
      </c>
      <c r="DA99" s="31">
        <f t="shared" ca="1" si="295"/>
        <v>8534.1000000000131</v>
      </c>
      <c r="DB99" s="31">
        <f t="shared" ca="1" si="296"/>
        <v>13897.830000000016</v>
      </c>
      <c r="DC99" s="31">
        <f t="shared" ca="1" si="297"/>
        <v>-91958.800000000017</v>
      </c>
      <c r="DD99" s="31">
        <f t="shared" ca="1" si="298"/>
        <v>-204108.79</v>
      </c>
      <c r="DE99" s="31">
        <f t="shared" ca="1" si="299"/>
        <v>-139439.53000000003</v>
      </c>
      <c r="DF99" s="31">
        <f t="shared" ca="1" si="300"/>
        <v>-46635.19</v>
      </c>
      <c r="DG99" s="31">
        <f t="shared" ca="1" si="301"/>
        <v>-77269.16</v>
      </c>
      <c r="DH99" s="31">
        <f t="shared" ca="1" si="302"/>
        <v>-32553.749999999996</v>
      </c>
      <c r="DI99" s="32">
        <f t="shared" ca="1" si="231"/>
        <v>7022.4</v>
      </c>
      <c r="DJ99" s="32">
        <f t="shared" ca="1" si="232"/>
        <v>10190.290000000001</v>
      </c>
      <c r="DK99" s="32">
        <f t="shared" ca="1" si="233"/>
        <v>4233.26</v>
      </c>
      <c r="DL99" s="32">
        <f t="shared" ca="1" si="234"/>
        <v>799.98</v>
      </c>
      <c r="DM99" s="32">
        <f t="shared" ca="1" si="235"/>
        <v>426.71</v>
      </c>
      <c r="DN99" s="32">
        <f t="shared" ca="1" si="236"/>
        <v>694.89</v>
      </c>
      <c r="DO99" s="32">
        <f t="shared" ca="1" si="237"/>
        <v>-4597.9399999999996</v>
      </c>
      <c r="DP99" s="32">
        <f t="shared" ca="1" si="238"/>
        <v>-10205.44</v>
      </c>
      <c r="DQ99" s="32">
        <f t="shared" ca="1" si="239"/>
        <v>-6971.98</v>
      </c>
      <c r="DR99" s="32">
        <f t="shared" ca="1" si="240"/>
        <v>-2331.7600000000002</v>
      </c>
      <c r="DS99" s="32">
        <f t="shared" ca="1" si="241"/>
        <v>-3863.46</v>
      </c>
      <c r="DT99" s="32">
        <f t="shared" ca="1" si="242"/>
        <v>-1627.69</v>
      </c>
      <c r="DU99" s="31">
        <f t="shared" ca="1" si="243"/>
        <v>38245</v>
      </c>
      <c r="DV99" s="31">
        <f t="shared" ca="1" si="244"/>
        <v>55021.75</v>
      </c>
      <c r="DW99" s="31">
        <f t="shared" ca="1" si="245"/>
        <v>22678.560000000001</v>
      </c>
      <c r="DX99" s="31">
        <f t="shared" ca="1" si="246"/>
        <v>4248.33</v>
      </c>
      <c r="DY99" s="31">
        <f t="shared" ca="1" si="247"/>
        <v>2246.7399999999998</v>
      </c>
      <c r="DZ99" s="31">
        <f t="shared" ca="1" si="248"/>
        <v>3626.37</v>
      </c>
      <c r="EA99" s="31">
        <f t="shared" ca="1" si="249"/>
        <v>-23787</v>
      </c>
      <c r="EB99" s="31">
        <f t="shared" ca="1" si="250"/>
        <v>-52320.14</v>
      </c>
      <c r="EC99" s="31">
        <f t="shared" ca="1" si="251"/>
        <v>-35417.49</v>
      </c>
      <c r="ED99" s="31">
        <f t="shared" ca="1" si="252"/>
        <v>-11739.88</v>
      </c>
      <c r="EE99" s="31">
        <f t="shared" ca="1" si="253"/>
        <v>-19271.169999999998</v>
      </c>
      <c r="EF99" s="31">
        <f t="shared" ca="1" si="254"/>
        <v>-8045.42</v>
      </c>
      <c r="EG99" s="32">
        <f t="shared" ca="1" si="255"/>
        <v>185715.4</v>
      </c>
      <c r="EH99" s="32">
        <f t="shared" ca="1" si="256"/>
        <v>269017.78000000003</v>
      </c>
      <c r="EI99" s="32">
        <f t="shared" ca="1" si="257"/>
        <v>111576.93000000001</v>
      </c>
      <c r="EJ99" s="32">
        <f t="shared" ca="1" si="258"/>
        <v>21047.959999999992</v>
      </c>
      <c r="EK99" s="32">
        <f t="shared" ca="1" si="259"/>
        <v>11207.550000000012</v>
      </c>
      <c r="EL99" s="32">
        <f t="shared" ca="1" si="260"/>
        <v>18219.090000000015</v>
      </c>
      <c r="EM99" s="32">
        <f t="shared" ca="1" si="261"/>
        <v>-120343.74000000002</v>
      </c>
      <c r="EN99" s="32">
        <f t="shared" ca="1" si="262"/>
        <v>-266634.37</v>
      </c>
      <c r="EO99" s="32">
        <f t="shared" ca="1" si="263"/>
        <v>-181829.00000000003</v>
      </c>
      <c r="EP99" s="32">
        <f t="shared" ca="1" si="264"/>
        <v>-60706.83</v>
      </c>
      <c r="EQ99" s="32">
        <f t="shared" ca="1" si="265"/>
        <v>-100403.79000000001</v>
      </c>
      <c r="ER99" s="32">
        <f t="shared" ca="1" si="266"/>
        <v>-42226.859999999993</v>
      </c>
    </row>
    <row r="100" spans="1:148" x14ac:dyDescent="0.25">
      <c r="A100" t="s">
        <v>457</v>
      </c>
      <c r="B100" s="1" t="s">
        <v>401</v>
      </c>
      <c r="C100" t="str">
        <f t="shared" ca="1" si="303"/>
        <v>SPCIMP</v>
      </c>
      <c r="D100" t="str">
        <f t="shared" ca="1" si="304"/>
        <v>Alberta-Saskatchewan Intertie - Import</v>
      </c>
      <c r="E100" s="51">
        <v>15665</v>
      </c>
      <c r="F100" s="51">
        <v>17244</v>
      </c>
      <c r="G100" s="51">
        <v>29106</v>
      </c>
      <c r="H100" s="51">
        <v>25804</v>
      </c>
      <c r="I100" s="51">
        <v>18593</v>
      </c>
      <c r="J100" s="51">
        <v>5322</v>
      </c>
      <c r="K100" s="51">
        <v>13623</v>
      </c>
      <c r="L100" s="51">
        <v>4</v>
      </c>
      <c r="M100" s="51">
        <v>9408</v>
      </c>
      <c r="N100" s="51">
        <v>1316</v>
      </c>
      <c r="O100" s="51">
        <v>73</v>
      </c>
      <c r="P100" s="51">
        <v>192</v>
      </c>
      <c r="Q100" s="32">
        <v>1269256.77</v>
      </c>
      <c r="R100" s="32">
        <v>1515517.97</v>
      </c>
      <c r="S100" s="32">
        <v>1305214.3700000001</v>
      </c>
      <c r="T100" s="32">
        <v>1408938.03</v>
      </c>
      <c r="U100" s="32">
        <v>546093.19999999995</v>
      </c>
      <c r="V100" s="32">
        <v>822740.99</v>
      </c>
      <c r="W100" s="32">
        <v>962485.07</v>
      </c>
      <c r="X100" s="32">
        <v>137.16</v>
      </c>
      <c r="Y100" s="32">
        <v>531353.99</v>
      </c>
      <c r="Z100" s="32">
        <v>31637.69</v>
      </c>
      <c r="AA100" s="32">
        <v>1041.8900000000001</v>
      </c>
      <c r="AB100" s="32">
        <v>4383.1499999999996</v>
      </c>
      <c r="AC100" s="2">
        <v>3.41</v>
      </c>
      <c r="AD100" s="2">
        <v>3.41</v>
      </c>
      <c r="AE100" s="2">
        <v>3.41</v>
      </c>
      <c r="AF100" s="2">
        <v>3.41</v>
      </c>
      <c r="AG100" s="2">
        <v>3.41</v>
      </c>
      <c r="AH100" s="2">
        <v>3.41</v>
      </c>
      <c r="AI100" s="2">
        <v>5.17</v>
      </c>
      <c r="AJ100" s="2">
        <v>5.17</v>
      </c>
      <c r="AK100" s="2">
        <v>5.17</v>
      </c>
      <c r="AL100" s="2">
        <v>5.17</v>
      </c>
      <c r="AM100" s="2">
        <v>5.17</v>
      </c>
      <c r="AN100" s="2">
        <v>5.17</v>
      </c>
      <c r="AO100" s="33">
        <v>43281.66</v>
      </c>
      <c r="AP100" s="33">
        <v>51679.16</v>
      </c>
      <c r="AQ100" s="33">
        <v>44507.81</v>
      </c>
      <c r="AR100" s="33">
        <v>48044.79</v>
      </c>
      <c r="AS100" s="33">
        <v>18621.78</v>
      </c>
      <c r="AT100" s="33">
        <v>28055.47</v>
      </c>
      <c r="AU100" s="33">
        <v>49760.480000000003</v>
      </c>
      <c r="AV100" s="33">
        <v>7.09</v>
      </c>
      <c r="AW100" s="33">
        <v>27471</v>
      </c>
      <c r="AX100" s="33">
        <v>1635.67</v>
      </c>
      <c r="AY100" s="33">
        <v>53.87</v>
      </c>
      <c r="AZ100" s="33">
        <v>226.61</v>
      </c>
      <c r="BA100" s="31">
        <f t="shared" si="267"/>
        <v>-507.7</v>
      </c>
      <c r="BB100" s="31">
        <f t="shared" si="268"/>
        <v>-606.21</v>
      </c>
      <c r="BC100" s="31">
        <f t="shared" si="269"/>
        <v>-522.09</v>
      </c>
      <c r="BD100" s="31">
        <f t="shared" si="270"/>
        <v>8171.84</v>
      </c>
      <c r="BE100" s="31">
        <f t="shared" si="271"/>
        <v>3167.34</v>
      </c>
      <c r="BF100" s="31">
        <f t="shared" si="272"/>
        <v>4771.8999999999996</v>
      </c>
      <c r="BG100" s="31">
        <f t="shared" si="273"/>
        <v>673.74</v>
      </c>
      <c r="BH100" s="31">
        <f t="shared" si="274"/>
        <v>0.1</v>
      </c>
      <c r="BI100" s="31">
        <f t="shared" si="275"/>
        <v>371.95</v>
      </c>
      <c r="BJ100" s="31">
        <f t="shared" si="276"/>
        <v>-94.91</v>
      </c>
      <c r="BK100" s="31">
        <f t="shared" si="277"/>
        <v>-3.13</v>
      </c>
      <c r="BL100" s="31">
        <f t="shared" si="278"/>
        <v>-13.15</v>
      </c>
      <c r="BM100" s="6">
        <f t="shared" ca="1" si="305"/>
        <v>6.7100000000000007E-2</v>
      </c>
      <c r="BN100" s="6">
        <f t="shared" ca="1" si="305"/>
        <v>6.7100000000000007E-2</v>
      </c>
      <c r="BO100" s="6">
        <f t="shared" ca="1" si="305"/>
        <v>6.7100000000000007E-2</v>
      </c>
      <c r="BP100" s="6">
        <f t="shared" ca="1" si="305"/>
        <v>6.7100000000000007E-2</v>
      </c>
      <c r="BQ100" s="6">
        <f t="shared" ca="1" si="305"/>
        <v>6.7100000000000007E-2</v>
      </c>
      <c r="BR100" s="6">
        <f t="shared" ca="1" si="305"/>
        <v>6.7100000000000007E-2</v>
      </c>
      <c r="BS100" s="6">
        <f t="shared" ca="1" si="305"/>
        <v>6.7100000000000007E-2</v>
      </c>
      <c r="BT100" s="6">
        <f t="shared" ca="1" si="305"/>
        <v>6.7100000000000007E-2</v>
      </c>
      <c r="BU100" s="6">
        <f t="shared" ca="1" si="305"/>
        <v>6.7100000000000007E-2</v>
      </c>
      <c r="BV100" s="6">
        <f t="shared" ca="1" si="305"/>
        <v>6.7100000000000007E-2</v>
      </c>
      <c r="BW100" s="6">
        <f t="shared" ca="1" si="305"/>
        <v>6.7100000000000007E-2</v>
      </c>
      <c r="BX100" s="6">
        <f t="shared" ca="1" si="305"/>
        <v>6.7100000000000007E-2</v>
      </c>
      <c r="BY100" s="31">
        <f t="shared" ref="BY100:BY128" ca="1" si="306">IFERROR(VLOOKUP($C100,DOSDetail,CELL("col",BY$4)+58,FALSE),ROUND(Q100*BM100,2))</f>
        <v>85167.13</v>
      </c>
      <c r="BZ100" s="31">
        <f t="shared" ref="BZ100:BZ128" ca="1" si="307">IFERROR(VLOOKUP($C100,DOSDetail,CELL("col",BZ$4)+58,FALSE),ROUND(R100*BN100,2))</f>
        <v>101691.26</v>
      </c>
      <c r="CA100" s="31">
        <f t="shared" ref="CA100:CA128" ca="1" si="308">IFERROR(VLOOKUP($C100,DOSDetail,CELL("col",CA$4)+58,FALSE),ROUND(S100*BO100,2))</f>
        <v>87579.88</v>
      </c>
      <c r="CB100" s="31">
        <f t="shared" ref="CB100:CB128" ca="1" si="309">IFERROR(VLOOKUP($C100,DOSDetail,CELL("col",CB$4)+58,FALSE),ROUND(T100*BP100,2))</f>
        <v>94539.74</v>
      </c>
      <c r="CC100" s="31">
        <f t="shared" ref="CC100:CC128" ca="1" si="310">IFERROR(VLOOKUP($C100,DOSDetail,CELL("col",CC$4)+58,FALSE),ROUND(U100*BQ100,2))</f>
        <v>36642.85</v>
      </c>
      <c r="CD100" s="31">
        <f t="shared" ref="CD100:CD128" ca="1" si="311">IFERROR(VLOOKUP($C100,DOSDetail,CELL("col",CD$4)+58,FALSE),ROUND(V100*BR100,2))</f>
        <v>55205.919999999998</v>
      </c>
      <c r="CE100" s="31">
        <f t="shared" ref="CE100:CE128" ca="1" si="312">IFERROR(VLOOKUP($C100,DOSDetail,CELL("col",CE$4)+58,FALSE),ROUND(W100*BS100,2))</f>
        <v>64582.75</v>
      </c>
      <c r="CF100" s="31">
        <f t="shared" ref="CF100:CF128" ca="1" si="313">IFERROR(VLOOKUP($C100,DOSDetail,CELL("col",CF$4)+58,FALSE),ROUND(X100*BT100,2))</f>
        <v>9.1999999999999993</v>
      </c>
      <c r="CG100" s="31">
        <f t="shared" ref="CG100:CG128" ca="1" si="314">IFERROR(VLOOKUP($C100,DOSDetail,CELL("col",CG$4)+58,FALSE),ROUND(Y100*BU100,2))</f>
        <v>35653.85</v>
      </c>
      <c r="CH100" s="31">
        <f t="shared" ref="CH100:CH128" ca="1" si="315">IFERROR(VLOOKUP($C100,DOSDetail,CELL("col",CH$4)+58,FALSE),ROUND(Z100*BV100,2))</f>
        <v>2122.89</v>
      </c>
      <c r="CI100" s="31">
        <f t="shared" ref="CI100:CI128" ca="1" si="316">IFERROR(VLOOKUP($C100,DOSDetail,CELL("col",CI$4)+58,FALSE),ROUND(AA100*BW100,2))</f>
        <v>69.91</v>
      </c>
      <c r="CJ100" s="31">
        <f t="shared" ref="CJ100:CJ128" ca="1" si="317">IFERROR(VLOOKUP($C100,DOSDetail,CELL("col",CJ$4)+58,FALSE),ROUND(AB100*BX100,2))</f>
        <v>294.11</v>
      </c>
      <c r="CK100" s="32">
        <f t="shared" ca="1" si="279"/>
        <v>1903.89</v>
      </c>
      <c r="CL100" s="32">
        <f t="shared" ca="1" si="280"/>
        <v>2273.2800000000002</v>
      </c>
      <c r="CM100" s="32">
        <f t="shared" ca="1" si="281"/>
        <v>1957.82</v>
      </c>
      <c r="CN100" s="32">
        <f t="shared" ca="1" si="282"/>
        <v>2113.41</v>
      </c>
      <c r="CO100" s="32">
        <f t="shared" ca="1" si="283"/>
        <v>819.14</v>
      </c>
      <c r="CP100" s="32">
        <f t="shared" ca="1" si="284"/>
        <v>1234.1099999999999</v>
      </c>
      <c r="CQ100" s="32">
        <f t="shared" ca="1" si="285"/>
        <v>1443.73</v>
      </c>
      <c r="CR100" s="32">
        <f t="shared" ca="1" si="286"/>
        <v>0.21</v>
      </c>
      <c r="CS100" s="32">
        <f t="shared" ca="1" si="287"/>
        <v>797.03</v>
      </c>
      <c r="CT100" s="32">
        <f t="shared" ca="1" si="288"/>
        <v>47.46</v>
      </c>
      <c r="CU100" s="32">
        <f t="shared" ca="1" si="289"/>
        <v>1.56</v>
      </c>
      <c r="CV100" s="32">
        <f t="shared" ca="1" si="290"/>
        <v>6.57</v>
      </c>
      <c r="CW100" s="31">
        <f t="shared" ca="1" si="291"/>
        <v>44297.06</v>
      </c>
      <c r="CX100" s="31">
        <f t="shared" ca="1" si="292"/>
        <v>52891.589999999989</v>
      </c>
      <c r="CY100" s="31">
        <f t="shared" ca="1" si="293"/>
        <v>45551.98000000001</v>
      </c>
      <c r="CZ100" s="31">
        <f t="shared" ca="1" si="294"/>
        <v>40436.520000000004</v>
      </c>
      <c r="DA100" s="31">
        <f t="shared" ca="1" si="295"/>
        <v>15672.869999999999</v>
      </c>
      <c r="DB100" s="31">
        <f t="shared" ca="1" si="296"/>
        <v>23612.659999999996</v>
      </c>
      <c r="DC100" s="31">
        <f t="shared" ca="1" si="297"/>
        <v>15592.259999999993</v>
      </c>
      <c r="DD100" s="31">
        <f t="shared" ca="1" si="298"/>
        <v>2.2200000000000002</v>
      </c>
      <c r="DE100" s="31">
        <f t="shared" ca="1" si="299"/>
        <v>8607.9299999999967</v>
      </c>
      <c r="DF100" s="31">
        <f t="shared" ca="1" si="300"/>
        <v>629.5899999999998</v>
      </c>
      <c r="DG100" s="31">
        <f t="shared" ca="1" si="301"/>
        <v>20.73</v>
      </c>
      <c r="DH100" s="31">
        <f t="shared" ca="1" si="302"/>
        <v>87.22</v>
      </c>
      <c r="DI100" s="32">
        <f t="shared" ca="1" si="231"/>
        <v>2214.85</v>
      </c>
      <c r="DJ100" s="32">
        <f t="shared" ca="1" si="232"/>
        <v>2644.58</v>
      </c>
      <c r="DK100" s="32">
        <f t="shared" ca="1" si="233"/>
        <v>2277.6</v>
      </c>
      <c r="DL100" s="32">
        <f t="shared" ca="1" si="234"/>
        <v>2021.83</v>
      </c>
      <c r="DM100" s="32">
        <f t="shared" ca="1" si="235"/>
        <v>783.64</v>
      </c>
      <c r="DN100" s="32">
        <f t="shared" ca="1" si="236"/>
        <v>1180.6300000000001</v>
      </c>
      <c r="DO100" s="32">
        <f t="shared" ca="1" si="237"/>
        <v>779.61</v>
      </c>
      <c r="DP100" s="32">
        <f t="shared" ca="1" si="238"/>
        <v>0.11</v>
      </c>
      <c r="DQ100" s="32">
        <f t="shared" ca="1" si="239"/>
        <v>430.4</v>
      </c>
      <c r="DR100" s="32">
        <f t="shared" ca="1" si="240"/>
        <v>31.48</v>
      </c>
      <c r="DS100" s="32">
        <f t="shared" ca="1" si="241"/>
        <v>1.04</v>
      </c>
      <c r="DT100" s="32">
        <f t="shared" ca="1" si="242"/>
        <v>4.3600000000000003</v>
      </c>
      <c r="DU100" s="31">
        <f t="shared" ca="1" si="243"/>
        <v>12062.41</v>
      </c>
      <c r="DV100" s="31">
        <f t="shared" ca="1" si="244"/>
        <v>14279.22</v>
      </c>
      <c r="DW100" s="31">
        <f t="shared" ca="1" si="245"/>
        <v>12201.64</v>
      </c>
      <c r="DX100" s="31">
        <f t="shared" ca="1" si="246"/>
        <v>10736.96</v>
      </c>
      <c r="DY100" s="31">
        <f t="shared" ca="1" si="247"/>
        <v>4126.13</v>
      </c>
      <c r="DZ100" s="31">
        <f t="shared" ca="1" si="248"/>
        <v>6161.26</v>
      </c>
      <c r="EA100" s="31">
        <f t="shared" ca="1" si="249"/>
        <v>4033.25</v>
      </c>
      <c r="EB100" s="31">
        <f t="shared" ca="1" si="250"/>
        <v>0.56999999999999995</v>
      </c>
      <c r="EC100" s="31">
        <f t="shared" ca="1" si="251"/>
        <v>2186.41</v>
      </c>
      <c r="ED100" s="31">
        <f t="shared" ca="1" si="252"/>
        <v>158.49</v>
      </c>
      <c r="EE100" s="31">
        <f t="shared" ca="1" si="253"/>
        <v>5.17</v>
      </c>
      <c r="EF100" s="31">
        <f t="shared" ca="1" si="254"/>
        <v>21.56</v>
      </c>
      <c r="EG100" s="32">
        <f t="shared" ca="1" si="255"/>
        <v>58574.319999999992</v>
      </c>
      <c r="EH100" s="32">
        <f t="shared" ca="1" si="256"/>
        <v>69815.389999999985</v>
      </c>
      <c r="EI100" s="32">
        <f t="shared" ca="1" si="257"/>
        <v>60031.220000000008</v>
      </c>
      <c r="EJ100" s="32">
        <f t="shared" ca="1" si="258"/>
        <v>53195.310000000005</v>
      </c>
      <c r="EK100" s="32">
        <f t="shared" ca="1" si="259"/>
        <v>20582.64</v>
      </c>
      <c r="EL100" s="32">
        <f t="shared" ca="1" si="260"/>
        <v>30954.549999999996</v>
      </c>
      <c r="EM100" s="32">
        <f t="shared" ca="1" si="261"/>
        <v>20405.119999999995</v>
      </c>
      <c r="EN100" s="32">
        <f t="shared" ca="1" si="262"/>
        <v>2.9</v>
      </c>
      <c r="EO100" s="32">
        <f t="shared" ca="1" si="263"/>
        <v>11224.739999999996</v>
      </c>
      <c r="EP100" s="32">
        <f t="shared" ca="1" si="264"/>
        <v>819.55999999999983</v>
      </c>
      <c r="EQ100" s="32">
        <f t="shared" ca="1" si="265"/>
        <v>26.939999999999998</v>
      </c>
      <c r="ER100" s="32">
        <f t="shared" ca="1" si="266"/>
        <v>113.14</v>
      </c>
    </row>
    <row r="101" spans="1:148" x14ac:dyDescent="0.25">
      <c r="A101" t="s">
        <v>474</v>
      </c>
      <c r="B101" s="1" t="s">
        <v>278</v>
      </c>
      <c r="C101" t="str">
        <f t="shared" ca="1" si="303"/>
        <v>RB1</v>
      </c>
      <c r="D101" t="str">
        <f t="shared" ca="1" si="304"/>
        <v>Rainbow #1</v>
      </c>
      <c r="E101" s="51">
        <v>0</v>
      </c>
      <c r="F101" s="51">
        <v>0</v>
      </c>
      <c r="G101" s="51">
        <v>0</v>
      </c>
      <c r="H101" s="51">
        <v>0</v>
      </c>
      <c r="I101" s="51">
        <v>0</v>
      </c>
      <c r="J101" s="51">
        <v>0</v>
      </c>
      <c r="K101" s="51">
        <v>0</v>
      </c>
      <c r="L101" s="51">
        <v>0</v>
      </c>
      <c r="M101" s="51">
        <v>0</v>
      </c>
      <c r="N101" s="51">
        <v>0</v>
      </c>
      <c r="O101" s="51">
        <v>0</v>
      </c>
      <c r="P101" s="51">
        <v>0</v>
      </c>
      <c r="Q101" s="32">
        <v>0</v>
      </c>
      <c r="R101" s="32">
        <v>0</v>
      </c>
      <c r="S101" s="32">
        <v>0</v>
      </c>
      <c r="T101" s="32">
        <v>0</v>
      </c>
      <c r="U101" s="32">
        <v>0</v>
      </c>
      <c r="V101" s="32">
        <v>0</v>
      </c>
      <c r="W101" s="32">
        <v>0</v>
      </c>
      <c r="X101" s="32">
        <v>0</v>
      </c>
      <c r="Y101" s="32">
        <v>0</v>
      </c>
      <c r="Z101" s="32">
        <v>0</v>
      </c>
      <c r="AA101" s="32">
        <v>0</v>
      </c>
      <c r="AB101" s="32">
        <v>0</v>
      </c>
      <c r="AC101" s="2">
        <v>0.85</v>
      </c>
      <c r="AD101" s="2">
        <v>0.85</v>
      </c>
      <c r="AE101" s="2">
        <v>0.85</v>
      </c>
      <c r="AF101" s="2">
        <v>0.85</v>
      </c>
      <c r="AG101" s="2">
        <v>0.85</v>
      </c>
      <c r="AH101" s="2">
        <v>0.85</v>
      </c>
      <c r="AI101" s="2">
        <v>2.46</v>
      </c>
      <c r="AJ101" s="2">
        <v>2.46</v>
      </c>
      <c r="AK101" s="2">
        <v>2.46</v>
      </c>
      <c r="AL101" s="2">
        <v>2.46</v>
      </c>
      <c r="AM101" s="2">
        <v>2.46</v>
      </c>
      <c r="AN101" s="2">
        <v>2.46</v>
      </c>
      <c r="AO101" s="33">
        <v>0</v>
      </c>
      <c r="AP101" s="33">
        <v>0</v>
      </c>
      <c r="AQ101" s="33">
        <v>0</v>
      </c>
      <c r="AR101" s="33">
        <v>0</v>
      </c>
      <c r="AS101" s="33">
        <v>0</v>
      </c>
      <c r="AT101" s="33">
        <v>0</v>
      </c>
      <c r="AU101" s="33">
        <v>0</v>
      </c>
      <c r="AV101" s="33">
        <v>0</v>
      </c>
      <c r="AW101" s="33">
        <v>0</v>
      </c>
      <c r="AX101" s="33">
        <v>0</v>
      </c>
      <c r="AY101" s="33">
        <v>0</v>
      </c>
      <c r="AZ101" s="33">
        <v>0</v>
      </c>
      <c r="BA101" s="31">
        <f t="shared" si="267"/>
        <v>0</v>
      </c>
      <c r="BB101" s="31">
        <f t="shared" si="268"/>
        <v>0</v>
      </c>
      <c r="BC101" s="31">
        <f t="shared" si="269"/>
        <v>0</v>
      </c>
      <c r="BD101" s="31">
        <f t="shared" si="270"/>
        <v>0</v>
      </c>
      <c r="BE101" s="31">
        <f t="shared" si="271"/>
        <v>0</v>
      </c>
      <c r="BF101" s="31">
        <f t="shared" si="272"/>
        <v>0</v>
      </c>
      <c r="BG101" s="31">
        <f t="shared" si="273"/>
        <v>0</v>
      </c>
      <c r="BH101" s="31">
        <f t="shared" si="274"/>
        <v>0</v>
      </c>
      <c r="BI101" s="31">
        <f t="shared" si="275"/>
        <v>0</v>
      </c>
      <c r="BJ101" s="31">
        <f t="shared" si="276"/>
        <v>0</v>
      </c>
      <c r="BK101" s="31">
        <f t="shared" si="277"/>
        <v>0</v>
      </c>
      <c r="BL101" s="31">
        <f t="shared" si="278"/>
        <v>0</v>
      </c>
      <c r="BM101" s="6">
        <f t="shared" ref="BM101:BX122" ca="1" si="318">VLOOKUP($C101,LossFactorLookup,3,FALSE)</f>
        <v>4.9500000000000002E-2</v>
      </c>
      <c r="BN101" s="6">
        <f t="shared" ca="1" si="318"/>
        <v>4.9500000000000002E-2</v>
      </c>
      <c r="BO101" s="6">
        <f t="shared" ca="1" si="318"/>
        <v>4.9500000000000002E-2</v>
      </c>
      <c r="BP101" s="6">
        <f t="shared" ca="1" si="318"/>
        <v>4.9500000000000002E-2</v>
      </c>
      <c r="BQ101" s="6">
        <f t="shared" ca="1" si="318"/>
        <v>4.9500000000000002E-2</v>
      </c>
      <c r="BR101" s="6">
        <f t="shared" ca="1" si="318"/>
        <v>4.9500000000000002E-2</v>
      </c>
      <c r="BS101" s="6">
        <f t="shared" ca="1" si="318"/>
        <v>4.9500000000000002E-2</v>
      </c>
      <c r="BT101" s="6">
        <f t="shared" ca="1" si="318"/>
        <v>4.9500000000000002E-2</v>
      </c>
      <c r="BU101" s="6">
        <f t="shared" ca="1" si="318"/>
        <v>4.9500000000000002E-2</v>
      </c>
      <c r="BV101" s="6">
        <f t="shared" ca="1" si="318"/>
        <v>4.9500000000000002E-2</v>
      </c>
      <c r="BW101" s="6">
        <f t="shared" ca="1" si="318"/>
        <v>4.9500000000000002E-2</v>
      </c>
      <c r="BX101" s="6">
        <f t="shared" ca="1" si="318"/>
        <v>4.9500000000000002E-2</v>
      </c>
      <c r="BY101" s="31">
        <f t="shared" ca="1" si="306"/>
        <v>0</v>
      </c>
      <c r="BZ101" s="31">
        <f t="shared" ca="1" si="307"/>
        <v>0</v>
      </c>
      <c r="CA101" s="31">
        <f t="shared" ca="1" si="308"/>
        <v>0</v>
      </c>
      <c r="CB101" s="31">
        <f t="shared" ca="1" si="309"/>
        <v>0</v>
      </c>
      <c r="CC101" s="31">
        <f t="shared" ca="1" si="310"/>
        <v>0</v>
      </c>
      <c r="CD101" s="31">
        <f t="shared" ca="1" si="311"/>
        <v>0</v>
      </c>
      <c r="CE101" s="31">
        <f t="shared" ca="1" si="312"/>
        <v>0</v>
      </c>
      <c r="CF101" s="31">
        <f t="shared" ca="1" si="313"/>
        <v>0</v>
      </c>
      <c r="CG101" s="31">
        <f t="shared" ca="1" si="314"/>
        <v>0</v>
      </c>
      <c r="CH101" s="31">
        <f t="shared" ca="1" si="315"/>
        <v>0</v>
      </c>
      <c r="CI101" s="31">
        <f t="shared" ca="1" si="316"/>
        <v>0</v>
      </c>
      <c r="CJ101" s="31">
        <f t="shared" ca="1" si="317"/>
        <v>0</v>
      </c>
      <c r="CK101" s="32">
        <f t="shared" ca="1" si="279"/>
        <v>0</v>
      </c>
      <c r="CL101" s="32">
        <f t="shared" ca="1" si="280"/>
        <v>0</v>
      </c>
      <c r="CM101" s="32">
        <f t="shared" ca="1" si="281"/>
        <v>0</v>
      </c>
      <c r="CN101" s="32">
        <f t="shared" ca="1" si="282"/>
        <v>0</v>
      </c>
      <c r="CO101" s="32">
        <f t="shared" ca="1" si="283"/>
        <v>0</v>
      </c>
      <c r="CP101" s="32">
        <f t="shared" ca="1" si="284"/>
        <v>0</v>
      </c>
      <c r="CQ101" s="32">
        <f t="shared" ca="1" si="285"/>
        <v>0</v>
      </c>
      <c r="CR101" s="32">
        <f t="shared" ca="1" si="286"/>
        <v>0</v>
      </c>
      <c r="CS101" s="32">
        <f t="shared" ca="1" si="287"/>
        <v>0</v>
      </c>
      <c r="CT101" s="32">
        <f t="shared" ca="1" si="288"/>
        <v>0</v>
      </c>
      <c r="CU101" s="32">
        <f t="shared" ca="1" si="289"/>
        <v>0</v>
      </c>
      <c r="CV101" s="32">
        <f t="shared" ca="1" si="290"/>
        <v>0</v>
      </c>
      <c r="CW101" s="31">
        <f t="shared" ca="1" si="291"/>
        <v>0</v>
      </c>
      <c r="CX101" s="31">
        <f t="shared" ca="1" si="292"/>
        <v>0</v>
      </c>
      <c r="CY101" s="31">
        <f t="shared" ca="1" si="293"/>
        <v>0</v>
      </c>
      <c r="CZ101" s="31">
        <f t="shared" ca="1" si="294"/>
        <v>0</v>
      </c>
      <c r="DA101" s="31">
        <f t="shared" ca="1" si="295"/>
        <v>0</v>
      </c>
      <c r="DB101" s="31">
        <f t="shared" ca="1" si="296"/>
        <v>0</v>
      </c>
      <c r="DC101" s="31">
        <f t="shared" ca="1" si="297"/>
        <v>0</v>
      </c>
      <c r="DD101" s="31">
        <f t="shared" ca="1" si="298"/>
        <v>0</v>
      </c>
      <c r="DE101" s="31">
        <f t="shared" ca="1" si="299"/>
        <v>0</v>
      </c>
      <c r="DF101" s="31">
        <f t="shared" ca="1" si="300"/>
        <v>0</v>
      </c>
      <c r="DG101" s="31">
        <f t="shared" ca="1" si="301"/>
        <v>0</v>
      </c>
      <c r="DH101" s="31">
        <f t="shared" ca="1" si="302"/>
        <v>0</v>
      </c>
      <c r="DI101" s="32">
        <f t="shared" ca="1" si="231"/>
        <v>0</v>
      </c>
      <c r="DJ101" s="32">
        <f t="shared" ca="1" si="232"/>
        <v>0</v>
      </c>
      <c r="DK101" s="32">
        <f t="shared" ca="1" si="233"/>
        <v>0</v>
      </c>
      <c r="DL101" s="32">
        <f t="shared" ca="1" si="234"/>
        <v>0</v>
      </c>
      <c r="DM101" s="32">
        <f t="shared" ca="1" si="235"/>
        <v>0</v>
      </c>
      <c r="DN101" s="32">
        <f t="shared" ca="1" si="236"/>
        <v>0</v>
      </c>
      <c r="DO101" s="32">
        <f t="shared" ca="1" si="237"/>
        <v>0</v>
      </c>
      <c r="DP101" s="32">
        <f t="shared" ca="1" si="238"/>
        <v>0</v>
      </c>
      <c r="DQ101" s="32">
        <f t="shared" ca="1" si="239"/>
        <v>0</v>
      </c>
      <c r="DR101" s="32">
        <f t="shared" ca="1" si="240"/>
        <v>0</v>
      </c>
      <c r="DS101" s="32">
        <f t="shared" ca="1" si="241"/>
        <v>0</v>
      </c>
      <c r="DT101" s="32">
        <f t="shared" ca="1" si="242"/>
        <v>0</v>
      </c>
      <c r="DU101" s="31">
        <f t="shared" ca="1" si="243"/>
        <v>0</v>
      </c>
      <c r="DV101" s="31">
        <f t="shared" ca="1" si="244"/>
        <v>0</v>
      </c>
      <c r="DW101" s="31">
        <f t="shared" ca="1" si="245"/>
        <v>0</v>
      </c>
      <c r="DX101" s="31">
        <f t="shared" ca="1" si="246"/>
        <v>0</v>
      </c>
      <c r="DY101" s="31">
        <f t="shared" ca="1" si="247"/>
        <v>0</v>
      </c>
      <c r="DZ101" s="31">
        <f t="shared" ca="1" si="248"/>
        <v>0</v>
      </c>
      <c r="EA101" s="31">
        <f t="shared" ca="1" si="249"/>
        <v>0</v>
      </c>
      <c r="EB101" s="31">
        <f t="shared" ca="1" si="250"/>
        <v>0</v>
      </c>
      <c r="EC101" s="31">
        <f t="shared" ca="1" si="251"/>
        <v>0</v>
      </c>
      <c r="ED101" s="31">
        <f t="shared" ca="1" si="252"/>
        <v>0</v>
      </c>
      <c r="EE101" s="31">
        <f t="shared" ca="1" si="253"/>
        <v>0</v>
      </c>
      <c r="EF101" s="31">
        <f t="shared" ca="1" si="254"/>
        <v>0</v>
      </c>
      <c r="EG101" s="32">
        <f t="shared" ca="1" si="255"/>
        <v>0</v>
      </c>
      <c r="EH101" s="32">
        <f t="shared" ca="1" si="256"/>
        <v>0</v>
      </c>
      <c r="EI101" s="32">
        <f t="shared" ca="1" si="257"/>
        <v>0</v>
      </c>
      <c r="EJ101" s="32">
        <f t="shared" ca="1" si="258"/>
        <v>0</v>
      </c>
      <c r="EK101" s="32">
        <f t="shared" ca="1" si="259"/>
        <v>0</v>
      </c>
      <c r="EL101" s="32">
        <f t="shared" ca="1" si="260"/>
        <v>0</v>
      </c>
      <c r="EM101" s="32">
        <f t="shared" ca="1" si="261"/>
        <v>0</v>
      </c>
      <c r="EN101" s="32">
        <f t="shared" ca="1" si="262"/>
        <v>0</v>
      </c>
      <c r="EO101" s="32">
        <f t="shared" ca="1" si="263"/>
        <v>0</v>
      </c>
      <c r="EP101" s="32">
        <f t="shared" ca="1" si="264"/>
        <v>0</v>
      </c>
      <c r="EQ101" s="32">
        <f t="shared" ca="1" si="265"/>
        <v>0</v>
      </c>
      <c r="ER101" s="32">
        <f t="shared" ca="1" si="266"/>
        <v>0</v>
      </c>
    </row>
    <row r="102" spans="1:148" x14ac:dyDescent="0.25">
      <c r="A102" t="s">
        <v>474</v>
      </c>
      <c r="B102" s="1" t="s">
        <v>280</v>
      </c>
      <c r="C102" t="str">
        <f t="shared" ca="1" si="303"/>
        <v>RB2</v>
      </c>
      <c r="D102" t="str">
        <f t="shared" ca="1" si="304"/>
        <v>Rainbow #2</v>
      </c>
      <c r="E102" s="51">
        <v>658.91639999999995</v>
      </c>
      <c r="F102" s="51">
        <v>1671.6084000000001</v>
      </c>
      <c r="G102" s="51">
        <v>1371.0840000000001</v>
      </c>
      <c r="H102" s="51">
        <v>669.2604</v>
      </c>
      <c r="I102" s="51">
        <v>1650.5940000000001</v>
      </c>
      <c r="J102" s="51">
        <v>5448.4044000000004</v>
      </c>
      <c r="K102" s="51">
        <v>7302.558</v>
      </c>
      <c r="L102" s="51">
        <v>8818.7016000000003</v>
      </c>
      <c r="M102" s="51">
        <v>703.62</v>
      </c>
      <c r="N102" s="51">
        <v>3601.9776000000002</v>
      </c>
      <c r="O102" s="51">
        <v>5521.0860000000002</v>
      </c>
      <c r="P102" s="51">
        <v>3064.692</v>
      </c>
      <c r="Q102" s="32">
        <v>162920.84</v>
      </c>
      <c r="R102" s="32">
        <v>444067.11</v>
      </c>
      <c r="S102" s="32">
        <v>125790.62</v>
      </c>
      <c r="T102" s="32">
        <v>19606.59</v>
      </c>
      <c r="U102" s="32">
        <v>46526.95</v>
      </c>
      <c r="V102" s="32">
        <v>301509.21000000002</v>
      </c>
      <c r="W102" s="32">
        <v>475630.56</v>
      </c>
      <c r="X102" s="32">
        <v>1066889.8400000001</v>
      </c>
      <c r="Y102" s="32">
        <v>29030.11</v>
      </c>
      <c r="Z102" s="32">
        <v>419397.88</v>
      </c>
      <c r="AA102" s="32">
        <v>797640.3</v>
      </c>
      <c r="AB102" s="32">
        <v>341280.88</v>
      </c>
      <c r="AC102" s="2">
        <v>0.26</v>
      </c>
      <c r="AD102" s="2">
        <v>0.26</v>
      </c>
      <c r="AE102" s="2">
        <v>0.26</v>
      </c>
      <c r="AF102" s="2">
        <v>0.26</v>
      </c>
      <c r="AG102" s="2">
        <v>0.26</v>
      </c>
      <c r="AH102" s="2">
        <v>0.26</v>
      </c>
      <c r="AI102" s="2">
        <v>1.88</v>
      </c>
      <c r="AJ102" s="2">
        <v>1.88</v>
      </c>
      <c r="AK102" s="2">
        <v>1.88</v>
      </c>
      <c r="AL102" s="2">
        <v>1.88</v>
      </c>
      <c r="AM102" s="2">
        <v>1.88</v>
      </c>
      <c r="AN102" s="2">
        <v>1.88</v>
      </c>
      <c r="AO102" s="33">
        <v>423.59</v>
      </c>
      <c r="AP102" s="33">
        <v>1154.57</v>
      </c>
      <c r="AQ102" s="33">
        <v>327.06</v>
      </c>
      <c r="AR102" s="33">
        <v>50.98</v>
      </c>
      <c r="AS102" s="33">
        <v>120.97</v>
      </c>
      <c r="AT102" s="33">
        <v>783.92</v>
      </c>
      <c r="AU102" s="33">
        <v>8941.85</v>
      </c>
      <c r="AV102" s="33">
        <v>20057.53</v>
      </c>
      <c r="AW102" s="33">
        <v>545.77</v>
      </c>
      <c r="AX102" s="33">
        <v>7884.68</v>
      </c>
      <c r="AY102" s="33">
        <v>14995.64</v>
      </c>
      <c r="AZ102" s="33">
        <v>6416.08</v>
      </c>
      <c r="BA102" s="31">
        <f t="shared" si="267"/>
        <v>-65.17</v>
      </c>
      <c r="BB102" s="31">
        <f t="shared" si="268"/>
        <v>-177.63</v>
      </c>
      <c r="BC102" s="31">
        <f t="shared" si="269"/>
        <v>-50.32</v>
      </c>
      <c r="BD102" s="31">
        <f t="shared" si="270"/>
        <v>113.72</v>
      </c>
      <c r="BE102" s="31">
        <f t="shared" si="271"/>
        <v>269.86</v>
      </c>
      <c r="BF102" s="31">
        <f t="shared" si="272"/>
        <v>1748.75</v>
      </c>
      <c r="BG102" s="31">
        <f t="shared" si="273"/>
        <v>332.94</v>
      </c>
      <c r="BH102" s="31">
        <f t="shared" si="274"/>
        <v>746.82</v>
      </c>
      <c r="BI102" s="31">
        <f t="shared" si="275"/>
        <v>20.32</v>
      </c>
      <c r="BJ102" s="31">
        <f t="shared" si="276"/>
        <v>-1258.19</v>
      </c>
      <c r="BK102" s="31">
        <f t="shared" si="277"/>
        <v>-2392.92</v>
      </c>
      <c r="BL102" s="31">
        <f t="shared" si="278"/>
        <v>-1023.84</v>
      </c>
      <c r="BM102" s="6">
        <f t="shared" ca="1" si="318"/>
        <v>-2.3800000000000002E-2</v>
      </c>
      <c r="BN102" s="6">
        <f t="shared" ca="1" si="318"/>
        <v>-2.3800000000000002E-2</v>
      </c>
      <c r="BO102" s="6">
        <f t="shared" ca="1" si="318"/>
        <v>-2.3800000000000002E-2</v>
      </c>
      <c r="BP102" s="6">
        <f t="shared" ca="1" si="318"/>
        <v>-2.3800000000000002E-2</v>
      </c>
      <c r="BQ102" s="6">
        <f t="shared" ca="1" si="318"/>
        <v>-2.3800000000000002E-2</v>
      </c>
      <c r="BR102" s="6">
        <f t="shared" ca="1" si="318"/>
        <v>-2.3800000000000002E-2</v>
      </c>
      <c r="BS102" s="6">
        <f t="shared" ca="1" si="318"/>
        <v>-2.3800000000000002E-2</v>
      </c>
      <c r="BT102" s="6">
        <f t="shared" ca="1" si="318"/>
        <v>-2.3800000000000002E-2</v>
      </c>
      <c r="BU102" s="6">
        <f t="shared" ca="1" si="318"/>
        <v>-2.3800000000000002E-2</v>
      </c>
      <c r="BV102" s="6">
        <f t="shared" ca="1" si="318"/>
        <v>-2.3800000000000002E-2</v>
      </c>
      <c r="BW102" s="6">
        <f t="shared" ca="1" si="318"/>
        <v>-2.3800000000000002E-2</v>
      </c>
      <c r="BX102" s="6">
        <f t="shared" ca="1" si="318"/>
        <v>-2.3800000000000002E-2</v>
      </c>
      <c r="BY102" s="31">
        <f t="shared" ca="1" si="306"/>
        <v>-3877.52</v>
      </c>
      <c r="BZ102" s="31">
        <f t="shared" ca="1" si="307"/>
        <v>-10568.8</v>
      </c>
      <c r="CA102" s="31">
        <f t="shared" ca="1" si="308"/>
        <v>-2993.82</v>
      </c>
      <c r="CB102" s="31">
        <f t="shared" ca="1" si="309"/>
        <v>-466.64</v>
      </c>
      <c r="CC102" s="31">
        <f t="shared" ca="1" si="310"/>
        <v>-1107.3399999999999</v>
      </c>
      <c r="CD102" s="31">
        <f t="shared" ca="1" si="311"/>
        <v>-7175.92</v>
      </c>
      <c r="CE102" s="31">
        <f t="shared" ca="1" si="312"/>
        <v>-11320.01</v>
      </c>
      <c r="CF102" s="31">
        <f t="shared" ca="1" si="313"/>
        <v>-25391.98</v>
      </c>
      <c r="CG102" s="31">
        <f t="shared" ca="1" si="314"/>
        <v>-690.92</v>
      </c>
      <c r="CH102" s="31">
        <f t="shared" ca="1" si="315"/>
        <v>-9981.67</v>
      </c>
      <c r="CI102" s="31">
        <f t="shared" ca="1" si="316"/>
        <v>-18983.84</v>
      </c>
      <c r="CJ102" s="31">
        <f t="shared" ca="1" si="317"/>
        <v>-8122.48</v>
      </c>
      <c r="CK102" s="32">
        <f t="shared" ca="1" si="279"/>
        <v>244.38</v>
      </c>
      <c r="CL102" s="32">
        <f t="shared" ca="1" si="280"/>
        <v>666.1</v>
      </c>
      <c r="CM102" s="32">
        <f t="shared" ca="1" si="281"/>
        <v>188.69</v>
      </c>
      <c r="CN102" s="32">
        <f t="shared" ca="1" si="282"/>
        <v>29.41</v>
      </c>
      <c r="CO102" s="32">
        <f t="shared" ca="1" si="283"/>
        <v>69.790000000000006</v>
      </c>
      <c r="CP102" s="32">
        <f t="shared" ca="1" si="284"/>
        <v>452.26</v>
      </c>
      <c r="CQ102" s="32">
        <f t="shared" ca="1" si="285"/>
        <v>713.45</v>
      </c>
      <c r="CR102" s="32">
        <f t="shared" ca="1" si="286"/>
        <v>1600.33</v>
      </c>
      <c r="CS102" s="32">
        <f t="shared" ca="1" si="287"/>
        <v>43.55</v>
      </c>
      <c r="CT102" s="32">
        <f t="shared" ca="1" si="288"/>
        <v>629.1</v>
      </c>
      <c r="CU102" s="32">
        <f t="shared" ca="1" si="289"/>
        <v>1196.46</v>
      </c>
      <c r="CV102" s="32">
        <f t="shared" ca="1" si="290"/>
        <v>511.92</v>
      </c>
      <c r="CW102" s="31">
        <f t="shared" ca="1" si="291"/>
        <v>-3991.56</v>
      </c>
      <c r="CX102" s="31">
        <f t="shared" ca="1" si="292"/>
        <v>-10879.64</v>
      </c>
      <c r="CY102" s="31">
        <f t="shared" ca="1" si="293"/>
        <v>-3081.87</v>
      </c>
      <c r="CZ102" s="31">
        <f t="shared" ca="1" si="294"/>
        <v>-601.92999999999995</v>
      </c>
      <c r="DA102" s="31">
        <f t="shared" ca="1" si="295"/>
        <v>-1428.38</v>
      </c>
      <c r="DB102" s="31">
        <f t="shared" ca="1" si="296"/>
        <v>-9256.33</v>
      </c>
      <c r="DC102" s="31">
        <f t="shared" ca="1" si="297"/>
        <v>-19881.349999999999</v>
      </c>
      <c r="DD102" s="31">
        <f t="shared" ca="1" si="298"/>
        <v>-44596</v>
      </c>
      <c r="DE102" s="31">
        <f t="shared" ca="1" si="299"/>
        <v>-1213.4599999999998</v>
      </c>
      <c r="DF102" s="31">
        <f t="shared" ca="1" si="300"/>
        <v>-15979.06</v>
      </c>
      <c r="DG102" s="31">
        <f t="shared" ca="1" si="301"/>
        <v>-30390.100000000006</v>
      </c>
      <c r="DH102" s="31">
        <f t="shared" ca="1" si="302"/>
        <v>-13002.8</v>
      </c>
      <c r="DI102" s="32">
        <f t="shared" ca="1" si="231"/>
        <v>-199.58</v>
      </c>
      <c r="DJ102" s="32">
        <f t="shared" ca="1" si="232"/>
        <v>-543.98</v>
      </c>
      <c r="DK102" s="32">
        <f t="shared" ca="1" si="233"/>
        <v>-154.09</v>
      </c>
      <c r="DL102" s="32">
        <f t="shared" ca="1" si="234"/>
        <v>-30.1</v>
      </c>
      <c r="DM102" s="32">
        <f t="shared" ca="1" si="235"/>
        <v>-71.42</v>
      </c>
      <c r="DN102" s="32">
        <f t="shared" ca="1" si="236"/>
        <v>-462.82</v>
      </c>
      <c r="DO102" s="32">
        <f t="shared" ca="1" si="237"/>
        <v>-994.07</v>
      </c>
      <c r="DP102" s="32">
        <f t="shared" ca="1" si="238"/>
        <v>-2229.8000000000002</v>
      </c>
      <c r="DQ102" s="32">
        <f t="shared" ca="1" si="239"/>
        <v>-60.67</v>
      </c>
      <c r="DR102" s="32">
        <f t="shared" ca="1" si="240"/>
        <v>-798.95</v>
      </c>
      <c r="DS102" s="32">
        <f t="shared" ca="1" si="241"/>
        <v>-1519.51</v>
      </c>
      <c r="DT102" s="32">
        <f t="shared" ca="1" si="242"/>
        <v>-650.14</v>
      </c>
      <c r="DU102" s="31">
        <f t="shared" ca="1" si="243"/>
        <v>-1086.93</v>
      </c>
      <c r="DV102" s="31">
        <f t="shared" ca="1" si="244"/>
        <v>-2937.19</v>
      </c>
      <c r="DW102" s="31">
        <f t="shared" ca="1" si="245"/>
        <v>-825.52</v>
      </c>
      <c r="DX102" s="31">
        <f t="shared" ca="1" si="246"/>
        <v>-159.83000000000001</v>
      </c>
      <c r="DY102" s="31">
        <f t="shared" ca="1" si="247"/>
        <v>-376.04</v>
      </c>
      <c r="DZ102" s="31">
        <f t="shared" ca="1" si="248"/>
        <v>-2415.2600000000002</v>
      </c>
      <c r="EA102" s="31">
        <f t="shared" ca="1" si="249"/>
        <v>-5142.71</v>
      </c>
      <c r="EB102" s="31">
        <f t="shared" ca="1" si="250"/>
        <v>-11431.5</v>
      </c>
      <c r="EC102" s="31">
        <f t="shared" ca="1" si="251"/>
        <v>-308.22000000000003</v>
      </c>
      <c r="ED102" s="31">
        <f t="shared" ca="1" si="252"/>
        <v>-4022.55</v>
      </c>
      <c r="EE102" s="31">
        <f t="shared" ca="1" si="253"/>
        <v>-7579.38</v>
      </c>
      <c r="EF102" s="31">
        <f t="shared" ca="1" si="254"/>
        <v>-3213.55</v>
      </c>
      <c r="EG102" s="32">
        <f t="shared" ca="1" si="255"/>
        <v>-5278.0700000000006</v>
      </c>
      <c r="EH102" s="32">
        <f t="shared" ca="1" si="256"/>
        <v>-14360.81</v>
      </c>
      <c r="EI102" s="32">
        <f t="shared" ca="1" si="257"/>
        <v>-4061.48</v>
      </c>
      <c r="EJ102" s="32">
        <f t="shared" ca="1" si="258"/>
        <v>-791.86</v>
      </c>
      <c r="EK102" s="32">
        <f t="shared" ca="1" si="259"/>
        <v>-1875.8400000000001</v>
      </c>
      <c r="EL102" s="32">
        <f t="shared" ca="1" si="260"/>
        <v>-12134.41</v>
      </c>
      <c r="EM102" s="32">
        <f t="shared" ca="1" si="261"/>
        <v>-26018.129999999997</v>
      </c>
      <c r="EN102" s="32">
        <f t="shared" ca="1" si="262"/>
        <v>-58257.3</v>
      </c>
      <c r="EO102" s="32">
        <f t="shared" ca="1" si="263"/>
        <v>-1582.35</v>
      </c>
      <c r="EP102" s="32">
        <f t="shared" ca="1" si="264"/>
        <v>-20800.559999999998</v>
      </c>
      <c r="EQ102" s="32">
        <f t="shared" ca="1" si="265"/>
        <v>-39488.990000000005</v>
      </c>
      <c r="ER102" s="32">
        <f t="shared" ca="1" si="266"/>
        <v>-16866.489999999998</v>
      </c>
    </row>
    <row r="103" spans="1:148" x14ac:dyDescent="0.25">
      <c r="A103" t="s">
        <v>474</v>
      </c>
      <c r="B103" s="1" t="s">
        <v>282</v>
      </c>
      <c r="C103" t="str">
        <f t="shared" ca="1" si="303"/>
        <v>RB3</v>
      </c>
      <c r="D103" t="str">
        <f t="shared" ca="1" si="304"/>
        <v>Rainbow #3</v>
      </c>
      <c r="E103" s="51">
        <v>0</v>
      </c>
      <c r="F103" s="51">
        <v>0</v>
      </c>
      <c r="G103" s="51">
        <v>0</v>
      </c>
      <c r="H103" s="51">
        <v>0</v>
      </c>
      <c r="I103" s="51">
        <v>0</v>
      </c>
      <c r="J103" s="51">
        <v>0</v>
      </c>
      <c r="K103" s="51">
        <v>0</v>
      </c>
      <c r="L103" s="51">
        <v>0</v>
      </c>
      <c r="M103" s="51">
        <v>0</v>
      </c>
      <c r="N103" s="51">
        <v>0</v>
      </c>
      <c r="O103" s="51">
        <v>0</v>
      </c>
      <c r="P103" s="51">
        <v>0</v>
      </c>
      <c r="Q103" s="32">
        <v>0</v>
      </c>
      <c r="R103" s="32">
        <v>0</v>
      </c>
      <c r="S103" s="32">
        <v>0</v>
      </c>
      <c r="T103" s="32">
        <v>0</v>
      </c>
      <c r="U103" s="32">
        <v>0</v>
      </c>
      <c r="V103" s="32">
        <v>0</v>
      </c>
      <c r="W103" s="32">
        <v>0</v>
      </c>
      <c r="X103" s="32">
        <v>0</v>
      </c>
      <c r="Y103" s="32">
        <v>0</v>
      </c>
      <c r="Z103" s="32">
        <v>0</v>
      </c>
      <c r="AA103" s="32">
        <v>0</v>
      </c>
      <c r="AB103" s="32">
        <v>0</v>
      </c>
      <c r="AC103" s="2">
        <v>1.05</v>
      </c>
      <c r="AD103" s="2">
        <v>1.05</v>
      </c>
      <c r="AE103" s="2">
        <v>1.05</v>
      </c>
      <c r="AF103" s="2">
        <v>1.05</v>
      </c>
      <c r="AG103" s="2">
        <v>1.05</v>
      </c>
      <c r="AH103" s="2">
        <v>1.05</v>
      </c>
      <c r="AI103" s="2">
        <v>2.64</v>
      </c>
      <c r="AJ103" s="2">
        <v>2.64</v>
      </c>
      <c r="AK103" s="2">
        <v>2.64</v>
      </c>
      <c r="AL103" s="2">
        <v>2.64</v>
      </c>
      <c r="AM103" s="2">
        <v>2.64</v>
      </c>
      <c r="AN103" s="2">
        <v>2.64</v>
      </c>
      <c r="AO103" s="33">
        <v>0</v>
      </c>
      <c r="AP103" s="33">
        <v>0</v>
      </c>
      <c r="AQ103" s="33">
        <v>0</v>
      </c>
      <c r="AR103" s="33">
        <v>0</v>
      </c>
      <c r="AS103" s="33">
        <v>0</v>
      </c>
      <c r="AT103" s="33">
        <v>0</v>
      </c>
      <c r="AU103" s="33">
        <v>0</v>
      </c>
      <c r="AV103" s="33">
        <v>0</v>
      </c>
      <c r="AW103" s="33">
        <v>0</v>
      </c>
      <c r="AX103" s="33">
        <v>0</v>
      </c>
      <c r="AY103" s="33">
        <v>0</v>
      </c>
      <c r="AZ103" s="33">
        <v>0</v>
      </c>
      <c r="BA103" s="31">
        <f t="shared" si="267"/>
        <v>0</v>
      </c>
      <c r="BB103" s="31">
        <f t="shared" si="268"/>
        <v>0</v>
      </c>
      <c r="BC103" s="31">
        <f t="shared" si="269"/>
        <v>0</v>
      </c>
      <c r="BD103" s="31">
        <f t="shared" si="270"/>
        <v>0</v>
      </c>
      <c r="BE103" s="31">
        <f t="shared" si="271"/>
        <v>0</v>
      </c>
      <c r="BF103" s="31">
        <f t="shared" si="272"/>
        <v>0</v>
      </c>
      <c r="BG103" s="31">
        <f t="shared" si="273"/>
        <v>0</v>
      </c>
      <c r="BH103" s="31">
        <f t="shared" si="274"/>
        <v>0</v>
      </c>
      <c r="BI103" s="31">
        <f t="shared" si="275"/>
        <v>0</v>
      </c>
      <c r="BJ103" s="31">
        <f t="shared" si="276"/>
        <v>0</v>
      </c>
      <c r="BK103" s="31">
        <f t="shared" si="277"/>
        <v>0</v>
      </c>
      <c r="BL103" s="31">
        <f t="shared" si="278"/>
        <v>0</v>
      </c>
      <c r="BM103" s="6">
        <f t="shared" ca="1" si="318"/>
        <v>4.9500000000000002E-2</v>
      </c>
      <c r="BN103" s="6">
        <f t="shared" ca="1" si="318"/>
        <v>4.9500000000000002E-2</v>
      </c>
      <c r="BO103" s="6">
        <f t="shared" ca="1" si="318"/>
        <v>4.9500000000000002E-2</v>
      </c>
      <c r="BP103" s="6">
        <f t="shared" ca="1" si="318"/>
        <v>4.9500000000000002E-2</v>
      </c>
      <c r="BQ103" s="6">
        <f t="shared" ca="1" si="318"/>
        <v>4.9500000000000002E-2</v>
      </c>
      <c r="BR103" s="6">
        <f t="shared" ca="1" si="318"/>
        <v>4.9500000000000002E-2</v>
      </c>
      <c r="BS103" s="6">
        <f t="shared" ca="1" si="318"/>
        <v>4.9500000000000002E-2</v>
      </c>
      <c r="BT103" s="6">
        <f t="shared" ca="1" si="318"/>
        <v>4.9500000000000002E-2</v>
      </c>
      <c r="BU103" s="6">
        <f t="shared" ca="1" si="318"/>
        <v>4.9500000000000002E-2</v>
      </c>
      <c r="BV103" s="6">
        <f t="shared" ca="1" si="318"/>
        <v>4.9500000000000002E-2</v>
      </c>
      <c r="BW103" s="6">
        <f t="shared" ca="1" si="318"/>
        <v>4.9500000000000002E-2</v>
      </c>
      <c r="BX103" s="6">
        <f t="shared" ca="1" si="318"/>
        <v>4.9500000000000002E-2</v>
      </c>
      <c r="BY103" s="31">
        <f t="shared" ca="1" si="306"/>
        <v>0</v>
      </c>
      <c r="BZ103" s="31">
        <f t="shared" ca="1" si="307"/>
        <v>0</v>
      </c>
      <c r="CA103" s="31">
        <f t="shared" ca="1" si="308"/>
        <v>0</v>
      </c>
      <c r="CB103" s="31">
        <f t="shared" ca="1" si="309"/>
        <v>0</v>
      </c>
      <c r="CC103" s="31">
        <f t="shared" ca="1" si="310"/>
        <v>0</v>
      </c>
      <c r="CD103" s="31">
        <f t="shared" ca="1" si="311"/>
        <v>0</v>
      </c>
      <c r="CE103" s="31">
        <f t="shared" ca="1" si="312"/>
        <v>0</v>
      </c>
      <c r="CF103" s="31">
        <f t="shared" ca="1" si="313"/>
        <v>0</v>
      </c>
      <c r="CG103" s="31">
        <f t="shared" ca="1" si="314"/>
        <v>0</v>
      </c>
      <c r="CH103" s="31">
        <f t="shared" ca="1" si="315"/>
        <v>0</v>
      </c>
      <c r="CI103" s="31">
        <f t="shared" ca="1" si="316"/>
        <v>0</v>
      </c>
      <c r="CJ103" s="31">
        <f t="shared" ca="1" si="317"/>
        <v>0</v>
      </c>
      <c r="CK103" s="32">
        <f t="shared" ca="1" si="279"/>
        <v>0</v>
      </c>
      <c r="CL103" s="32">
        <f t="shared" ca="1" si="280"/>
        <v>0</v>
      </c>
      <c r="CM103" s="32">
        <f t="shared" ca="1" si="281"/>
        <v>0</v>
      </c>
      <c r="CN103" s="32">
        <f t="shared" ca="1" si="282"/>
        <v>0</v>
      </c>
      <c r="CO103" s="32">
        <f t="shared" ca="1" si="283"/>
        <v>0</v>
      </c>
      <c r="CP103" s="32">
        <f t="shared" ca="1" si="284"/>
        <v>0</v>
      </c>
      <c r="CQ103" s="32">
        <f t="shared" ca="1" si="285"/>
        <v>0</v>
      </c>
      <c r="CR103" s="32">
        <f t="shared" ca="1" si="286"/>
        <v>0</v>
      </c>
      <c r="CS103" s="32">
        <f t="shared" ca="1" si="287"/>
        <v>0</v>
      </c>
      <c r="CT103" s="32">
        <f t="shared" ca="1" si="288"/>
        <v>0</v>
      </c>
      <c r="CU103" s="32">
        <f t="shared" ca="1" si="289"/>
        <v>0</v>
      </c>
      <c r="CV103" s="32">
        <f t="shared" ca="1" si="290"/>
        <v>0</v>
      </c>
      <c r="CW103" s="31">
        <f t="shared" ca="1" si="291"/>
        <v>0</v>
      </c>
      <c r="CX103" s="31">
        <f t="shared" ca="1" si="292"/>
        <v>0</v>
      </c>
      <c r="CY103" s="31">
        <f t="shared" ca="1" si="293"/>
        <v>0</v>
      </c>
      <c r="CZ103" s="31">
        <f t="shared" ca="1" si="294"/>
        <v>0</v>
      </c>
      <c r="DA103" s="31">
        <f t="shared" ca="1" si="295"/>
        <v>0</v>
      </c>
      <c r="DB103" s="31">
        <f t="shared" ca="1" si="296"/>
        <v>0</v>
      </c>
      <c r="DC103" s="31">
        <f t="shared" ca="1" si="297"/>
        <v>0</v>
      </c>
      <c r="DD103" s="31">
        <f t="shared" ca="1" si="298"/>
        <v>0</v>
      </c>
      <c r="DE103" s="31">
        <f t="shared" ca="1" si="299"/>
        <v>0</v>
      </c>
      <c r="DF103" s="31">
        <f t="shared" ca="1" si="300"/>
        <v>0</v>
      </c>
      <c r="DG103" s="31">
        <f t="shared" ca="1" si="301"/>
        <v>0</v>
      </c>
      <c r="DH103" s="31">
        <f t="shared" ca="1" si="302"/>
        <v>0</v>
      </c>
      <c r="DI103" s="32">
        <f t="shared" ca="1" si="231"/>
        <v>0</v>
      </c>
      <c r="DJ103" s="32">
        <f t="shared" ca="1" si="232"/>
        <v>0</v>
      </c>
      <c r="DK103" s="32">
        <f t="shared" ca="1" si="233"/>
        <v>0</v>
      </c>
      <c r="DL103" s="32">
        <f t="shared" ca="1" si="234"/>
        <v>0</v>
      </c>
      <c r="DM103" s="32">
        <f t="shared" ca="1" si="235"/>
        <v>0</v>
      </c>
      <c r="DN103" s="32">
        <f t="shared" ca="1" si="236"/>
        <v>0</v>
      </c>
      <c r="DO103" s="32">
        <f t="shared" ca="1" si="237"/>
        <v>0</v>
      </c>
      <c r="DP103" s="32">
        <f t="shared" ca="1" si="238"/>
        <v>0</v>
      </c>
      <c r="DQ103" s="32">
        <f t="shared" ca="1" si="239"/>
        <v>0</v>
      </c>
      <c r="DR103" s="32">
        <f t="shared" ca="1" si="240"/>
        <v>0</v>
      </c>
      <c r="DS103" s="32">
        <f t="shared" ca="1" si="241"/>
        <v>0</v>
      </c>
      <c r="DT103" s="32">
        <f t="shared" ca="1" si="242"/>
        <v>0</v>
      </c>
      <c r="DU103" s="31">
        <f t="shared" ca="1" si="243"/>
        <v>0</v>
      </c>
      <c r="DV103" s="31">
        <f t="shared" ca="1" si="244"/>
        <v>0</v>
      </c>
      <c r="DW103" s="31">
        <f t="shared" ca="1" si="245"/>
        <v>0</v>
      </c>
      <c r="DX103" s="31">
        <f t="shared" ca="1" si="246"/>
        <v>0</v>
      </c>
      <c r="DY103" s="31">
        <f t="shared" ca="1" si="247"/>
        <v>0</v>
      </c>
      <c r="DZ103" s="31">
        <f t="shared" ca="1" si="248"/>
        <v>0</v>
      </c>
      <c r="EA103" s="31">
        <f t="shared" ca="1" si="249"/>
        <v>0</v>
      </c>
      <c r="EB103" s="31">
        <f t="shared" ca="1" si="250"/>
        <v>0</v>
      </c>
      <c r="EC103" s="31">
        <f t="shared" ca="1" si="251"/>
        <v>0</v>
      </c>
      <c r="ED103" s="31">
        <f t="shared" ca="1" si="252"/>
        <v>0</v>
      </c>
      <c r="EE103" s="31">
        <f t="shared" ca="1" si="253"/>
        <v>0</v>
      </c>
      <c r="EF103" s="31">
        <f t="shared" ca="1" si="254"/>
        <v>0</v>
      </c>
      <c r="EG103" s="32">
        <f t="shared" ca="1" si="255"/>
        <v>0</v>
      </c>
      <c r="EH103" s="32">
        <f t="shared" ca="1" si="256"/>
        <v>0</v>
      </c>
      <c r="EI103" s="32">
        <f t="shared" ca="1" si="257"/>
        <v>0</v>
      </c>
      <c r="EJ103" s="32">
        <f t="shared" ca="1" si="258"/>
        <v>0</v>
      </c>
      <c r="EK103" s="32">
        <f t="shared" ca="1" si="259"/>
        <v>0</v>
      </c>
      <c r="EL103" s="32">
        <f t="shared" ca="1" si="260"/>
        <v>0</v>
      </c>
      <c r="EM103" s="32">
        <f t="shared" ca="1" si="261"/>
        <v>0</v>
      </c>
      <c r="EN103" s="32">
        <f t="shared" ca="1" si="262"/>
        <v>0</v>
      </c>
      <c r="EO103" s="32">
        <f t="shared" ca="1" si="263"/>
        <v>0</v>
      </c>
      <c r="EP103" s="32">
        <f t="shared" ca="1" si="264"/>
        <v>0</v>
      </c>
      <c r="EQ103" s="32">
        <f t="shared" ca="1" si="265"/>
        <v>0</v>
      </c>
      <c r="ER103" s="32">
        <f t="shared" ca="1" si="266"/>
        <v>0</v>
      </c>
    </row>
    <row r="104" spans="1:148" x14ac:dyDescent="0.25">
      <c r="A104" t="s">
        <v>474</v>
      </c>
      <c r="B104" s="1" t="s">
        <v>51</v>
      </c>
      <c r="C104" t="str">
        <f t="shared" ref="C104:C144" ca="1" si="319">VLOOKUP($B104,LocationLookup,2,FALSE)</f>
        <v>RB5</v>
      </c>
      <c r="D104" t="str">
        <f t="shared" ref="D104:D144" ca="1" si="320">VLOOKUP($C104,LossFactorLookup,2,FALSE)</f>
        <v>Rainbow #5</v>
      </c>
      <c r="E104" s="51">
        <v>12175.548000000001</v>
      </c>
      <c r="F104" s="51">
        <v>12848.84</v>
      </c>
      <c r="G104" s="51">
        <v>17445.828000000001</v>
      </c>
      <c r="H104" s="51">
        <v>12973.492</v>
      </c>
      <c r="I104" s="51">
        <v>9038.152</v>
      </c>
      <c r="J104" s="51">
        <v>19915.563999999998</v>
      </c>
      <c r="K104" s="51">
        <v>22683.5</v>
      </c>
      <c r="L104" s="51">
        <v>23546.227999999999</v>
      </c>
      <c r="M104" s="51">
        <v>16189.82</v>
      </c>
      <c r="N104" s="51">
        <v>15804.36</v>
      </c>
      <c r="O104" s="51">
        <v>19381.723999999998</v>
      </c>
      <c r="P104" s="51">
        <v>13585.348</v>
      </c>
      <c r="Q104" s="32">
        <v>1057471.79</v>
      </c>
      <c r="R104" s="32">
        <v>1442809.47</v>
      </c>
      <c r="S104" s="32">
        <v>802812.67</v>
      </c>
      <c r="T104" s="32">
        <v>710902.35</v>
      </c>
      <c r="U104" s="32">
        <v>329644.67</v>
      </c>
      <c r="V104" s="32">
        <v>1730855.34</v>
      </c>
      <c r="W104" s="32">
        <v>1409611.25</v>
      </c>
      <c r="X104" s="32">
        <v>2803677.02</v>
      </c>
      <c r="Y104" s="32">
        <v>2048508.46</v>
      </c>
      <c r="Z104" s="32">
        <v>1367705.49</v>
      </c>
      <c r="AA104" s="32">
        <v>2740379.47</v>
      </c>
      <c r="AB104" s="32">
        <v>932042.43</v>
      </c>
      <c r="AC104" s="2">
        <v>1.04</v>
      </c>
      <c r="AD104" s="2">
        <v>1.04</v>
      </c>
      <c r="AE104" s="2">
        <v>1.04</v>
      </c>
      <c r="AF104" s="2">
        <v>1.04</v>
      </c>
      <c r="AG104" s="2">
        <v>1.04</v>
      </c>
      <c r="AH104" s="2">
        <v>1.04</v>
      </c>
      <c r="AI104" s="2">
        <v>2.67</v>
      </c>
      <c r="AJ104" s="2">
        <v>2.67</v>
      </c>
      <c r="AK104" s="2">
        <v>2.67</v>
      </c>
      <c r="AL104" s="2">
        <v>2.67</v>
      </c>
      <c r="AM104" s="2">
        <v>2.67</v>
      </c>
      <c r="AN104" s="2">
        <v>2.67</v>
      </c>
      <c r="AO104" s="33">
        <v>10997.71</v>
      </c>
      <c r="AP104" s="33">
        <v>15005.22</v>
      </c>
      <c r="AQ104" s="33">
        <v>8349.25</v>
      </c>
      <c r="AR104" s="33">
        <v>7393.38</v>
      </c>
      <c r="AS104" s="33">
        <v>3428.3</v>
      </c>
      <c r="AT104" s="33">
        <v>18000.900000000001</v>
      </c>
      <c r="AU104" s="33">
        <v>37636.620000000003</v>
      </c>
      <c r="AV104" s="33">
        <v>74858.179999999993</v>
      </c>
      <c r="AW104" s="33">
        <v>54695.18</v>
      </c>
      <c r="AX104" s="33">
        <v>36517.74</v>
      </c>
      <c r="AY104" s="33">
        <v>73168.13</v>
      </c>
      <c r="AZ104" s="33">
        <v>24885.53</v>
      </c>
      <c r="BA104" s="31">
        <f t="shared" si="267"/>
        <v>-422.99</v>
      </c>
      <c r="BB104" s="31">
        <f t="shared" si="268"/>
        <v>-577.12</v>
      </c>
      <c r="BC104" s="31">
        <f t="shared" si="269"/>
        <v>-321.13</v>
      </c>
      <c r="BD104" s="31">
        <f t="shared" si="270"/>
        <v>4123.2299999999996</v>
      </c>
      <c r="BE104" s="31">
        <f t="shared" si="271"/>
        <v>1911.94</v>
      </c>
      <c r="BF104" s="31">
        <f t="shared" si="272"/>
        <v>10038.959999999999</v>
      </c>
      <c r="BG104" s="31">
        <f t="shared" si="273"/>
        <v>986.73</v>
      </c>
      <c r="BH104" s="31">
        <f t="shared" si="274"/>
        <v>1962.57</v>
      </c>
      <c r="BI104" s="31">
        <f t="shared" si="275"/>
        <v>1433.96</v>
      </c>
      <c r="BJ104" s="31">
        <f t="shared" si="276"/>
        <v>-4103.12</v>
      </c>
      <c r="BK104" s="31">
        <f t="shared" si="277"/>
        <v>-8221.14</v>
      </c>
      <c r="BL104" s="31">
        <f t="shared" si="278"/>
        <v>-2796.13</v>
      </c>
      <c r="BM104" s="6">
        <f t="shared" ca="1" si="318"/>
        <v>-6.0400000000000002E-2</v>
      </c>
      <c r="BN104" s="6">
        <f t="shared" ca="1" si="318"/>
        <v>-6.0400000000000002E-2</v>
      </c>
      <c r="BO104" s="6">
        <f t="shared" ca="1" si="318"/>
        <v>-6.0400000000000002E-2</v>
      </c>
      <c r="BP104" s="6">
        <f t="shared" ca="1" si="318"/>
        <v>-6.0400000000000002E-2</v>
      </c>
      <c r="BQ104" s="6">
        <f t="shared" ca="1" si="318"/>
        <v>-6.0400000000000002E-2</v>
      </c>
      <c r="BR104" s="6">
        <f t="shared" ca="1" si="318"/>
        <v>-6.0400000000000002E-2</v>
      </c>
      <c r="BS104" s="6">
        <f t="shared" ca="1" si="318"/>
        <v>-6.0400000000000002E-2</v>
      </c>
      <c r="BT104" s="6">
        <f t="shared" ca="1" si="318"/>
        <v>-6.0400000000000002E-2</v>
      </c>
      <c r="BU104" s="6">
        <f t="shared" ca="1" si="318"/>
        <v>-6.0400000000000002E-2</v>
      </c>
      <c r="BV104" s="6">
        <f t="shared" ca="1" si="318"/>
        <v>-6.0400000000000002E-2</v>
      </c>
      <c r="BW104" s="6">
        <f t="shared" ca="1" si="318"/>
        <v>-6.0400000000000002E-2</v>
      </c>
      <c r="BX104" s="6">
        <f t="shared" ca="1" si="318"/>
        <v>-6.0400000000000002E-2</v>
      </c>
      <c r="BY104" s="31">
        <f t="shared" ca="1" si="306"/>
        <v>-63871.3</v>
      </c>
      <c r="BZ104" s="31">
        <f t="shared" ca="1" si="307"/>
        <v>-87145.69</v>
      </c>
      <c r="CA104" s="31">
        <f t="shared" ca="1" si="308"/>
        <v>-48489.89</v>
      </c>
      <c r="CB104" s="31">
        <f t="shared" ca="1" si="309"/>
        <v>-42938.5</v>
      </c>
      <c r="CC104" s="31">
        <f t="shared" ca="1" si="310"/>
        <v>-19910.54</v>
      </c>
      <c r="CD104" s="31">
        <f t="shared" ca="1" si="311"/>
        <v>-104543.66</v>
      </c>
      <c r="CE104" s="31">
        <f t="shared" ca="1" si="312"/>
        <v>-85140.52</v>
      </c>
      <c r="CF104" s="31">
        <f t="shared" ca="1" si="313"/>
        <v>-169342.09</v>
      </c>
      <c r="CG104" s="31">
        <f t="shared" ca="1" si="314"/>
        <v>-123729.91</v>
      </c>
      <c r="CH104" s="31">
        <f t="shared" ca="1" si="315"/>
        <v>-82609.41</v>
      </c>
      <c r="CI104" s="31">
        <f t="shared" ca="1" si="316"/>
        <v>-165518.92000000001</v>
      </c>
      <c r="CJ104" s="31">
        <f t="shared" ca="1" si="317"/>
        <v>-56295.360000000001</v>
      </c>
      <c r="CK104" s="32">
        <f t="shared" ca="1" si="279"/>
        <v>1586.21</v>
      </c>
      <c r="CL104" s="32">
        <f t="shared" ca="1" si="280"/>
        <v>2164.21</v>
      </c>
      <c r="CM104" s="32">
        <f t="shared" ca="1" si="281"/>
        <v>1204.22</v>
      </c>
      <c r="CN104" s="32">
        <f t="shared" ca="1" si="282"/>
        <v>1066.3499999999999</v>
      </c>
      <c r="CO104" s="32">
        <f t="shared" ca="1" si="283"/>
        <v>494.47</v>
      </c>
      <c r="CP104" s="32">
        <f t="shared" ca="1" si="284"/>
        <v>2596.2800000000002</v>
      </c>
      <c r="CQ104" s="32">
        <f t="shared" ca="1" si="285"/>
        <v>2114.42</v>
      </c>
      <c r="CR104" s="32">
        <f t="shared" ca="1" si="286"/>
        <v>4205.5200000000004</v>
      </c>
      <c r="CS104" s="32">
        <f t="shared" ca="1" si="287"/>
        <v>3072.76</v>
      </c>
      <c r="CT104" s="32">
        <f t="shared" ca="1" si="288"/>
        <v>2051.56</v>
      </c>
      <c r="CU104" s="32">
        <f t="shared" ca="1" si="289"/>
        <v>4110.57</v>
      </c>
      <c r="CV104" s="32">
        <f t="shared" ca="1" si="290"/>
        <v>1398.06</v>
      </c>
      <c r="CW104" s="31">
        <f t="shared" ca="1" si="291"/>
        <v>-72859.81</v>
      </c>
      <c r="CX104" s="31">
        <f t="shared" ca="1" si="292"/>
        <v>-99409.58</v>
      </c>
      <c r="CY104" s="31">
        <f t="shared" ca="1" si="293"/>
        <v>-55313.79</v>
      </c>
      <c r="CZ104" s="31">
        <f t="shared" ca="1" si="294"/>
        <v>-53388.759999999995</v>
      </c>
      <c r="DA104" s="31">
        <f t="shared" ca="1" si="295"/>
        <v>-24756.309999999998</v>
      </c>
      <c r="DB104" s="31">
        <f t="shared" ca="1" si="296"/>
        <v>-129987.23999999999</v>
      </c>
      <c r="DC104" s="31">
        <f t="shared" ca="1" si="297"/>
        <v>-121649.45</v>
      </c>
      <c r="DD104" s="31">
        <f t="shared" ca="1" si="298"/>
        <v>-241957.32</v>
      </c>
      <c r="DE104" s="31">
        <f t="shared" ca="1" si="299"/>
        <v>-176786.29</v>
      </c>
      <c r="DF104" s="31">
        <f t="shared" ca="1" si="300"/>
        <v>-112972.47</v>
      </c>
      <c r="DG104" s="31">
        <f t="shared" ca="1" si="301"/>
        <v>-226355.34000000003</v>
      </c>
      <c r="DH104" s="31">
        <f t="shared" ca="1" si="302"/>
        <v>-76986.7</v>
      </c>
      <c r="DI104" s="32">
        <f t="shared" ca="1" si="231"/>
        <v>-3642.99</v>
      </c>
      <c r="DJ104" s="32">
        <f t="shared" ca="1" si="232"/>
        <v>-4970.4799999999996</v>
      </c>
      <c r="DK104" s="32">
        <f t="shared" ca="1" si="233"/>
        <v>-2765.69</v>
      </c>
      <c r="DL104" s="32">
        <f t="shared" ca="1" si="234"/>
        <v>-2669.44</v>
      </c>
      <c r="DM104" s="32">
        <f t="shared" ca="1" si="235"/>
        <v>-1237.82</v>
      </c>
      <c r="DN104" s="32">
        <f t="shared" ca="1" si="236"/>
        <v>-6499.36</v>
      </c>
      <c r="DO104" s="32">
        <f t="shared" ca="1" si="237"/>
        <v>-6082.47</v>
      </c>
      <c r="DP104" s="32">
        <f t="shared" ca="1" si="238"/>
        <v>-12097.87</v>
      </c>
      <c r="DQ104" s="32">
        <f t="shared" ca="1" si="239"/>
        <v>-8839.31</v>
      </c>
      <c r="DR104" s="32">
        <f t="shared" ca="1" si="240"/>
        <v>-5648.62</v>
      </c>
      <c r="DS104" s="32">
        <f t="shared" ca="1" si="241"/>
        <v>-11317.77</v>
      </c>
      <c r="DT104" s="32">
        <f t="shared" ca="1" si="242"/>
        <v>-3849.34</v>
      </c>
      <c r="DU104" s="31">
        <f t="shared" ca="1" si="243"/>
        <v>-19840.25</v>
      </c>
      <c r="DV104" s="31">
        <f t="shared" ca="1" si="244"/>
        <v>-26837.759999999998</v>
      </c>
      <c r="DW104" s="31">
        <f t="shared" ca="1" si="245"/>
        <v>-14816.46</v>
      </c>
      <c r="DX104" s="31">
        <f t="shared" ca="1" si="246"/>
        <v>-14176.12</v>
      </c>
      <c r="DY104" s="31">
        <f t="shared" ca="1" si="247"/>
        <v>-6517.5</v>
      </c>
      <c r="DZ104" s="31">
        <f t="shared" ca="1" si="248"/>
        <v>-33917.629999999997</v>
      </c>
      <c r="EA104" s="31">
        <f t="shared" ca="1" si="249"/>
        <v>-31467.09</v>
      </c>
      <c r="EB104" s="31">
        <f t="shared" ca="1" si="250"/>
        <v>-62022.03</v>
      </c>
      <c r="EC104" s="31">
        <f t="shared" ca="1" si="251"/>
        <v>-44903.53</v>
      </c>
      <c r="ED104" s="31">
        <f t="shared" ca="1" si="252"/>
        <v>-28439.54</v>
      </c>
      <c r="EE104" s="31">
        <f t="shared" ca="1" si="253"/>
        <v>-56453.71</v>
      </c>
      <c r="EF104" s="31">
        <f t="shared" ca="1" si="254"/>
        <v>-19026.71</v>
      </c>
      <c r="EG104" s="32">
        <f t="shared" ca="1" si="255"/>
        <v>-96343.05</v>
      </c>
      <c r="EH104" s="32">
        <f t="shared" ca="1" si="256"/>
        <v>-131217.82</v>
      </c>
      <c r="EI104" s="32">
        <f t="shared" ca="1" si="257"/>
        <v>-72895.94</v>
      </c>
      <c r="EJ104" s="32">
        <f t="shared" ca="1" si="258"/>
        <v>-70234.319999999992</v>
      </c>
      <c r="EK104" s="32">
        <f t="shared" ca="1" si="259"/>
        <v>-32511.629999999997</v>
      </c>
      <c r="EL104" s="32">
        <f t="shared" ca="1" si="260"/>
        <v>-170404.22999999998</v>
      </c>
      <c r="EM104" s="32">
        <f t="shared" ca="1" si="261"/>
        <v>-159199.01</v>
      </c>
      <c r="EN104" s="32">
        <f t="shared" ca="1" si="262"/>
        <v>-316077.21999999997</v>
      </c>
      <c r="EO104" s="32">
        <f t="shared" ca="1" si="263"/>
        <v>-230529.13</v>
      </c>
      <c r="EP104" s="32">
        <f t="shared" ca="1" si="264"/>
        <v>-147060.63</v>
      </c>
      <c r="EQ104" s="32">
        <f t="shared" ca="1" si="265"/>
        <v>-294126.82</v>
      </c>
      <c r="ER104" s="32">
        <f t="shared" ca="1" si="266"/>
        <v>-99862.75</v>
      </c>
    </row>
    <row r="105" spans="1:148" x14ac:dyDescent="0.25">
      <c r="A105" t="s">
        <v>476</v>
      </c>
      <c r="B105" s="1" t="s">
        <v>109</v>
      </c>
      <c r="C105" t="str">
        <f t="shared" ca="1" si="319"/>
        <v>BCHIMP</v>
      </c>
      <c r="D105" t="str">
        <f t="shared" ca="1" si="320"/>
        <v>Alberta-BC Intertie - Import</v>
      </c>
      <c r="E105" s="51">
        <v>1470</v>
      </c>
      <c r="F105" s="51">
        <v>341</v>
      </c>
      <c r="G105" s="51">
        <v>150</v>
      </c>
      <c r="H105" s="51">
        <v>533</v>
      </c>
      <c r="I105" s="51">
        <v>790</v>
      </c>
      <c r="J105" s="51">
        <v>25</v>
      </c>
      <c r="K105" s="51">
        <v>20</v>
      </c>
      <c r="L105" s="51">
        <v>5</v>
      </c>
      <c r="N105" s="51">
        <v>481</v>
      </c>
      <c r="Q105" s="32">
        <v>48889.61</v>
      </c>
      <c r="R105" s="32">
        <v>19429.38</v>
      </c>
      <c r="S105" s="32">
        <v>3456.92</v>
      </c>
      <c r="T105" s="32">
        <v>17733.34</v>
      </c>
      <c r="U105" s="32">
        <v>29476.9</v>
      </c>
      <c r="V105" s="32">
        <v>651.75</v>
      </c>
      <c r="W105" s="32">
        <v>722.2</v>
      </c>
      <c r="X105" s="32">
        <v>358.45</v>
      </c>
      <c r="Y105" s="32"/>
      <c r="Z105" s="32">
        <v>18412.97</v>
      </c>
      <c r="AA105" s="32"/>
      <c r="AB105" s="32"/>
      <c r="AC105" s="2">
        <v>0.53</v>
      </c>
      <c r="AD105" s="2">
        <v>0.53</v>
      </c>
      <c r="AE105" s="2">
        <v>0.53</v>
      </c>
      <c r="AF105" s="2">
        <v>0.53</v>
      </c>
      <c r="AG105" s="2">
        <v>0.53</v>
      </c>
      <c r="AH105" s="2">
        <v>0.53</v>
      </c>
      <c r="AI105" s="2">
        <v>1.92</v>
      </c>
      <c r="AJ105" s="2">
        <v>1.92</v>
      </c>
      <c r="AL105" s="2">
        <v>1.92</v>
      </c>
      <c r="AO105" s="33">
        <v>259.11</v>
      </c>
      <c r="AP105" s="33">
        <v>102.98</v>
      </c>
      <c r="AQ105" s="33">
        <v>18.32</v>
      </c>
      <c r="AR105" s="33">
        <v>93.99</v>
      </c>
      <c r="AS105" s="33">
        <v>156.22999999999999</v>
      </c>
      <c r="AT105" s="33">
        <v>3.45</v>
      </c>
      <c r="AU105" s="33">
        <v>13.87</v>
      </c>
      <c r="AV105" s="33">
        <v>6.88</v>
      </c>
      <c r="AW105" s="33"/>
      <c r="AX105" s="33">
        <v>353.53</v>
      </c>
      <c r="AY105" s="33"/>
      <c r="AZ105" s="33"/>
      <c r="BA105" s="31">
        <f t="shared" si="267"/>
        <v>-19.559999999999999</v>
      </c>
      <c r="BB105" s="31">
        <f t="shared" si="268"/>
        <v>-7.77</v>
      </c>
      <c r="BC105" s="31">
        <f t="shared" si="269"/>
        <v>-1.38</v>
      </c>
      <c r="BD105" s="31">
        <f t="shared" si="270"/>
        <v>102.85</v>
      </c>
      <c r="BE105" s="31">
        <f t="shared" si="271"/>
        <v>170.97</v>
      </c>
      <c r="BF105" s="31">
        <f t="shared" si="272"/>
        <v>3.78</v>
      </c>
      <c r="BG105" s="31">
        <f t="shared" si="273"/>
        <v>0.51</v>
      </c>
      <c r="BH105" s="31">
        <f t="shared" si="274"/>
        <v>0.25</v>
      </c>
      <c r="BI105" s="31">
        <f t="shared" si="275"/>
        <v>0</v>
      </c>
      <c r="BJ105" s="31">
        <f t="shared" si="276"/>
        <v>-55.24</v>
      </c>
      <c r="BK105" s="31">
        <f t="shared" si="277"/>
        <v>0</v>
      </c>
      <c r="BL105" s="31">
        <f t="shared" si="278"/>
        <v>0</v>
      </c>
      <c r="BM105" s="6">
        <f t="shared" ca="1" si="318"/>
        <v>1.09E-2</v>
      </c>
      <c r="BN105" s="6">
        <f t="shared" ca="1" si="318"/>
        <v>1.09E-2</v>
      </c>
      <c r="BO105" s="6">
        <f t="shared" ca="1" si="318"/>
        <v>1.09E-2</v>
      </c>
      <c r="BP105" s="6">
        <f t="shared" ca="1" si="318"/>
        <v>1.09E-2</v>
      </c>
      <c r="BQ105" s="6">
        <f t="shared" ca="1" si="318"/>
        <v>1.09E-2</v>
      </c>
      <c r="BR105" s="6">
        <f t="shared" ca="1" si="318"/>
        <v>1.09E-2</v>
      </c>
      <c r="BS105" s="6">
        <f t="shared" ca="1" si="318"/>
        <v>1.09E-2</v>
      </c>
      <c r="BT105" s="6">
        <f t="shared" ca="1" si="318"/>
        <v>1.09E-2</v>
      </c>
      <c r="BU105" s="6">
        <f t="shared" ca="1" si="318"/>
        <v>1.09E-2</v>
      </c>
      <c r="BV105" s="6">
        <f t="shared" ca="1" si="318"/>
        <v>1.09E-2</v>
      </c>
      <c r="BW105" s="6">
        <f t="shared" ca="1" si="318"/>
        <v>1.09E-2</v>
      </c>
      <c r="BX105" s="6">
        <f t="shared" ca="1" si="318"/>
        <v>1.09E-2</v>
      </c>
      <c r="BY105" s="31">
        <f t="shared" ca="1" si="306"/>
        <v>532.9</v>
      </c>
      <c r="BZ105" s="31">
        <f t="shared" ca="1" si="307"/>
        <v>211.78</v>
      </c>
      <c r="CA105" s="31">
        <f t="shared" ca="1" si="308"/>
        <v>37.68</v>
      </c>
      <c r="CB105" s="31">
        <f t="shared" ca="1" si="309"/>
        <v>193.29</v>
      </c>
      <c r="CC105" s="31">
        <f t="shared" ca="1" si="310"/>
        <v>321.3</v>
      </c>
      <c r="CD105" s="31">
        <f t="shared" ca="1" si="311"/>
        <v>7.1</v>
      </c>
      <c r="CE105" s="31">
        <f t="shared" ca="1" si="312"/>
        <v>7.87</v>
      </c>
      <c r="CF105" s="31">
        <f t="shared" ca="1" si="313"/>
        <v>3.91</v>
      </c>
      <c r="CG105" s="31">
        <f t="shared" ca="1" si="314"/>
        <v>0</v>
      </c>
      <c r="CH105" s="31">
        <f t="shared" ca="1" si="315"/>
        <v>200.7</v>
      </c>
      <c r="CI105" s="31">
        <f t="shared" ca="1" si="316"/>
        <v>0</v>
      </c>
      <c r="CJ105" s="31">
        <f t="shared" ca="1" si="317"/>
        <v>0</v>
      </c>
      <c r="CK105" s="32">
        <f t="shared" ca="1" si="279"/>
        <v>73.33</v>
      </c>
      <c r="CL105" s="32">
        <f t="shared" ca="1" si="280"/>
        <v>29.14</v>
      </c>
      <c r="CM105" s="32">
        <f t="shared" ca="1" si="281"/>
        <v>5.19</v>
      </c>
      <c r="CN105" s="32">
        <f t="shared" ca="1" si="282"/>
        <v>26.6</v>
      </c>
      <c r="CO105" s="32">
        <f t="shared" ca="1" si="283"/>
        <v>44.22</v>
      </c>
      <c r="CP105" s="32">
        <f t="shared" ca="1" si="284"/>
        <v>0.98</v>
      </c>
      <c r="CQ105" s="32">
        <f t="shared" ca="1" si="285"/>
        <v>1.08</v>
      </c>
      <c r="CR105" s="32">
        <f t="shared" ca="1" si="286"/>
        <v>0.54</v>
      </c>
      <c r="CS105" s="32">
        <f t="shared" ca="1" si="287"/>
        <v>0</v>
      </c>
      <c r="CT105" s="32">
        <f t="shared" ca="1" si="288"/>
        <v>27.62</v>
      </c>
      <c r="CU105" s="32">
        <f t="shared" ca="1" si="289"/>
        <v>0</v>
      </c>
      <c r="CV105" s="32">
        <f t="shared" ca="1" si="290"/>
        <v>0</v>
      </c>
      <c r="CW105" s="31">
        <f t="shared" ca="1" si="291"/>
        <v>366.68</v>
      </c>
      <c r="CX105" s="31">
        <f t="shared" ca="1" si="292"/>
        <v>145.71</v>
      </c>
      <c r="CY105" s="31">
        <f t="shared" ca="1" si="293"/>
        <v>25.929999999999996</v>
      </c>
      <c r="CZ105" s="31">
        <f t="shared" ca="1" si="294"/>
        <v>23.049999999999997</v>
      </c>
      <c r="DA105" s="31">
        <f t="shared" ca="1" si="295"/>
        <v>38.319999999999993</v>
      </c>
      <c r="DB105" s="31">
        <f t="shared" ca="1" si="296"/>
        <v>0.85000000000000009</v>
      </c>
      <c r="DC105" s="31">
        <f t="shared" ca="1" si="297"/>
        <v>-5.43</v>
      </c>
      <c r="DD105" s="31">
        <f t="shared" ca="1" si="298"/>
        <v>-2.6799999999999997</v>
      </c>
      <c r="DE105" s="31">
        <f t="shared" ca="1" si="299"/>
        <v>0</v>
      </c>
      <c r="DF105" s="31">
        <f t="shared" ca="1" si="300"/>
        <v>-69.96999999999997</v>
      </c>
      <c r="DG105" s="31">
        <f t="shared" ca="1" si="301"/>
        <v>0</v>
      </c>
      <c r="DH105" s="31">
        <f t="shared" ca="1" si="302"/>
        <v>0</v>
      </c>
      <c r="DI105" s="32">
        <f t="shared" ca="1" si="231"/>
        <v>18.329999999999998</v>
      </c>
      <c r="DJ105" s="32">
        <f t="shared" ca="1" si="232"/>
        <v>7.29</v>
      </c>
      <c r="DK105" s="32">
        <f t="shared" ca="1" si="233"/>
        <v>1.3</v>
      </c>
      <c r="DL105" s="32">
        <f t="shared" ca="1" si="234"/>
        <v>1.1499999999999999</v>
      </c>
      <c r="DM105" s="32">
        <f t="shared" ca="1" si="235"/>
        <v>1.92</v>
      </c>
      <c r="DN105" s="32">
        <f t="shared" ca="1" si="236"/>
        <v>0.04</v>
      </c>
      <c r="DO105" s="32">
        <f t="shared" ca="1" si="237"/>
        <v>-0.27</v>
      </c>
      <c r="DP105" s="32">
        <f t="shared" ca="1" si="238"/>
        <v>-0.13</v>
      </c>
      <c r="DQ105" s="32">
        <f t="shared" ca="1" si="239"/>
        <v>0</v>
      </c>
      <c r="DR105" s="32">
        <f t="shared" ca="1" si="240"/>
        <v>-3.5</v>
      </c>
      <c r="DS105" s="32">
        <f t="shared" ca="1" si="241"/>
        <v>0</v>
      </c>
      <c r="DT105" s="32">
        <f t="shared" ca="1" si="242"/>
        <v>0</v>
      </c>
      <c r="DU105" s="31">
        <f t="shared" ca="1" si="243"/>
        <v>99.85</v>
      </c>
      <c r="DV105" s="31">
        <f t="shared" ca="1" si="244"/>
        <v>39.340000000000003</v>
      </c>
      <c r="DW105" s="31">
        <f t="shared" ca="1" si="245"/>
        <v>6.95</v>
      </c>
      <c r="DX105" s="31">
        <f t="shared" ca="1" si="246"/>
        <v>6.12</v>
      </c>
      <c r="DY105" s="31">
        <f t="shared" ca="1" si="247"/>
        <v>10.09</v>
      </c>
      <c r="DZ105" s="31">
        <f t="shared" ca="1" si="248"/>
        <v>0.22</v>
      </c>
      <c r="EA105" s="31">
        <f t="shared" ca="1" si="249"/>
        <v>-1.4</v>
      </c>
      <c r="EB105" s="31">
        <f t="shared" ca="1" si="250"/>
        <v>-0.69</v>
      </c>
      <c r="EC105" s="31">
        <f t="shared" ca="1" si="251"/>
        <v>0</v>
      </c>
      <c r="ED105" s="31">
        <f t="shared" ca="1" si="252"/>
        <v>-17.61</v>
      </c>
      <c r="EE105" s="31">
        <f t="shared" ca="1" si="253"/>
        <v>0</v>
      </c>
      <c r="EF105" s="31">
        <f t="shared" ca="1" si="254"/>
        <v>0</v>
      </c>
      <c r="EG105" s="32">
        <f t="shared" ca="1" si="255"/>
        <v>484.86</v>
      </c>
      <c r="EH105" s="32">
        <f t="shared" ca="1" si="256"/>
        <v>192.34</v>
      </c>
      <c r="EI105" s="32">
        <f t="shared" ca="1" si="257"/>
        <v>34.18</v>
      </c>
      <c r="EJ105" s="32">
        <f t="shared" ca="1" si="258"/>
        <v>30.319999999999997</v>
      </c>
      <c r="EK105" s="32">
        <f t="shared" ca="1" si="259"/>
        <v>50.33</v>
      </c>
      <c r="EL105" s="32">
        <f t="shared" ca="1" si="260"/>
        <v>1.1100000000000001</v>
      </c>
      <c r="EM105" s="32">
        <f t="shared" ca="1" si="261"/>
        <v>-7.1</v>
      </c>
      <c r="EN105" s="32">
        <f t="shared" ca="1" si="262"/>
        <v>-3.4999999999999996</v>
      </c>
      <c r="EO105" s="32">
        <f t="shared" ca="1" si="263"/>
        <v>0</v>
      </c>
      <c r="EP105" s="32">
        <f t="shared" ca="1" si="264"/>
        <v>-91.07999999999997</v>
      </c>
      <c r="EQ105" s="32">
        <f t="shared" ca="1" si="265"/>
        <v>0</v>
      </c>
      <c r="ER105" s="32">
        <f t="shared" ca="1" si="266"/>
        <v>0</v>
      </c>
    </row>
    <row r="106" spans="1:148" x14ac:dyDescent="0.25">
      <c r="A106" t="s">
        <v>476</v>
      </c>
      <c r="B106" s="1" t="s">
        <v>110</v>
      </c>
      <c r="C106" t="str">
        <f t="shared" ca="1" si="319"/>
        <v>SPCIMP</v>
      </c>
      <c r="D106" t="str">
        <f t="shared" ca="1" si="320"/>
        <v>Alberta-Saskatchewan Intertie - Import</v>
      </c>
      <c r="E106" s="51">
        <v>104</v>
      </c>
      <c r="F106" s="51">
        <v>282</v>
      </c>
      <c r="G106" s="51">
        <v>1024</v>
      </c>
      <c r="H106" s="51">
        <v>937</v>
      </c>
      <c r="I106" s="51">
        <v>2340</v>
      </c>
      <c r="J106" s="51">
        <v>140</v>
      </c>
      <c r="K106" s="51">
        <v>317</v>
      </c>
      <c r="L106" s="51">
        <v>68</v>
      </c>
      <c r="M106" s="51">
        <v>837</v>
      </c>
      <c r="N106" s="51">
        <v>93</v>
      </c>
      <c r="O106" s="51">
        <v>510</v>
      </c>
      <c r="P106" s="51">
        <v>162</v>
      </c>
      <c r="Q106" s="32">
        <v>12996.6</v>
      </c>
      <c r="R106" s="32">
        <v>25356.99</v>
      </c>
      <c r="S106" s="32">
        <v>44614.9</v>
      </c>
      <c r="T106" s="32">
        <v>99796.13</v>
      </c>
      <c r="U106" s="32">
        <v>233593.73</v>
      </c>
      <c r="V106" s="32">
        <v>94936</v>
      </c>
      <c r="W106" s="32">
        <v>190963.64</v>
      </c>
      <c r="X106" s="32">
        <v>11589.44</v>
      </c>
      <c r="Y106" s="32">
        <v>91125.17</v>
      </c>
      <c r="Z106" s="32">
        <v>2911.28</v>
      </c>
      <c r="AA106" s="32">
        <v>33727.78</v>
      </c>
      <c r="AB106" s="32">
        <v>17530.939999999999</v>
      </c>
      <c r="AC106" s="2">
        <v>3.41</v>
      </c>
      <c r="AD106" s="2">
        <v>3.41</v>
      </c>
      <c r="AE106" s="2">
        <v>3.41</v>
      </c>
      <c r="AF106" s="2">
        <v>3.41</v>
      </c>
      <c r="AG106" s="2">
        <v>3.41</v>
      </c>
      <c r="AH106" s="2">
        <v>3.41</v>
      </c>
      <c r="AI106" s="2">
        <v>5.17</v>
      </c>
      <c r="AJ106" s="2">
        <v>5.17</v>
      </c>
      <c r="AK106" s="2">
        <v>5.17</v>
      </c>
      <c r="AL106" s="2">
        <v>5.17</v>
      </c>
      <c r="AM106" s="2">
        <v>5.17</v>
      </c>
      <c r="AN106" s="2">
        <v>5.17</v>
      </c>
      <c r="AO106" s="33">
        <v>443.18</v>
      </c>
      <c r="AP106" s="33">
        <v>864.67</v>
      </c>
      <c r="AQ106" s="33">
        <v>1521.37</v>
      </c>
      <c r="AR106" s="33">
        <v>3403.05</v>
      </c>
      <c r="AS106" s="33">
        <v>7965.55</v>
      </c>
      <c r="AT106" s="33">
        <v>3237.32</v>
      </c>
      <c r="AU106" s="33">
        <v>9872.82</v>
      </c>
      <c r="AV106" s="33">
        <v>599.16999999999996</v>
      </c>
      <c r="AW106" s="33">
        <v>4711.17</v>
      </c>
      <c r="AX106" s="33">
        <v>150.51</v>
      </c>
      <c r="AY106" s="33">
        <v>1743.73</v>
      </c>
      <c r="AZ106" s="33">
        <v>906.35</v>
      </c>
      <c r="BA106" s="31">
        <f t="shared" si="267"/>
        <v>-5.2</v>
      </c>
      <c r="BB106" s="31">
        <f t="shared" si="268"/>
        <v>-10.14</v>
      </c>
      <c r="BC106" s="31">
        <f t="shared" si="269"/>
        <v>-17.850000000000001</v>
      </c>
      <c r="BD106" s="31">
        <f t="shared" si="270"/>
        <v>578.82000000000005</v>
      </c>
      <c r="BE106" s="31">
        <f t="shared" si="271"/>
        <v>1354.84</v>
      </c>
      <c r="BF106" s="31">
        <f t="shared" si="272"/>
        <v>550.63</v>
      </c>
      <c r="BG106" s="31">
        <f t="shared" si="273"/>
        <v>133.66999999999999</v>
      </c>
      <c r="BH106" s="31">
        <f t="shared" si="274"/>
        <v>8.11</v>
      </c>
      <c r="BI106" s="31">
        <f t="shared" si="275"/>
        <v>63.79</v>
      </c>
      <c r="BJ106" s="31">
        <f t="shared" si="276"/>
        <v>-8.73</v>
      </c>
      <c r="BK106" s="31">
        <f t="shared" si="277"/>
        <v>-101.18</v>
      </c>
      <c r="BL106" s="31">
        <f t="shared" si="278"/>
        <v>-52.59</v>
      </c>
      <c r="BM106" s="6">
        <f t="shared" ca="1" si="318"/>
        <v>6.7100000000000007E-2</v>
      </c>
      <c r="BN106" s="6">
        <f t="shared" ca="1" si="318"/>
        <v>6.7100000000000007E-2</v>
      </c>
      <c r="BO106" s="6">
        <f t="shared" ca="1" si="318"/>
        <v>6.7100000000000007E-2</v>
      </c>
      <c r="BP106" s="6">
        <f t="shared" ca="1" si="318"/>
        <v>6.7100000000000007E-2</v>
      </c>
      <c r="BQ106" s="6">
        <f t="shared" ca="1" si="318"/>
        <v>6.7100000000000007E-2</v>
      </c>
      <c r="BR106" s="6">
        <f t="shared" ca="1" si="318"/>
        <v>6.7100000000000007E-2</v>
      </c>
      <c r="BS106" s="6">
        <f t="shared" ca="1" si="318"/>
        <v>6.7100000000000007E-2</v>
      </c>
      <c r="BT106" s="6">
        <f t="shared" ca="1" si="318"/>
        <v>6.7100000000000007E-2</v>
      </c>
      <c r="BU106" s="6">
        <f t="shared" ca="1" si="318"/>
        <v>6.7100000000000007E-2</v>
      </c>
      <c r="BV106" s="6">
        <f t="shared" ca="1" si="318"/>
        <v>6.7100000000000007E-2</v>
      </c>
      <c r="BW106" s="6">
        <f t="shared" ca="1" si="318"/>
        <v>6.7100000000000007E-2</v>
      </c>
      <c r="BX106" s="6">
        <f t="shared" ca="1" si="318"/>
        <v>6.7100000000000007E-2</v>
      </c>
      <c r="BY106" s="31">
        <f t="shared" ca="1" si="306"/>
        <v>872.07</v>
      </c>
      <c r="BZ106" s="31">
        <f t="shared" ca="1" si="307"/>
        <v>1701.45</v>
      </c>
      <c r="CA106" s="31">
        <f t="shared" ca="1" si="308"/>
        <v>2993.66</v>
      </c>
      <c r="CB106" s="31">
        <f t="shared" ca="1" si="309"/>
        <v>6696.32</v>
      </c>
      <c r="CC106" s="31">
        <f t="shared" ca="1" si="310"/>
        <v>15674.14</v>
      </c>
      <c r="CD106" s="31">
        <f t="shared" ca="1" si="311"/>
        <v>6370.21</v>
      </c>
      <c r="CE106" s="31">
        <f t="shared" ca="1" si="312"/>
        <v>12813.66</v>
      </c>
      <c r="CF106" s="31">
        <f t="shared" ca="1" si="313"/>
        <v>777.65</v>
      </c>
      <c r="CG106" s="31">
        <f t="shared" ca="1" si="314"/>
        <v>6114.5</v>
      </c>
      <c r="CH106" s="31">
        <f t="shared" ca="1" si="315"/>
        <v>195.35</v>
      </c>
      <c r="CI106" s="31">
        <f t="shared" ca="1" si="316"/>
        <v>2263.13</v>
      </c>
      <c r="CJ106" s="31">
        <f t="shared" ca="1" si="317"/>
        <v>1176.33</v>
      </c>
      <c r="CK106" s="32">
        <f t="shared" ca="1" si="279"/>
        <v>19.489999999999998</v>
      </c>
      <c r="CL106" s="32">
        <f t="shared" ca="1" si="280"/>
        <v>38.04</v>
      </c>
      <c r="CM106" s="32">
        <f t="shared" ca="1" si="281"/>
        <v>66.92</v>
      </c>
      <c r="CN106" s="32">
        <f t="shared" ca="1" si="282"/>
        <v>149.69</v>
      </c>
      <c r="CO106" s="32">
        <f t="shared" ca="1" si="283"/>
        <v>350.39</v>
      </c>
      <c r="CP106" s="32">
        <f t="shared" ca="1" si="284"/>
        <v>142.4</v>
      </c>
      <c r="CQ106" s="32">
        <f t="shared" ca="1" si="285"/>
        <v>286.45</v>
      </c>
      <c r="CR106" s="32">
        <f t="shared" ca="1" si="286"/>
        <v>17.38</v>
      </c>
      <c r="CS106" s="32">
        <f t="shared" ca="1" si="287"/>
        <v>136.69</v>
      </c>
      <c r="CT106" s="32">
        <f t="shared" ca="1" si="288"/>
        <v>4.37</v>
      </c>
      <c r="CU106" s="32">
        <f t="shared" ca="1" si="289"/>
        <v>50.59</v>
      </c>
      <c r="CV106" s="32">
        <f t="shared" ca="1" si="290"/>
        <v>26.3</v>
      </c>
      <c r="CW106" s="31">
        <f t="shared" ca="1" si="291"/>
        <v>453.58000000000004</v>
      </c>
      <c r="CX106" s="31">
        <f t="shared" ca="1" si="292"/>
        <v>884.96</v>
      </c>
      <c r="CY106" s="31">
        <f t="shared" ca="1" si="293"/>
        <v>1557.06</v>
      </c>
      <c r="CZ106" s="31">
        <f t="shared" ca="1" si="294"/>
        <v>2864.139999999999</v>
      </c>
      <c r="DA106" s="31">
        <f t="shared" ca="1" si="295"/>
        <v>6704.1399999999985</v>
      </c>
      <c r="DB106" s="31">
        <f t="shared" ca="1" si="296"/>
        <v>2724.6599999999994</v>
      </c>
      <c r="DC106" s="31">
        <f t="shared" ca="1" si="297"/>
        <v>3093.6200000000008</v>
      </c>
      <c r="DD106" s="31">
        <f t="shared" ca="1" si="298"/>
        <v>187.75</v>
      </c>
      <c r="DE106" s="31">
        <f t="shared" ca="1" si="299"/>
        <v>1476.2299999999996</v>
      </c>
      <c r="DF106" s="31">
        <f t="shared" ca="1" si="300"/>
        <v>57.940000000000012</v>
      </c>
      <c r="DG106" s="31">
        <f t="shared" ca="1" si="301"/>
        <v>671.1700000000003</v>
      </c>
      <c r="DH106" s="31">
        <f t="shared" ca="1" si="302"/>
        <v>348.86999999999989</v>
      </c>
      <c r="DI106" s="32">
        <f t="shared" ca="1" si="231"/>
        <v>22.68</v>
      </c>
      <c r="DJ106" s="32">
        <f t="shared" ca="1" si="232"/>
        <v>44.25</v>
      </c>
      <c r="DK106" s="32">
        <f t="shared" ca="1" si="233"/>
        <v>77.849999999999994</v>
      </c>
      <c r="DL106" s="32">
        <f t="shared" ca="1" si="234"/>
        <v>143.21</v>
      </c>
      <c r="DM106" s="32">
        <f t="shared" ca="1" si="235"/>
        <v>335.21</v>
      </c>
      <c r="DN106" s="32">
        <f t="shared" ca="1" si="236"/>
        <v>136.22999999999999</v>
      </c>
      <c r="DO106" s="32">
        <f t="shared" ca="1" si="237"/>
        <v>154.68</v>
      </c>
      <c r="DP106" s="32">
        <f t="shared" ca="1" si="238"/>
        <v>9.39</v>
      </c>
      <c r="DQ106" s="32">
        <f t="shared" ca="1" si="239"/>
        <v>73.81</v>
      </c>
      <c r="DR106" s="32">
        <f t="shared" ca="1" si="240"/>
        <v>2.9</v>
      </c>
      <c r="DS106" s="32">
        <f t="shared" ca="1" si="241"/>
        <v>33.56</v>
      </c>
      <c r="DT106" s="32">
        <f t="shared" ca="1" si="242"/>
        <v>17.440000000000001</v>
      </c>
      <c r="DU106" s="31">
        <f t="shared" ca="1" si="243"/>
        <v>123.51</v>
      </c>
      <c r="DV106" s="31">
        <f t="shared" ca="1" si="244"/>
        <v>238.91</v>
      </c>
      <c r="DW106" s="31">
        <f t="shared" ca="1" si="245"/>
        <v>417.08</v>
      </c>
      <c r="DX106" s="31">
        <f t="shared" ca="1" si="246"/>
        <v>760.5</v>
      </c>
      <c r="DY106" s="31">
        <f t="shared" ca="1" si="247"/>
        <v>1764.97</v>
      </c>
      <c r="DZ106" s="31">
        <f t="shared" ca="1" si="248"/>
        <v>710.95</v>
      </c>
      <c r="EA106" s="31">
        <f t="shared" ca="1" si="249"/>
        <v>800.23</v>
      </c>
      <c r="EB106" s="31">
        <f t="shared" ca="1" si="250"/>
        <v>48.13</v>
      </c>
      <c r="EC106" s="31">
        <f t="shared" ca="1" si="251"/>
        <v>374.96</v>
      </c>
      <c r="ED106" s="31">
        <f t="shared" ca="1" si="252"/>
        <v>14.59</v>
      </c>
      <c r="EE106" s="31">
        <f t="shared" ca="1" si="253"/>
        <v>167.39</v>
      </c>
      <c r="EF106" s="31">
        <f t="shared" ca="1" si="254"/>
        <v>86.22</v>
      </c>
      <c r="EG106" s="32">
        <f t="shared" ca="1" si="255"/>
        <v>599.7700000000001</v>
      </c>
      <c r="EH106" s="32">
        <f t="shared" ca="1" si="256"/>
        <v>1168.1200000000001</v>
      </c>
      <c r="EI106" s="32">
        <f t="shared" ca="1" si="257"/>
        <v>2051.9899999999998</v>
      </c>
      <c r="EJ106" s="32">
        <f t="shared" ca="1" si="258"/>
        <v>3767.849999999999</v>
      </c>
      <c r="EK106" s="32">
        <f t="shared" ca="1" si="259"/>
        <v>8804.3199999999979</v>
      </c>
      <c r="EL106" s="32">
        <f t="shared" ca="1" si="260"/>
        <v>3571.8399999999992</v>
      </c>
      <c r="EM106" s="32">
        <f t="shared" ca="1" si="261"/>
        <v>4048.5300000000007</v>
      </c>
      <c r="EN106" s="32">
        <f t="shared" ca="1" si="262"/>
        <v>245.26999999999998</v>
      </c>
      <c r="EO106" s="32">
        <f t="shared" ca="1" si="263"/>
        <v>1924.9999999999995</v>
      </c>
      <c r="EP106" s="32">
        <f t="shared" ca="1" si="264"/>
        <v>75.430000000000007</v>
      </c>
      <c r="EQ106" s="32">
        <f t="shared" ca="1" si="265"/>
        <v>872.12000000000023</v>
      </c>
      <c r="ER106" s="32">
        <f t="shared" ca="1" si="266"/>
        <v>452.52999999999986</v>
      </c>
    </row>
    <row r="107" spans="1:148" x14ac:dyDescent="0.25">
      <c r="A107" t="s">
        <v>476</v>
      </c>
      <c r="B107" s="1" t="s">
        <v>350</v>
      </c>
      <c r="C107" t="str">
        <f t="shared" ca="1" si="319"/>
        <v>SPCEXP</v>
      </c>
      <c r="D107" t="str">
        <f t="shared" ca="1" si="320"/>
        <v>Alberta-Saskatchewan Intertie - Export</v>
      </c>
      <c r="K107" s="51">
        <v>103.5</v>
      </c>
      <c r="Q107" s="32"/>
      <c r="R107" s="32"/>
      <c r="S107" s="32"/>
      <c r="T107" s="32"/>
      <c r="U107" s="32"/>
      <c r="V107" s="32"/>
      <c r="W107" s="32">
        <v>3308.18</v>
      </c>
      <c r="X107" s="32"/>
      <c r="Y107" s="32"/>
      <c r="Z107" s="32"/>
      <c r="AA107" s="32"/>
      <c r="AB107" s="32"/>
      <c r="AI107" s="2">
        <v>2.2999999999999998</v>
      </c>
      <c r="AO107" s="33"/>
      <c r="AP107" s="33"/>
      <c r="AQ107" s="33"/>
      <c r="AR107" s="33"/>
      <c r="AS107" s="33"/>
      <c r="AT107" s="33"/>
      <c r="AU107" s="33">
        <v>76.09</v>
      </c>
      <c r="AV107" s="33"/>
      <c r="AW107" s="33"/>
      <c r="AX107" s="33"/>
      <c r="AY107" s="33"/>
      <c r="AZ107" s="33"/>
      <c r="BA107" s="31">
        <f t="shared" si="267"/>
        <v>0</v>
      </c>
      <c r="BB107" s="31">
        <f t="shared" si="268"/>
        <v>0</v>
      </c>
      <c r="BC107" s="31">
        <f t="shared" si="269"/>
        <v>0</v>
      </c>
      <c r="BD107" s="31">
        <f t="shared" si="270"/>
        <v>0</v>
      </c>
      <c r="BE107" s="31">
        <f t="shared" si="271"/>
        <v>0</v>
      </c>
      <c r="BF107" s="31">
        <f t="shared" si="272"/>
        <v>0</v>
      </c>
      <c r="BG107" s="31">
        <f t="shared" si="273"/>
        <v>2.3199999999999998</v>
      </c>
      <c r="BH107" s="31">
        <f t="shared" si="274"/>
        <v>0</v>
      </c>
      <c r="BI107" s="31">
        <f t="shared" si="275"/>
        <v>0</v>
      </c>
      <c r="BJ107" s="31">
        <f t="shared" si="276"/>
        <v>0</v>
      </c>
      <c r="BK107" s="31">
        <f t="shared" si="277"/>
        <v>0</v>
      </c>
      <c r="BL107" s="31">
        <f t="shared" si="278"/>
        <v>0</v>
      </c>
      <c r="BM107" s="6">
        <f t="shared" ca="1" si="318"/>
        <v>2.29E-2</v>
      </c>
      <c r="BN107" s="6">
        <f t="shared" ca="1" si="318"/>
        <v>2.29E-2</v>
      </c>
      <c r="BO107" s="6">
        <f t="shared" ca="1" si="318"/>
        <v>2.29E-2</v>
      </c>
      <c r="BP107" s="6">
        <f t="shared" ca="1" si="318"/>
        <v>2.29E-2</v>
      </c>
      <c r="BQ107" s="6">
        <f t="shared" ca="1" si="318"/>
        <v>2.29E-2</v>
      </c>
      <c r="BR107" s="6">
        <f t="shared" ca="1" si="318"/>
        <v>2.29E-2</v>
      </c>
      <c r="BS107" s="6">
        <f t="shared" ca="1" si="318"/>
        <v>2.29E-2</v>
      </c>
      <c r="BT107" s="6">
        <f t="shared" ca="1" si="318"/>
        <v>2.29E-2</v>
      </c>
      <c r="BU107" s="6">
        <f t="shared" ca="1" si="318"/>
        <v>2.29E-2</v>
      </c>
      <c r="BV107" s="6">
        <f t="shared" ca="1" si="318"/>
        <v>2.29E-2</v>
      </c>
      <c r="BW107" s="6">
        <f t="shared" ca="1" si="318"/>
        <v>2.29E-2</v>
      </c>
      <c r="BX107" s="6">
        <f t="shared" ca="1" si="318"/>
        <v>2.29E-2</v>
      </c>
      <c r="BY107" s="31">
        <f t="shared" ca="1" si="306"/>
        <v>0</v>
      </c>
      <c r="BZ107" s="31">
        <f t="shared" ca="1" si="307"/>
        <v>0</v>
      </c>
      <c r="CA107" s="31">
        <f t="shared" ca="1" si="308"/>
        <v>0</v>
      </c>
      <c r="CB107" s="31">
        <f t="shared" ca="1" si="309"/>
        <v>0</v>
      </c>
      <c r="CC107" s="31">
        <f t="shared" ca="1" si="310"/>
        <v>0</v>
      </c>
      <c r="CD107" s="31">
        <f t="shared" ca="1" si="311"/>
        <v>0</v>
      </c>
      <c r="CE107" s="31">
        <f t="shared" ca="1" si="312"/>
        <v>75.760000000000005</v>
      </c>
      <c r="CF107" s="31">
        <f t="shared" ca="1" si="313"/>
        <v>0</v>
      </c>
      <c r="CG107" s="31">
        <f t="shared" ca="1" si="314"/>
        <v>0</v>
      </c>
      <c r="CH107" s="31">
        <f t="shared" ca="1" si="315"/>
        <v>0</v>
      </c>
      <c r="CI107" s="31">
        <f t="shared" ca="1" si="316"/>
        <v>0</v>
      </c>
      <c r="CJ107" s="31">
        <f t="shared" ca="1" si="317"/>
        <v>0</v>
      </c>
      <c r="CK107" s="32">
        <f t="shared" ca="1" si="279"/>
        <v>0</v>
      </c>
      <c r="CL107" s="32">
        <f t="shared" ca="1" si="280"/>
        <v>0</v>
      </c>
      <c r="CM107" s="32">
        <f t="shared" ca="1" si="281"/>
        <v>0</v>
      </c>
      <c r="CN107" s="32">
        <f t="shared" ca="1" si="282"/>
        <v>0</v>
      </c>
      <c r="CO107" s="32">
        <f t="shared" ca="1" si="283"/>
        <v>0</v>
      </c>
      <c r="CP107" s="32">
        <f t="shared" ca="1" si="284"/>
        <v>0</v>
      </c>
      <c r="CQ107" s="32">
        <f t="shared" ca="1" si="285"/>
        <v>4.96</v>
      </c>
      <c r="CR107" s="32">
        <f t="shared" ca="1" si="286"/>
        <v>0</v>
      </c>
      <c r="CS107" s="32">
        <f t="shared" ca="1" si="287"/>
        <v>0</v>
      </c>
      <c r="CT107" s="32">
        <f t="shared" ca="1" si="288"/>
        <v>0</v>
      </c>
      <c r="CU107" s="32">
        <f t="shared" ca="1" si="289"/>
        <v>0</v>
      </c>
      <c r="CV107" s="32">
        <f t="shared" ca="1" si="290"/>
        <v>0</v>
      </c>
      <c r="CW107" s="31">
        <f t="shared" ca="1" si="291"/>
        <v>0</v>
      </c>
      <c r="CX107" s="31">
        <f t="shared" ca="1" si="292"/>
        <v>0</v>
      </c>
      <c r="CY107" s="31">
        <f t="shared" ca="1" si="293"/>
        <v>0</v>
      </c>
      <c r="CZ107" s="31">
        <f t="shared" ca="1" si="294"/>
        <v>0</v>
      </c>
      <c r="DA107" s="31">
        <f t="shared" ca="1" si="295"/>
        <v>0</v>
      </c>
      <c r="DB107" s="31">
        <f t="shared" ca="1" si="296"/>
        <v>0</v>
      </c>
      <c r="DC107" s="31">
        <f t="shared" ca="1" si="297"/>
        <v>2.3099999999999956</v>
      </c>
      <c r="DD107" s="31">
        <f t="shared" ca="1" si="298"/>
        <v>0</v>
      </c>
      <c r="DE107" s="31">
        <f t="shared" ca="1" si="299"/>
        <v>0</v>
      </c>
      <c r="DF107" s="31">
        <f t="shared" ca="1" si="300"/>
        <v>0</v>
      </c>
      <c r="DG107" s="31">
        <f t="shared" ca="1" si="301"/>
        <v>0</v>
      </c>
      <c r="DH107" s="31">
        <f t="shared" ca="1" si="302"/>
        <v>0</v>
      </c>
      <c r="DI107" s="32">
        <f t="shared" ca="1" si="231"/>
        <v>0</v>
      </c>
      <c r="DJ107" s="32">
        <f t="shared" ca="1" si="232"/>
        <v>0</v>
      </c>
      <c r="DK107" s="32">
        <f t="shared" ca="1" si="233"/>
        <v>0</v>
      </c>
      <c r="DL107" s="32">
        <f t="shared" ca="1" si="234"/>
        <v>0</v>
      </c>
      <c r="DM107" s="32">
        <f t="shared" ca="1" si="235"/>
        <v>0</v>
      </c>
      <c r="DN107" s="32">
        <f t="shared" ca="1" si="236"/>
        <v>0</v>
      </c>
      <c r="DO107" s="32">
        <f t="shared" ca="1" si="237"/>
        <v>0.12</v>
      </c>
      <c r="DP107" s="32">
        <f t="shared" ca="1" si="238"/>
        <v>0</v>
      </c>
      <c r="DQ107" s="32">
        <f t="shared" ca="1" si="239"/>
        <v>0</v>
      </c>
      <c r="DR107" s="32">
        <f t="shared" ca="1" si="240"/>
        <v>0</v>
      </c>
      <c r="DS107" s="32">
        <f t="shared" ca="1" si="241"/>
        <v>0</v>
      </c>
      <c r="DT107" s="32">
        <f t="shared" ca="1" si="242"/>
        <v>0</v>
      </c>
      <c r="DU107" s="31">
        <f t="shared" ca="1" si="243"/>
        <v>0</v>
      </c>
      <c r="DV107" s="31">
        <f t="shared" ca="1" si="244"/>
        <v>0</v>
      </c>
      <c r="DW107" s="31">
        <f t="shared" ca="1" si="245"/>
        <v>0</v>
      </c>
      <c r="DX107" s="31">
        <f t="shared" ca="1" si="246"/>
        <v>0</v>
      </c>
      <c r="DY107" s="31">
        <f t="shared" ca="1" si="247"/>
        <v>0</v>
      </c>
      <c r="DZ107" s="31">
        <f t="shared" ca="1" si="248"/>
        <v>0</v>
      </c>
      <c r="EA107" s="31">
        <f t="shared" ca="1" si="249"/>
        <v>0.6</v>
      </c>
      <c r="EB107" s="31">
        <f t="shared" ca="1" si="250"/>
        <v>0</v>
      </c>
      <c r="EC107" s="31">
        <f t="shared" ca="1" si="251"/>
        <v>0</v>
      </c>
      <c r="ED107" s="31">
        <f t="shared" ca="1" si="252"/>
        <v>0</v>
      </c>
      <c r="EE107" s="31">
        <f t="shared" ca="1" si="253"/>
        <v>0</v>
      </c>
      <c r="EF107" s="31">
        <f t="shared" ca="1" si="254"/>
        <v>0</v>
      </c>
      <c r="EG107" s="32">
        <f t="shared" ca="1" si="255"/>
        <v>0</v>
      </c>
      <c r="EH107" s="32">
        <f t="shared" ca="1" si="256"/>
        <v>0</v>
      </c>
      <c r="EI107" s="32">
        <f t="shared" ca="1" si="257"/>
        <v>0</v>
      </c>
      <c r="EJ107" s="32">
        <f t="shared" ca="1" si="258"/>
        <v>0</v>
      </c>
      <c r="EK107" s="32">
        <f t="shared" ca="1" si="259"/>
        <v>0</v>
      </c>
      <c r="EL107" s="32">
        <f t="shared" ca="1" si="260"/>
        <v>0</v>
      </c>
      <c r="EM107" s="32">
        <f t="shared" ca="1" si="261"/>
        <v>3.0299999999999958</v>
      </c>
      <c r="EN107" s="32">
        <f t="shared" ca="1" si="262"/>
        <v>0</v>
      </c>
      <c r="EO107" s="32">
        <f t="shared" ca="1" si="263"/>
        <v>0</v>
      </c>
      <c r="EP107" s="32">
        <f t="shared" ca="1" si="264"/>
        <v>0</v>
      </c>
      <c r="EQ107" s="32">
        <f t="shared" ca="1" si="265"/>
        <v>0</v>
      </c>
      <c r="ER107" s="32">
        <f t="shared" ca="1" si="266"/>
        <v>0</v>
      </c>
    </row>
    <row r="108" spans="1:148" x14ac:dyDescent="0.25">
      <c r="A108" t="s">
        <v>474</v>
      </c>
      <c r="B108" s="1" t="s">
        <v>52</v>
      </c>
      <c r="C108" t="str">
        <f t="shared" ca="1" si="319"/>
        <v>RL1</v>
      </c>
      <c r="D108" t="str">
        <f t="shared" ca="1" si="320"/>
        <v>Rainbow Lake #1</v>
      </c>
      <c r="E108" s="51">
        <v>31267.2192</v>
      </c>
      <c r="F108" s="51">
        <v>24065.724200000001</v>
      </c>
      <c r="G108" s="51">
        <v>20670.746599999999</v>
      </c>
      <c r="H108" s="51">
        <v>26433.7598</v>
      </c>
      <c r="I108" s="51">
        <v>19661.217799999999</v>
      </c>
      <c r="J108" s="51">
        <v>24045.505399999998</v>
      </c>
      <c r="K108" s="51">
        <v>25259.9424</v>
      </c>
      <c r="L108" s="51">
        <v>23190.1908</v>
      </c>
      <c r="M108" s="51">
        <v>21844.705399999999</v>
      </c>
      <c r="N108" s="51">
        <v>22490.367200000001</v>
      </c>
      <c r="O108" s="51">
        <v>26100.0376</v>
      </c>
      <c r="P108" s="51">
        <v>26753.962200000002</v>
      </c>
      <c r="Q108" s="32">
        <v>2512589.56</v>
      </c>
      <c r="R108" s="32">
        <v>3153667.52</v>
      </c>
      <c r="S108" s="32">
        <v>1010372.06</v>
      </c>
      <c r="T108" s="32">
        <v>1427486.17</v>
      </c>
      <c r="U108" s="32">
        <v>653556.34</v>
      </c>
      <c r="V108" s="32">
        <v>1664060.23</v>
      </c>
      <c r="W108" s="32">
        <v>1521342.69</v>
      </c>
      <c r="X108" s="32">
        <v>3104507.99</v>
      </c>
      <c r="Y108" s="32">
        <v>1890842.35</v>
      </c>
      <c r="Z108" s="32">
        <v>994212.6</v>
      </c>
      <c r="AA108" s="32">
        <v>2760572.12</v>
      </c>
      <c r="AB108" s="32">
        <v>1111155.08</v>
      </c>
      <c r="AC108" s="2">
        <v>1.43</v>
      </c>
      <c r="AD108" s="2">
        <v>1.43</v>
      </c>
      <c r="AE108" s="2">
        <v>1.43</v>
      </c>
      <c r="AF108" s="2">
        <v>1.43</v>
      </c>
      <c r="AG108" s="2">
        <v>1.43</v>
      </c>
      <c r="AH108" s="2">
        <v>1.43</v>
      </c>
      <c r="AI108" s="2">
        <v>3.08</v>
      </c>
      <c r="AJ108" s="2">
        <v>3.08</v>
      </c>
      <c r="AK108" s="2">
        <v>3.08</v>
      </c>
      <c r="AL108" s="2">
        <v>3.08</v>
      </c>
      <c r="AM108" s="2">
        <v>3.08</v>
      </c>
      <c r="AN108" s="2">
        <v>3.08</v>
      </c>
      <c r="AO108" s="33">
        <v>35930.03</v>
      </c>
      <c r="AP108" s="33">
        <v>45097.45</v>
      </c>
      <c r="AQ108" s="33">
        <v>14448.32</v>
      </c>
      <c r="AR108" s="33">
        <v>20413.05</v>
      </c>
      <c r="AS108" s="33">
        <v>9345.86</v>
      </c>
      <c r="AT108" s="33">
        <v>23796.06</v>
      </c>
      <c r="AU108" s="33">
        <v>46857.35</v>
      </c>
      <c r="AV108" s="33">
        <v>95618.85</v>
      </c>
      <c r="AW108" s="33">
        <v>58237.94</v>
      </c>
      <c r="AX108" s="33">
        <v>30621.75</v>
      </c>
      <c r="AY108" s="33">
        <v>85025.62</v>
      </c>
      <c r="AZ108" s="33">
        <v>34223.58</v>
      </c>
      <c r="BA108" s="31">
        <f t="shared" si="267"/>
        <v>-1005.04</v>
      </c>
      <c r="BB108" s="31">
        <f t="shared" si="268"/>
        <v>-1261.47</v>
      </c>
      <c r="BC108" s="31">
        <f t="shared" si="269"/>
        <v>-404.15</v>
      </c>
      <c r="BD108" s="31">
        <f t="shared" si="270"/>
        <v>8279.42</v>
      </c>
      <c r="BE108" s="31">
        <f t="shared" si="271"/>
        <v>3790.63</v>
      </c>
      <c r="BF108" s="31">
        <f t="shared" si="272"/>
        <v>9651.5499999999993</v>
      </c>
      <c r="BG108" s="31">
        <f t="shared" si="273"/>
        <v>1064.94</v>
      </c>
      <c r="BH108" s="31">
        <f t="shared" si="274"/>
        <v>2173.16</v>
      </c>
      <c r="BI108" s="31">
        <f t="shared" si="275"/>
        <v>1323.59</v>
      </c>
      <c r="BJ108" s="31">
        <f t="shared" si="276"/>
        <v>-2982.64</v>
      </c>
      <c r="BK108" s="31">
        <f t="shared" si="277"/>
        <v>-8281.7199999999993</v>
      </c>
      <c r="BL108" s="31">
        <f t="shared" si="278"/>
        <v>-3333.47</v>
      </c>
      <c r="BM108" s="6">
        <f t="shared" ca="1" si="318"/>
        <v>-7.4099999999999999E-2</v>
      </c>
      <c r="BN108" s="6">
        <f t="shared" ca="1" si="318"/>
        <v>-7.4099999999999999E-2</v>
      </c>
      <c r="BO108" s="6">
        <f t="shared" ca="1" si="318"/>
        <v>-7.4099999999999999E-2</v>
      </c>
      <c r="BP108" s="6">
        <f t="shared" ca="1" si="318"/>
        <v>-7.4099999999999999E-2</v>
      </c>
      <c r="BQ108" s="6">
        <f t="shared" ca="1" si="318"/>
        <v>-7.4099999999999999E-2</v>
      </c>
      <c r="BR108" s="6">
        <f t="shared" ca="1" si="318"/>
        <v>-7.4099999999999999E-2</v>
      </c>
      <c r="BS108" s="6">
        <f t="shared" ca="1" si="318"/>
        <v>-7.4099999999999999E-2</v>
      </c>
      <c r="BT108" s="6">
        <f t="shared" ca="1" si="318"/>
        <v>-7.4099999999999999E-2</v>
      </c>
      <c r="BU108" s="6">
        <f t="shared" ca="1" si="318"/>
        <v>-7.4099999999999999E-2</v>
      </c>
      <c r="BV108" s="6">
        <f t="shared" ca="1" si="318"/>
        <v>-7.4099999999999999E-2</v>
      </c>
      <c r="BW108" s="6">
        <f t="shared" ca="1" si="318"/>
        <v>-7.4099999999999999E-2</v>
      </c>
      <c r="BX108" s="6">
        <f t="shared" ca="1" si="318"/>
        <v>-7.4099999999999999E-2</v>
      </c>
      <c r="BY108" s="31">
        <f t="shared" ca="1" si="306"/>
        <v>-186182.89</v>
      </c>
      <c r="BZ108" s="31">
        <f t="shared" ca="1" si="307"/>
        <v>-233686.76</v>
      </c>
      <c r="CA108" s="31">
        <f t="shared" ca="1" si="308"/>
        <v>-74868.570000000007</v>
      </c>
      <c r="CB108" s="31">
        <f t="shared" ca="1" si="309"/>
        <v>-105776.73</v>
      </c>
      <c r="CC108" s="31">
        <f t="shared" ca="1" si="310"/>
        <v>-48428.52</v>
      </c>
      <c r="CD108" s="31">
        <f t="shared" ca="1" si="311"/>
        <v>-123306.86</v>
      </c>
      <c r="CE108" s="31">
        <f t="shared" ca="1" si="312"/>
        <v>-112731.49</v>
      </c>
      <c r="CF108" s="31">
        <f t="shared" ca="1" si="313"/>
        <v>-230044.04</v>
      </c>
      <c r="CG108" s="31">
        <f t="shared" ca="1" si="314"/>
        <v>-140111.42000000001</v>
      </c>
      <c r="CH108" s="31">
        <f t="shared" ca="1" si="315"/>
        <v>-73671.149999999994</v>
      </c>
      <c r="CI108" s="31">
        <f t="shared" ca="1" si="316"/>
        <v>-204558.39</v>
      </c>
      <c r="CJ108" s="31">
        <f t="shared" ca="1" si="317"/>
        <v>-82336.59</v>
      </c>
      <c r="CK108" s="32">
        <f t="shared" ca="1" si="279"/>
        <v>3768.88</v>
      </c>
      <c r="CL108" s="32">
        <f t="shared" ca="1" si="280"/>
        <v>4730.5</v>
      </c>
      <c r="CM108" s="32">
        <f t="shared" ca="1" si="281"/>
        <v>1515.56</v>
      </c>
      <c r="CN108" s="32">
        <f t="shared" ca="1" si="282"/>
        <v>2141.23</v>
      </c>
      <c r="CO108" s="32">
        <f t="shared" ca="1" si="283"/>
        <v>980.33</v>
      </c>
      <c r="CP108" s="32">
        <f t="shared" ca="1" si="284"/>
        <v>2496.09</v>
      </c>
      <c r="CQ108" s="32">
        <f t="shared" ca="1" si="285"/>
        <v>2282.0100000000002</v>
      </c>
      <c r="CR108" s="32">
        <f t="shared" ca="1" si="286"/>
        <v>4656.76</v>
      </c>
      <c r="CS108" s="32">
        <f t="shared" ca="1" si="287"/>
        <v>2836.26</v>
      </c>
      <c r="CT108" s="32">
        <f t="shared" ca="1" si="288"/>
        <v>1491.32</v>
      </c>
      <c r="CU108" s="32">
        <f t="shared" ca="1" si="289"/>
        <v>4140.8599999999997</v>
      </c>
      <c r="CV108" s="32">
        <f t="shared" ca="1" si="290"/>
        <v>1666.73</v>
      </c>
      <c r="CW108" s="31">
        <f t="shared" ca="1" si="291"/>
        <v>-217339</v>
      </c>
      <c r="CX108" s="31">
        <f t="shared" ca="1" si="292"/>
        <v>-272792.24000000005</v>
      </c>
      <c r="CY108" s="31">
        <f t="shared" ca="1" si="293"/>
        <v>-87397.180000000022</v>
      </c>
      <c r="CZ108" s="31">
        <f t="shared" ca="1" si="294"/>
        <v>-132327.97</v>
      </c>
      <c r="DA108" s="31">
        <f t="shared" ca="1" si="295"/>
        <v>-60584.679999999993</v>
      </c>
      <c r="DB108" s="31">
        <f t="shared" ca="1" si="296"/>
        <v>-154258.38</v>
      </c>
      <c r="DC108" s="31">
        <f t="shared" ca="1" si="297"/>
        <v>-158371.77000000002</v>
      </c>
      <c r="DD108" s="31">
        <f t="shared" ca="1" si="298"/>
        <v>-323179.28999999998</v>
      </c>
      <c r="DE108" s="31">
        <f t="shared" ca="1" si="299"/>
        <v>-196836.69</v>
      </c>
      <c r="DF108" s="31">
        <f t="shared" ca="1" si="300"/>
        <v>-99818.939999999988</v>
      </c>
      <c r="DG108" s="31">
        <f t="shared" ca="1" si="301"/>
        <v>-277161.43000000005</v>
      </c>
      <c r="DH108" s="31">
        <f t="shared" ca="1" si="302"/>
        <v>-111559.97</v>
      </c>
      <c r="DI108" s="32">
        <f t="shared" ca="1" si="231"/>
        <v>-10866.95</v>
      </c>
      <c r="DJ108" s="32">
        <f t="shared" ca="1" si="232"/>
        <v>-13639.61</v>
      </c>
      <c r="DK108" s="32">
        <f t="shared" ca="1" si="233"/>
        <v>-4369.8599999999997</v>
      </c>
      <c r="DL108" s="32">
        <f t="shared" ca="1" si="234"/>
        <v>-6616.4</v>
      </c>
      <c r="DM108" s="32">
        <f t="shared" ca="1" si="235"/>
        <v>-3029.23</v>
      </c>
      <c r="DN108" s="32">
        <f t="shared" ca="1" si="236"/>
        <v>-7712.92</v>
      </c>
      <c r="DO108" s="32">
        <f t="shared" ca="1" si="237"/>
        <v>-7918.59</v>
      </c>
      <c r="DP108" s="32">
        <f t="shared" ca="1" si="238"/>
        <v>-16158.96</v>
      </c>
      <c r="DQ108" s="32">
        <f t="shared" ca="1" si="239"/>
        <v>-9841.83</v>
      </c>
      <c r="DR108" s="32">
        <f t="shared" ca="1" si="240"/>
        <v>-4990.95</v>
      </c>
      <c r="DS108" s="32">
        <f t="shared" ca="1" si="241"/>
        <v>-13858.07</v>
      </c>
      <c r="DT108" s="32">
        <f t="shared" ca="1" si="242"/>
        <v>-5578</v>
      </c>
      <c r="DU108" s="31">
        <f t="shared" ca="1" si="243"/>
        <v>-59182.97</v>
      </c>
      <c r="DV108" s="31">
        <f t="shared" ca="1" si="244"/>
        <v>-73646.149999999994</v>
      </c>
      <c r="DW108" s="31">
        <f t="shared" ca="1" si="245"/>
        <v>-23410.38</v>
      </c>
      <c r="DX108" s="31">
        <f t="shared" ca="1" si="246"/>
        <v>-35136.559999999998</v>
      </c>
      <c r="DY108" s="31">
        <f t="shared" ca="1" si="247"/>
        <v>-15949.89</v>
      </c>
      <c r="DZ108" s="31">
        <f t="shared" ca="1" si="248"/>
        <v>-40250.71</v>
      </c>
      <c r="EA108" s="31">
        <f t="shared" ca="1" si="249"/>
        <v>-40966.06</v>
      </c>
      <c r="EB108" s="31">
        <f t="shared" ca="1" si="250"/>
        <v>-82842.02</v>
      </c>
      <c r="EC108" s="31">
        <f t="shared" ca="1" si="251"/>
        <v>-49996.31</v>
      </c>
      <c r="ED108" s="31">
        <f t="shared" ca="1" si="252"/>
        <v>-25128.29</v>
      </c>
      <c r="EE108" s="31">
        <f t="shared" ca="1" si="253"/>
        <v>-69124.91</v>
      </c>
      <c r="EF108" s="31">
        <f t="shared" ca="1" si="254"/>
        <v>-27571.24</v>
      </c>
      <c r="EG108" s="32">
        <f t="shared" ca="1" si="255"/>
        <v>-287388.92000000004</v>
      </c>
      <c r="EH108" s="32">
        <f t="shared" ca="1" si="256"/>
        <v>-360078</v>
      </c>
      <c r="EI108" s="32">
        <f t="shared" ca="1" si="257"/>
        <v>-115177.42000000003</v>
      </c>
      <c r="EJ108" s="32">
        <f t="shared" ca="1" si="258"/>
        <v>-174080.93</v>
      </c>
      <c r="EK108" s="32">
        <f t="shared" ca="1" si="259"/>
        <v>-79563.799999999988</v>
      </c>
      <c r="EL108" s="32">
        <f t="shared" ca="1" si="260"/>
        <v>-202222.01</v>
      </c>
      <c r="EM108" s="32">
        <f t="shared" ca="1" si="261"/>
        <v>-207256.42</v>
      </c>
      <c r="EN108" s="32">
        <f t="shared" ca="1" si="262"/>
        <v>-422180.27</v>
      </c>
      <c r="EO108" s="32">
        <f t="shared" ca="1" si="263"/>
        <v>-256674.83</v>
      </c>
      <c r="EP108" s="32">
        <f t="shared" ca="1" si="264"/>
        <v>-129938.18</v>
      </c>
      <c r="EQ108" s="32">
        <f t="shared" ca="1" si="265"/>
        <v>-360144.41000000003</v>
      </c>
      <c r="ER108" s="32">
        <f t="shared" ca="1" si="266"/>
        <v>-144709.21</v>
      </c>
    </row>
    <row r="109" spans="1:148" x14ac:dyDescent="0.25">
      <c r="A109" t="s">
        <v>444</v>
      </c>
      <c r="B109" s="1" t="s">
        <v>132</v>
      </c>
      <c r="C109" t="str">
        <f t="shared" ca="1" si="319"/>
        <v>RUN</v>
      </c>
      <c r="D109" t="str">
        <f t="shared" ca="1" si="320"/>
        <v>Rundle Hydro Facility</v>
      </c>
      <c r="E109" s="51">
        <v>8344.0186223000001</v>
      </c>
      <c r="F109" s="51">
        <v>7971.3884261000003</v>
      </c>
      <c r="G109" s="51">
        <v>7956.4643880000003</v>
      </c>
      <c r="H109" s="51">
        <v>6846.7466420000001</v>
      </c>
      <c r="I109" s="51">
        <v>2942.5103559999998</v>
      </c>
      <c r="J109" s="51">
        <v>31.746843200000001</v>
      </c>
      <c r="K109" s="51">
        <v>14.4522694</v>
      </c>
      <c r="L109" s="51">
        <v>21.1973515</v>
      </c>
      <c r="M109" s="51">
        <v>5568.0003651999996</v>
      </c>
      <c r="N109" s="51">
        <v>6547.8040457999996</v>
      </c>
      <c r="O109" s="51">
        <v>5487.3135494999997</v>
      </c>
      <c r="P109" s="51">
        <v>6970.951736</v>
      </c>
      <c r="Q109" s="32">
        <v>818617.69</v>
      </c>
      <c r="R109" s="32">
        <v>1128609.52</v>
      </c>
      <c r="S109" s="32">
        <v>423946.21</v>
      </c>
      <c r="T109" s="32">
        <v>416982.82</v>
      </c>
      <c r="U109" s="32">
        <v>132304.87</v>
      </c>
      <c r="V109" s="32">
        <v>1541.54</v>
      </c>
      <c r="W109" s="32">
        <v>894.74</v>
      </c>
      <c r="X109" s="32">
        <v>5939.68</v>
      </c>
      <c r="Y109" s="32">
        <v>284033.65999999997</v>
      </c>
      <c r="Z109" s="32">
        <v>608208.71</v>
      </c>
      <c r="AA109" s="32">
        <v>741525.65</v>
      </c>
      <c r="AB109" s="32">
        <v>398435.2</v>
      </c>
      <c r="AC109" s="2">
        <v>-1.72</v>
      </c>
      <c r="AD109" s="2">
        <v>-1.72</v>
      </c>
      <c r="AE109" s="2">
        <v>-1.72</v>
      </c>
      <c r="AF109" s="2">
        <v>-1.72</v>
      </c>
      <c r="AG109" s="2">
        <v>-1.72</v>
      </c>
      <c r="AH109" s="2">
        <v>-1.72</v>
      </c>
      <c r="AI109" s="2">
        <v>-0.25</v>
      </c>
      <c r="AJ109" s="2">
        <v>-0.25</v>
      </c>
      <c r="AK109" s="2">
        <v>-0.25</v>
      </c>
      <c r="AL109" s="2">
        <v>-0.25</v>
      </c>
      <c r="AM109" s="2">
        <v>-0.25</v>
      </c>
      <c r="AN109" s="2">
        <v>-0.25</v>
      </c>
      <c r="AO109" s="33">
        <v>-14080.22</v>
      </c>
      <c r="AP109" s="33">
        <v>-19412.080000000002</v>
      </c>
      <c r="AQ109" s="33">
        <v>-7291.87</v>
      </c>
      <c r="AR109" s="33">
        <v>-7172.1</v>
      </c>
      <c r="AS109" s="33">
        <v>-2275.64</v>
      </c>
      <c r="AT109" s="33">
        <v>-26.51</v>
      </c>
      <c r="AU109" s="33">
        <v>-2.2400000000000002</v>
      </c>
      <c r="AV109" s="33">
        <v>-14.85</v>
      </c>
      <c r="AW109" s="33">
        <v>-710.08</v>
      </c>
      <c r="AX109" s="33">
        <v>-1520.52</v>
      </c>
      <c r="AY109" s="33">
        <v>-1853.81</v>
      </c>
      <c r="AZ109" s="33">
        <v>-996.09</v>
      </c>
      <c r="BA109" s="31">
        <f t="shared" si="267"/>
        <v>-327.45</v>
      </c>
      <c r="BB109" s="31">
        <f t="shared" si="268"/>
        <v>-451.44</v>
      </c>
      <c r="BC109" s="31">
        <f t="shared" si="269"/>
        <v>-169.58</v>
      </c>
      <c r="BD109" s="31">
        <f t="shared" si="270"/>
        <v>2418.5</v>
      </c>
      <c r="BE109" s="31">
        <f t="shared" si="271"/>
        <v>767.37</v>
      </c>
      <c r="BF109" s="31">
        <f t="shared" si="272"/>
        <v>8.94</v>
      </c>
      <c r="BG109" s="31">
        <f t="shared" si="273"/>
        <v>0.63</v>
      </c>
      <c r="BH109" s="31">
        <f t="shared" si="274"/>
        <v>4.16</v>
      </c>
      <c r="BI109" s="31">
        <f t="shared" si="275"/>
        <v>198.82</v>
      </c>
      <c r="BJ109" s="31">
        <f t="shared" si="276"/>
        <v>-1824.63</v>
      </c>
      <c r="BK109" s="31">
        <f t="shared" si="277"/>
        <v>-2224.58</v>
      </c>
      <c r="BL109" s="31">
        <f t="shared" si="278"/>
        <v>-1195.31</v>
      </c>
      <c r="BM109" s="6">
        <f t="shared" ca="1" si="318"/>
        <v>-1.06E-2</v>
      </c>
      <c r="BN109" s="6">
        <f t="shared" ca="1" si="318"/>
        <v>-1.06E-2</v>
      </c>
      <c r="BO109" s="6">
        <f t="shared" ca="1" si="318"/>
        <v>-1.06E-2</v>
      </c>
      <c r="BP109" s="6">
        <f t="shared" ca="1" si="318"/>
        <v>-1.06E-2</v>
      </c>
      <c r="BQ109" s="6">
        <f t="shared" ca="1" si="318"/>
        <v>-1.06E-2</v>
      </c>
      <c r="BR109" s="6">
        <f t="shared" ca="1" si="318"/>
        <v>-1.06E-2</v>
      </c>
      <c r="BS109" s="6">
        <f t="shared" ca="1" si="318"/>
        <v>-1.06E-2</v>
      </c>
      <c r="BT109" s="6">
        <f t="shared" ca="1" si="318"/>
        <v>-1.06E-2</v>
      </c>
      <c r="BU109" s="6">
        <f t="shared" ca="1" si="318"/>
        <v>-1.06E-2</v>
      </c>
      <c r="BV109" s="6">
        <f t="shared" ca="1" si="318"/>
        <v>-1.06E-2</v>
      </c>
      <c r="BW109" s="6">
        <f t="shared" ca="1" si="318"/>
        <v>-1.06E-2</v>
      </c>
      <c r="BX109" s="6">
        <f t="shared" ca="1" si="318"/>
        <v>-1.06E-2</v>
      </c>
      <c r="BY109" s="31">
        <f t="shared" ca="1" si="306"/>
        <v>-8677.35</v>
      </c>
      <c r="BZ109" s="31">
        <f t="shared" ca="1" si="307"/>
        <v>-11963.26</v>
      </c>
      <c r="CA109" s="31">
        <f t="shared" ca="1" si="308"/>
        <v>-4493.83</v>
      </c>
      <c r="CB109" s="31">
        <f t="shared" ca="1" si="309"/>
        <v>-4420.0200000000004</v>
      </c>
      <c r="CC109" s="31">
        <f t="shared" ca="1" si="310"/>
        <v>-1402.43</v>
      </c>
      <c r="CD109" s="31">
        <f t="shared" ca="1" si="311"/>
        <v>-16.34</v>
      </c>
      <c r="CE109" s="31">
        <f t="shared" ca="1" si="312"/>
        <v>-9.48</v>
      </c>
      <c r="CF109" s="31">
        <f t="shared" ca="1" si="313"/>
        <v>-62.96</v>
      </c>
      <c r="CG109" s="31">
        <f t="shared" ca="1" si="314"/>
        <v>-3010.76</v>
      </c>
      <c r="CH109" s="31">
        <f t="shared" ca="1" si="315"/>
        <v>-6447.01</v>
      </c>
      <c r="CI109" s="31">
        <f t="shared" ca="1" si="316"/>
        <v>-7860.17</v>
      </c>
      <c r="CJ109" s="31">
        <f t="shared" ca="1" si="317"/>
        <v>-4223.41</v>
      </c>
      <c r="CK109" s="32">
        <f t="shared" ca="1" si="279"/>
        <v>1227.93</v>
      </c>
      <c r="CL109" s="32">
        <f t="shared" ca="1" si="280"/>
        <v>1692.91</v>
      </c>
      <c r="CM109" s="32">
        <f t="shared" ca="1" si="281"/>
        <v>635.91999999999996</v>
      </c>
      <c r="CN109" s="32">
        <f t="shared" ca="1" si="282"/>
        <v>625.47</v>
      </c>
      <c r="CO109" s="32">
        <f t="shared" ca="1" si="283"/>
        <v>198.46</v>
      </c>
      <c r="CP109" s="32">
        <f t="shared" ca="1" si="284"/>
        <v>2.31</v>
      </c>
      <c r="CQ109" s="32">
        <f t="shared" ca="1" si="285"/>
        <v>1.34</v>
      </c>
      <c r="CR109" s="32">
        <f t="shared" ca="1" si="286"/>
        <v>8.91</v>
      </c>
      <c r="CS109" s="32">
        <f t="shared" ca="1" si="287"/>
        <v>426.05</v>
      </c>
      <c r="CT109" s="32">
        <f t="shared" ca="1" si="288"/>
        <v>912.31</v>
      </c>
      <c r="CU109" s="32">
        <f t="shared" ca="1" si="289"/>
        <v>1112.29</v>
      </c>
      <c r="CV109" s="32">
        <f t="shared" ca="1" si="290"/>
        <v>597.65</v>
      </c>
      <c r="CW109" s="31">
        <f t="shared" ca="1" si="291"/>
        <v>6958.2499999999991</v>
      </c>
      <c r="CX109" s="31">
        <f t="shared" ca="1" si="292"/>
        <v>9593.1700000000019</v>
      </c>
      <c r="CY109" s="31">
        <f t="shared" ca="1" si="293"/>
        <v>3603.54</v>
      </c>
      <c r="CZ109" s="31">
        <f t="shared" ca="1" si="294"/>
        <v>959.05000000000018</v>
      </c>
      <c r="DA109" s="31">
        <f t="shared" ca="1" si="295"/>
        <v>304.29999999999984</v>
      </c>
      <c r="DB109" s="31">
        <f t="shared" ca="1" si="296"/>
        <v>3.5400000000000027</v>
      </c>
      <c r="DC109" s="31">
        <f t="shared" ca="1" si="297"/>
        <v>-6.53</v>
      </c>
      <c r="DD109" s="31">
        <f t="shared" ca="1" si="298"/>
        <v>-43.36</v>
      </c>
      <c r="DE109" s="31">
        <f t="shared" ca="1" si="299"/>
        <v>-2073.4500000000003</v>
      </c>
      <c r="DF109" s="31">
        <f t="shared" ca="1" si="300"/>
        <v>-2189.5500000000006</v>
      </c>
      <c r="DG109" s="31">
        <f t="shared" ca="1" si="301"/>
        <v>-2669.49</v>
      </c>
      <c r="DH109" s="31">
        <f t="shared" ca="1" si="302"/>
        <v>-1434.3599999999997</v>
      </c>
      <c r="DI109" s="32">
        <f t="shared" ca="1" si="231"/>
        <v>347.91</v>
      </c>
      <c r="DJ109" s="32">
        <f t="shared" ca="1" si="232"/>
        <v>479.66</v>
      </c>
      <c r="DK109" s="32">
        <f t="shared" ca="1" si="233"/>
        <v>180.18</v>
      </c>
      <c r="DL109" s="32">
        <f t="shared" ca="1" si="234"/>
        <v>47.95</v>
      </c>
      <c r="DM109" s="32">
        <f t="shared" ca="1" si="235"/>
        <v>15.22</v>
      </c>
      <c r="DN109" s="32">
        <f t="shared" ca="1" si="236"/>
        <v>0.18</v>
      </c>
      <c r="DO109" s="32">
        <f t="shared" ca="1" si="237"/>
        <v>-0.33</v>
      </c>
      <c r="DP109" s="32">
        <f t="shared" ca="1" si="238"/>
        <v>-2.17</v>
      </c>
      <c r="DQ109" s="32">
        <f t="shared" ca="1" si="239"/>
        <v>-103.67</v>
      </c>
      <c r="DR109" s="32">
        <f t="shared" ca="1" si="240"/>
        <v>-109.48</v>
      </c>
      <c r="DS109" s="32">
        <f t="shared" ca="1" si="241"/>
        <v>-133.47</v>
      </c>
      <c r="DT109" s="32">
        <f t="shared" ca="1" si="242"/>
        <v>-71.72</v>
      </c>
      <c r="DU109" s="31">
        <f t="shared" ca="1" si="243"/>
        <v>1894.78</v>
      </c>
      <c r="DV109" s="31">
        <f t="shared" ca="1" si="244"/>
        <v>2589.88</v>
      </c>
      <c r="DW109" s="31">
        <f t="shared" ca="1" si="245"/>
        <v>965.25</v>
      </c>
      <c r="DX109" s="31">
        <f t="shared" ca="1" si="246"/>
        <v>254.65</v>
      </c>
      <c r="DY109" s="31">
        <f t="shared" ca="1" si="247"/>
        <v>80.11</v>
      </c>
      <c r="DZ109" s="31">
        <f t="shared" ca="1" si="248"/>
        <v>0.92</v>
      </c>
      <c r="EA109" s="31">
        <f t="shared" ca="1" si="249"/>
        <v>-1.69</v>
      </c>
      <c r="EB109" s="31">
        <f t="shared" ca="1" si="250"/>
        <v>-11.11</v>
      </c>
      <c r="EC109" s="31">
        <f t="shared" ca="1" si="251"/>
        <v>-526.65</v>
      </c>
      <c r="ED109" s="31">
        <f t="shared" ca="1" si="252"/>
        <v>-551.19000000000005</v>
      </c>
      <c r="EE109" s="31">
        <f t="shared" ca="1" si="253"/>
        <v>-665.78</v>
      </c>
      <c r="EF109" s="31">
        <f t="shared" ca="1" si="254"/>
        <v>-354.49</v>
      </c>
      <c r="EG109" s="32">
        <f t="shared" ca="1" si="255"/>
        <v>9200.9399999999987</v>
      </c>
      <c r="EH109" s="32">
        <f t="shared" ca="1" si="256"/>
        <v>12662.710000000003</v>
      </c>
      <c r="EI109" s="32">
        <f t="shared" ca="1" si="257"/>
        <v>4748.9699999999993</v>
      </c>
      <c r="EJ109" s="32">
        <f t="shared" ca="1" si="258"/>
        <v>1261.6500000000003</v>
      </c>
      <c r="EK109" s="32">
        <f t="shared" ca="1" si="259"/>
        <v>399.62999999999988</v>
      </c>
      <c r="EL109" s="32">
        <f t="shared" ca="1" si="260"/>
        <v>4.6400000000000032</v>
      </c>
      <c r="EM109" s="32">
        <f t="shared" ca="1" si="261"/>
        <v>-8.5500000000000007</v>
      </c>
      <c r="EN109" s="32">
        <f t="shared" ca="1" si="262"/>
        <v>-56.64</v>
      </c>
      <c r="EO109" s="32">
        <f t="shared" ca="1" si="263"/>
        <v>-2703.7700000000004</v>
      </c>
      <c r="EP109" s="32">
        <f t="shared" ca="1" si="264"/>
        <v>-2850.2200000000007</v>
      </c>
      <c r="EQ109" s="32">
        <f t="shared" ca="1" si="265"/>
        <v>-3468.74</v>
      </c>
      <c r="ER109" s="32">
        <f t="shared" ca="1" si="266"/>
        <v>-1860.5699999999997</v>
      </c>
    </row>
    <row r="110" spans="1:148" x14ac:dyDescent="0.25">
      <c r="A110" t="s">
        <v>477</v>
      </c>
      <c r="B110" s="1" t="s">
        <v>112</v>
      </c>
      <c r="C110" t="str">
        <f t="shared" ca="1" si="319"/>
        <v>SCL1</v>
      </c>
      <c r="D110" t="str">
        <f t="shared" ca="1" si="320"/>
        <v>Syncrude Industrial System</v>
      </c>
      <c r="E110" s="51">
        <v>22038.3799</v>
      </c>
      <c r="F110" s="51">
        <v>18392.5144</v>
      </c>
      <c r="G110" s="51">
        <v>13817.181</v>
      </c>
      <c r="H110" s="51">
        <v>20499.916000000001</v>
      </c>
      <c r="I110" s="51">
        <v>12313.297</v>
      </c>
      <c r="J110" s="51">
        <v>10012.487999999999</v>
      </c>
      <c r="K110" s="51">
        <v>3689.99</v>
      </c>
      <c r="L110" s="51">
        <v>4253.393</v>
      </c>
      <c r="M110" s="51">
        <v>1966.0820000000001</v>
      </c>
      <c r="N110" s="51">
        <v>31954.876</v>
      </c>
      <c r="O110" s="51">
        <v>31332.443800000001</v>
      </c>
      <c r="P110" s="51">
        <v>30937.457999999999</v>
      </c>
      <c r="Q110" s="32">
        <v>1421006.92</v>
      </c>
      <c r="R110" s="32">
        <v>2637969.4700000002</v>
      </c>
      <c r="S110" s="32">
        <v>580272.96</v>
      </c>
      <c r="T110" s="32">
        <v>1386430.13</v>
      </c>
      <c r="U110" s="32">
        <v>394876.26</v>
      </c>
      <c r="V110" s="32">
        <v>311985.77</v>
      </c>
      <c r="W110" s="32">
        <v>250419.6</v>
      </c>
      <c r="X110" s="32">
        <v>557046.99</v>
      </c>
      <c r="Y110" s="32">
        <v>92750.17</v>
      </c>
      <c r="Z110" s="32">
        <v>1942541.45</v>
      </c>
      <c r="AA110" s="32">
        <v>3460248.07</v>
      </c>
      <c r="AB110" s="32">
        <v>1657663.75</v>
      </c>
      <c r="AC110" s="2">
        <v>5.03</v>
      </c>
      <c r="AD110" s="2">
        <v>5.03</v>
      </c>
      <c r="AE110" s="2">
        <v>5.03</v>
      </c>
      <c r="AF110" s="2">
        <v>5.03</v>
      </c>
      <c r="AG110" s="2">
        <v>5.03</v>
      </c>
      <c r="AH110" s="2">
        <v>5.03</v>
      </c>
      <c r="AI110" s="2">
        <v>5.76</v>
      </c>
      <c r="AJ110" s="2">
        <v>5.76</v>
      </c>
      <c r="AK110" s="2">
        <v>5.76</v>
      </c>
      <c r="AL110" s="2">
        <v>5.76</v>
      </c>
      <c r="AM110" s="2">
        <v>5.76</v>
      </c>
      <c r="AN110" s="2">
        <v>5.76</v>
      </c>
      <c r="AO110" s="33">
        <v>71476.649999999994</v>
      </c>
      <c r="AP110" s="33">
        <v>132689.85999999999</v>
      </c>
      <c r="AQ110" s="33">
        <v>29187.73</v>
      </c>
      <c r="AR110" s="33">
        <v>69737.440000000002</v>
      </c>
      <c r="AS110" s="33">
        <v>19862.28</v>
      </c>
      <c r="AT110" s="33">
        <v>15692.88</v>
      </c>
      <c r="AU110" s="33">
        <v>14424.17</v>
      </c>
      <c r="AV110" s="33">
        <v>32085.91</v>
      </c>
      <c r="AW110" s="33">
        <v>5342.41</v>
      </c>
      <c r="AX110" s="33">
        <v>111890.39</v>
      </c>
      <c r="AY110" s="33">
        <v>199310.29</v>
      </c>
      <c r="AZ110" s="33">
        <v>95481.43</v>
      </c>
      <c r="BA110" s="31">
        <f t="shared" si="267"/>
        <v>-568.4</v>
      </c>
      <c r="BB110" s="31">
        <f t="shared" si="268"/>
        <v>-1055.19</v>
      </c>
      <c r="BC110" s="31">
        <f t="shared" si="269"/>
        <v>-232.11</v>
      </c>
      <c r="BD110" s="31">
        <f t="shared" si="270"/>
        <v>8041.29</v>
      </c>
      <c r="BE110" s="31">
        <f t="shared" si="271"/>
        <v>2290.2800000000002</v>
      </c>
      <c r="BF110" s="31">
        <f t="shared" si="272"/>
        <v>1809.52</v>
      </c>
      <c r="BG110" s="31">
        <f t="shared" si="273"/>
        <v>175.29</v>
      </c>
      <c r="BH110" s="31">
        <f t="shared" si="274"/>
        <v>389.93</v>
      </c>
      <c r="BI110" s="31">
        <f t="shared" si="275"/>
        <v>64.930000000000007</v>
      </c>
      <c r="BJ110" s="31">
        <f t="shared" si="276"/>
        <v>-5827.62</v>
      </c>
      <c r="BK110" s="31">
        <f t="shared" si="277"/>
        <v>-10380.74</v>
      </c>
      <c r="BL110" s="31">
        <f t="shared" si="278"/>
        <v>-4972.99</v>
      </c>
      <c r="BM110" s="6">
        <f t="shared" ca="1" si="318"/>
        <v>4.6100000000000002E-2</v>
      </c>
      <c r="BN110" s="6">
        <f t="shared" ca="1" si="318"/>
        <v>4.6100000000000002E-2</v>
      </c>
      <c r="BO110" s="6">
        <f t="shared" ca="1" si="318"/>
        <v>4.6100000000000002E-2</v>
      </c>
      <c r="BP110" s="6">
        <f t="shared" ca="1" si="318"/>
        <v>4.6100000000000002E-2</v>
      </c>
      <c r="BQ110" s="6">
        <f t="shared" ca="1" si="318"/>
        <v>4.6100000000000002E-2</v>
      </c>
      <c r="BR110" s="6">
        <f t="shared" ca="1" si="318"/>
        <v>4.6100000000000002E-2</v>
      </c>
      <c r="BS110" s="6">
        <f t="shared" ca="1" si="318"/>
        <v>4.6100000000000002E-2</v>
      </c>
      <c r="BT110" s="6">
        <f t="shared" ca="1" si="318"/>
        <v>4.6100000000000002E-2</v>
      </c>
      <c r="BU110" s="6">
        <f t="shared" ca="1" si="318"/>
        <v>4.6100000000000002E-2</v>
      </c>
      <c r="BV110" s="6">
        <f t="shared" ca="1" si="318"/>
        <v>4.6100000000000002E-2</v>
      </c>
      <c r="BW110" s="6">
        <f t="shared" ca="1" si="318"/>
        <v>4.6100000000000002E-2</v>
      </c>
      <c r="BX110" s="6">
        <f t="shared" ca="1" si="318"/>
        <v>4.6100000000000002E-2</v>
      </c>
      <c r="BY110" s="31">
        <f t="shared" ca="1" si="306"/>
        <v>65508.42</v>
      </c>
      <c r="BZ110" s="31">
        <f t="shared" ca="1" si="307"/>
        <v>121610.39</v>
      </c>
      <c r="CA110" s="31">
        <f t="shared" ca="1" si="308"/>
        <v>26750.58</v>
      </c>
      <c r="CB110" s="31">
        <f t="shared" ca="1" si="309"/>
        <v>63914.43</v>
      </c>
      <c r="CC110" s="31">
        <f t="shared" ca="1" si="310"/>
        <v>18203.8</v>
      </c>
      <c r="CD110" s="31">
        <f t="shared" ca="1" si="311"/>
        <v>14382.54</v>
      </c>
      <c r="CE110" s="31">
        <f t="shared" ca="1" si="312"/>
        <v>11544.34</v>
      </c>
      <c r="CF110" s="31">
        <f t="shared" ca="1" si="313"/>
        <v>25679.87</v>
      </c>
      <c r="CG110" s="31">
        <f t="shared" ca="1" si="314"/>
        <v>4275.78</v>
      </c>
      <c r="CH110" s="31">
        <f t="shared" ca="1" si="315"/>
        <v>89551.16</v>
      </c>
      <c r="CI110" s="31">
        <f t="shared" ca="1" si="316"/>
        <v>159517.44</v>
      </c>
      <c r="CJ110" s="31">
        <f t="shared" ca="1" si="317"/>
        <v>76418.3</v>
      </c>
      <c r="CK110" s="32">
        <f t="shared" ca="1" si="279"/>
        <v>2131.5100000000002</v>
      </c>
      <c r="CL110" s="32">
        <f t="shared" ca="1" si="280"/>
        <v>3956.95</v>
      </c>
      <c r="CM110" s="32">
        <f t="shared" ca="1" si="281"/>
        <v>870.41</v>
      </c>
      <c r="CN110" s="32">
        <f t="shared" ca="1" si="282"/>
        <v>2079.65</v>
      </c>
      <c r="CO110" s="32">
        <f t="shared" ca="1" si="283"/>
        <v>592.30999999999995</v>
      </c>
      <c r="CP110" s="32">
        <f t="shared" ca="1" si="284"/>
        <v>467.98</v>
      </c>
      <c r="CQ110" s="32">
        <f t="shared" ca="1" si="285"/>
        <v>375.63</v>
      </c>
      <c r="CR110" s="32">
        <f t="shared" ca="1" si="286"/>
        <v>835.57</v>
      </c>
      <c r="CS110" s="32">
        <f t="shared" ca="1" si="287"/>
        <v>139.13</v>
      </c>
      <c r="CT110" s="32">
        <f t="shared" ca="1" si="288"/>
        <v>2913.81</v>
      </c>
      <c r="CU110" s="32">
        <f t="shared" ca="1" si="289"/>
        <v>5190.37</v>
      </c>
      <c r="CV110" s="32">
        <f t="shared" ca="1" si="290"/>
        <v>2486.5</v>
      </c>
      <c r="CW110" s="31">
        <f t="shared" ca="1" si="291"/>
        <v>-3268.3200000000011</v>
      </c>
      <c r="CX110" s="31">
        <f t="shared" ca="1" si="292"/>
        <v>-6067.329999999989</v>
      </c>
      <c r="CY110" s="31">
        <f t="shared" ca="1" si="293"/>
        <v>-1334.6299999999978</v>
      </c>
      <c r="CZ110" s="31">
        <f t="shared" ca="1" si="294"/>
        <v>-11784.650000000001</v>
      </c>
      <c r="DA110" s="31">
        <f t="shared" ca="1" si="295"/>
        <v>-3356.4499999999985</v>
      </c>
      <c r="DB110" s="31">
        <f t="shared" ca="1" si="296"/>
        <v>-2651.8799999999987</v>
      </c>
      <c r="DC110" s="31">
        <f t="shared" ca="1" si="297"/>
        <v>-2679.4900000000007</v>
      </c>
      <c r="DD110" s="31">
        <f t="shared" ca="1" si="298"/>
        <v>-5960.4000000000015</v>
      </c>
      <c r="DE110" s="31">
        <f t="shared" ca="1" si="299"/>
        <v>-992.43000000000006</v>
      </c>
      <c r="DF110" s="31">
        <f t="shared" ca="1" si="300"/>
        <v>-13597.8</v>
      </c>
      <c r="DG110" s="31">
        <f t="shared" ca="1" si="301"/>
        <v>-24221.740000000013</v>
      </c>
      <c r="DH110" s="31">
        <f t="shared" ca="1" si="302"/>
        <v>-11603.63999999999</v>
      </c>
      <c r="DI110" s="32">
        <f t="shared" ca="1" si="231"/>
        <v>-163.41999999999999</v>
      </c>
      <c r="DJ110" s="32">
        <f t="shared" ca="1" si="232"/>
        <v>-303.37</v>
      </c>
      <c r="DK110" s="32">
        <f t="shared" ca="1" si="233"/>
        <v>-66.73</v>
      </c>
      <c r="DL110" s="32">
        <f t="shared" ca="1" si="234"/>
        <v>-589.23</v>
      </c>
      <c r="DM110" s="32">
        <f t="shared" ca="1" si="235"/>
        <v>-167.82</v>
      </c>
      <c r="DN110" s="32">
        <f t="shared" ca="1" si="236"/>
        <v>-132.59</v>
      </c>
      <c r="DO110" s="32">
        <f t="shared" ca="1" si="237"/>
        <v>-133.97</v>
      </c>
      <c r="DP110" s="32">
        <f t="shared" ca="1" si="238"/>
        <v>-298.02</v>
      </c>
      <c r="DQ110" s="32">
        <f t="shared" ca="1" si="239"/>
        <v>-49.62</v>
      </c>
      <c r="DR110" s="32">
        <f t="shared" ca="1" si="240"/>
        <v>-679.89</v>
      </c>
      <c r="DS110" s="32">
        <f t="shared" ca="1" si="241"/>
        <v>-1211.0899999999999</v>
      </c>
      <c r="DT110" s="32">
        <f t="shared" ca="1" si="242"/>
        <v>-580.17999999999995</v>
      </c>
      <c r="DU110" s="31">
        <f t="shared" ca="1" si="243"/>
        <v>-889.99</v>
      </c>
      <c r="DV110" s="31">
        <f t="shared" ca="1" si="244"/>
        <v>-1638.01</v>
      </c>
      <c r="DW110" s="31">
        <f t="shared" ca="1" si="245"/>
        <v>-357.5</v>
      </c>
      <c r="DX110" s="31">
        <f t="shared" ca="1" si="246"/>
        <v>-3129.14</v>
      </c>
      <c r="DY110" s="31">
        <f t="shared" ca="1" si="247"/>
        <v>-883.64</v>
      </c>
      <c r="DZ110" s="31">
        <f t="shared" ca="1" si="248"/>
        <v>-691.96</v>
      </c>
      <c r="EA110" s="31">
        <f t="shared" ca="1" si="249"/>
        <v>-693.1</v>
      </c>
      <c r="EB110" s="31">
        <f t="shared" ca="1" si="250"/>
        <v>-1527.86</v>
      </c>
      <c r="EC110" s="31">
        <f t="shared" ca="1" si="251"/>
        <v>-252.08</v>
      </c>
      <c r="ED110" s="31">
        <f t="shared" ca="1" si="252"/>
        <v>-3423.09</v>
      </c>
      <c r="EE110" s="31">
        <f t="shared" ca="1" si="253"/>
        <v>-6040.98</v>
      </c>
      <c r="EF110" s="31">
        <f t="shared" ca="1" si="254"/>
        <v>-2867.76</v>
      </c>
      <c r="EG110" s="32">
        <f t="shared" ca="1" si="255"/>
        <v>-4321.7300000000014</v>
      </c>
      <c r="EH110" s="32">
        <f t="shared" ca="1" si="256"/>
        <v>-8008.7099999999891</v>
      </c>
      <c r="EI110" s="32">
        <f t="shared" ca="1" si="257"/>
        <v>-1758.8599999999979</v>
      </c>
      <c r="EJ110" s="32">
        <f t="shared" ca="1" si="258"/>
        <v>-15503.02</v>
      </c>
      <c r="EK110" s="32">
        <f t="shared" ca="1" si="259"/>
        <v>-4407.9099999999989</v>
      </c>
      <c r="EL110" s="32">
        <f t="shared" ca="1" si="260"/>
        <v>-3476.4299999999989</v>
      </c>
      <c r="EM110" s="32">
        <f t="shared" ca="1" si="261"/>
        <v>-3506.5600000000004</v>
      </c>
      <c r="EN110" s="32">
        <f t="shared" ca="1" si="262"/>
        <v>-7786.2800000000016</v>
      </c>
      <c r="EO110" s="32">
        <f t="shared" ca="1" si="263"/>
        <v>-1294.1299999999999</v>
      </c>
      <c r="EP110" s="32">
        <f t="shared" ca="1" si="264"/>
        <v>-17700.78</v>
      </c>
      <c r="EQ110" s="32">
        <f t="shared" ca="1" si="265"/>
        <v>-31473.810000000012</v>
      </c>
      <c r="ER110" s="32">
        <f t="shared" ca="1" si="266"/>
        <v>-15051.579999999991</v>
      </c>
    </row>
    <row r="111" spans="1:148" x14ac:dyDescent="0.25">
      <c r="A111" t="s">
        <v>478</v>
      </c>
      <c r="B111" s="1" t="s">
        <v>113</v>
      </c>
      <c r="C111" t="str">
        <f t="shared" ca="1" si="319"/>
        <v>SCR1</v>
      </c>
      <c r="D111" t="str">
        <f t="shared" ca="1" si="320"/>
        <v>Suncor Industrial System</v>
      </c>
      <c r="E111" s="51">
        <v>98043.532000000007</v>
      </c>
      <c r="F111" s="51">
        <v>78781.3606</v>
      </c>
      <c r="G111" s="51">
        <v>103113.02099999999</v>
      </c>
      <c r="H111" s="51">
        <v>94571.051999999996</v>
      </c>
      <c r="I111" s="51">
        <v>116574.143</v>
      </c>
      <c r="J111" s="51">
        <v>62509.511100000003</v>
      </c>
      <c r="K111" s="51">
        <v>38999.577400000002</v>
      </c>
      <c r="L111" s="51">
        <v>72.922700000000006</v>
      </c>
      <c r="M111" s="51">
        <v>17808.492999999999</v>
      </c>
      <c r="N111" s="51">
        <v>45162.834999999999</v>
      </c>
      <c r="O111" s="51">
        <v>91584.076300000001</v>
      </c>
      <c r="P111" s="51">
        <v>88933.431400000001</v>
      </c>
      <c r="Q111" s="32">
        <v>7898692.1900000004</v>
      </c>
      <c r="R111" s="32">
        <v>9674725.6899999995</v>
      </c>
      <c r="S111" s="32">
        <v>5056469.01</v>
      </c>
      <c r="T111" s="32">
        <v>4868422.28</v>
      </c>
      <c r="U111" s="32">
        <v>3916487.27</v>
      </c>
      <c r="V111" s="32">
        <v>4329620.6399999997</v>
      </c>
      <c r="W111" s="32">
        <v>2920534.46</v>
      </c>
      <c r="X111" s="32">
        <v>2936.07</v>
      </c>
      <c r="Y111" s="32">
        <v>1969350.93</v>
      </c>
      <c r="Z111" s="32">
        <v>3244893.27</v>
      </c>
      <c r="AA111" s="32">
        <v>10696429.34</v>
      </c>
      <c r="AB111" s="32">
        <v>4670290.82</v>
      </c>
      <c r="AC111" s="2">
        <v>5.25</v>
      </c>
      <c r="AD111" s="2">
        <v>5.25</v>
      </c>
      <c r="AE111" s="2">
        <v>5.25</v>
      </c>
      <c r="AF111" s="2">
        <v>5.25</v>
      </c>
      <c r="AG111" s="2">
        <v>5.25</v>
      </c>
      <c r="AH111" s="2">
        <v>5.25</v>
      </c>
      <c r="AI111" s="2">
        <v>5.94</v>
      </c>
      <c r="AJ111" s="2">
        <v>5.94</v>
      </c>
      <c r="AK111" s="2">
        <v>5.94</v>
      </c>
      <c r="AL111" s="2">
        <v>5.94</v>
      </c>
      <c r="AM111" s="2">
        <v>5.94</v>
      </c>
      <c r="AN111" s="2">
        <v>5.94</v>
      </c>
      <c r="AO111" s="33">
        <v>414681.34</v>
      </c>
      <c r="AP111" s="33">
        <v>507923.1</v>
      </c>
      <c r="AQ111" s="33">
        <v>265464.62</v>
      </c>
      <c r="AR111" s="33">
        <v>255592.17</v>
      </c>
      <c r="AS111" s="33">
        <v>205615.58</v>
      </c>
      <c r="AT111" s="33">
        <v>227305.08</v>
      </c>
      <c r="AU111" s="33">
        <v>173479.75</v>
      </c>
      <c r="AV111" s="33">
        <v>174.4</v>
      </c>
      <c r="AW111" s="33">
        <v>116979.45</v>
      </c>
      <c r="AX111" s="33">
        <v>192746.66</v>
      </c>
      <c r="AY111" s="33">
        <v>635367.9</v>
      </c>
      <c r="AZ111" s="33">
        <v>277415.27</v>
      </c>
      <c r="BA111" s="31">
        <f t="shared" si="267"/>
        <v>-3159.48</v>
      </c>
      <c r="BB111" s="31">
        <f t="shared" si="268"/>
        <v>-3869.89</v>
      </c>
      <c r="BC111" s="31">
        <f t="shared" si="269"/>
        <v>-2022.59</v>
      </c>
      <c r="BD111" s="31">
        <f t="shared" si="270"/>
        <v>28236.85</v>
      </c>
      <c r="BE111" s="31">
        <f t="shared" si="271"/>
        <v>22715.63</v>
      </c>
      <c r="BF111" s="31">
        <f t="shared" si="272"/>
        <v>25111.8</v>
      </c>
      <c r="BG111" s="31">
        <f t="shared" si="273"/>
        <v>2044.37</v>
      </c>
      <c r="BH111" s="31">
        <f t="shared" si="274"/>
        <v>2.06</v>
      </c>
      <c r="BI111" s="31">
        <f t="shared" si="275"/>
        <v>1378.55</v>
      </c>
      <c r="BJ111" s="31">
        <f t="shared" si="276"/>
        <v>-9734.68</v>
      </c>
      <c r="BK111" s="31">
        <f t="shared" si="277"/>
        <v>-32089.29</v>
      </c>
      <c r="BL111" s="31">
        <f t="shared" si="278"/>
        <v>-14010.87</v>
      </c>
      <c r="BM111" s="6">
        <f t="shared" ca="1" si="318"/>
        <v>3.0499999999999999E-2</v>
      </c>
      <c r="BN111" s="6">
        <f t="shared" ca="1" si="318"/>
        <v>3.0499999999999999E-2</v>
      </c>
      <c r="BO111" s="6">
        <f t="shared" ca="1" si="318"/>
        <v>3.0499999999999999E-2</v>
      </c>
      <c r="BP111" s="6">
        <f t="shared" ca="1" si="318"/>
        <v>3.0499999999999999E-2</v>
      </c>
      <c r="BQ111" s="6">
        <f t="shared" ca="1" si="318"/>
        <v>3.0499999999999999E-2</v>
      </c>
      <c r="BR111" s="6">
        <f t="shared" ca="1" si="318"/>
        <v>3.0499999999999999E-2</v>
      </c>
      <c r="BS111" s="6">
        <f t="shared" ca="1" si="318"/>
        <v>3.0499999999999999E-2</v>
      </c>
      <c r="BT111" s="6">
        <f t="shared" ca="1" si="318"/>
        <v>3.0499999999999999E-2</v>
      </c>
      <c r="BU111" s="6">
        <f t="shared" ca="1" si="318"/>
        <v>3.0499999999999999E-2</v>
      </c>
      <c r="BV111" s="6">
        <f t="shared" ca="1" si="318"/>
        <v>3.0499999999999999E-2</v>
      </c>
      <c r="BW111" s="6">
        <f t="shared" ca="1" si="318"/>
        <v>3.0499999999999999E-2</v>
      </c>
      <c r="BX111" s="6">
        <f t="shared" ca="1" si="318"/>
        <v>3.0499999999999999E-2</v>
      </c>
      <c r="BY111" s="31">
        <f t="shared" ca="1" si="306"/>
        <v>240910.11</v>
      </c>
      <c r="BZ111" s="31">
        <f t="shared" ca="1" si="307"/>
        <v>295079.13</v>
      </c>
      <c r="CA111" s="31">
        <f t="shared" ca="1" si="308"/>
        <v>154222.29999999999</v>
      </c>
      <c r="CB111" s="31">
        <f t="shared" ca="1" si="309"/>
        <v>148486.88</v>
      </c>
      <c r="CC111" s="31">
        <f t="shared" ca="1" si="310"/>
        <v>119452.86</v>
      </c>
      <c r="CD111" s="31">
        <f t="shared" ca="1" si="311"/>
        <v>132053.43</v>
      </c>
      <c r="CE111" s="31">
        <f t="shared" ca="1" si="312"/>
        <v>89076.3</v>
      </c>
      <c r="CF111" s="31">
        <f t="shared" ca="1" si="313"/>
        <v>89.55</v>
      </c>
      <c r="CG111" s="31">
        <f t="shared" ca="1" si="314"/>
        <v>60065.2</v>
      </c>
      <c r="CH111" s="31">
        <f t="shared" ca="1" si="315"/>
        <v>98969.24</v>
      </c>
      <c r="CI111" s="31">
        <f t="shared" ca="1" si="316"/>
        <v>326241.09000000003</v>
      </c>
      <c r="CJ111" s="31">
        <f t="shared" ca="1" si="317"/>
        <v>142443.87</v>
      </c>
      <c r="CK111" s="32">
        <f t="shared" ca="1" si="279"/>
        <v>11848.04</v>
      </c>
      <c r="CL111" s="32">
        <f t="shared" ca="1" si="280"/>
        <v>14512.09</v>
      </c>
      <c r="CM111" s="32">
        <f t="shared" ca="1" si="281"/>
        <v>7584.7</v>
      </c>
      <c r="CN111" s="32">
        <f t="shared" ca="1" si="282"/>
        <v>7302.63</v>
      </c>
      <c r="CO111" s="32">
        <f t="shared" ca="1" si="283"/>
        <v>5874.73</v>
      </c>
      <c r="CP111" s="32">
        <f t="shared" ca="1" si="284"/>
        <v>6494.43</v>
      </c>
      <c r="CQ111" s="32">
        <f t="shared" ca="1" si="285"/>
        <v>4380.8</v>
      </c>
      <c r="CR111" s="32">
        <f t="shared" ca="1" si="286"/>
        <v>4.4000000000000004</v>
      </c>
      <c r="CS111" s="32">
        <f t="shared" ca="1" si="287"/>
        <v>2954.03</v>
      </c>
      <c r="CT111" s="32">
        <f t="shared" ca="1" si="288"/>
        <v>4867.34</v>
      </c>
      <c r="CU111" s="32">
        <f t="shared" ca="1" si="289"/>
        <v>16044.64</v>
      </c>
      <c r="CV111" s="32">
        <f t="shared" ca="1" si="290"/>
        <v>7005.44</v>
      </c>
      <c r="CW111" s="31">
        <f t="shared" ca="1" si="291"/>
        <v>-158763.71000000002</v>
      </c>
      <c r="CX111" s="31">
        <f t="shared" ca="1" si="292"/>
        <v>-194461.98999999993</v>
      </c>
      <c r="CY111" s="31">
        <f t="shared" ca="1" si="293"/>
        <v>-101635.03</v>
      </c>
      <c r="CZ111" s="31">
        <f t="shared" ca="1" si="294"/>
        <v>-128039.51000000001</v>
      </c>
      <c r="DA111" s="31">
        <f t="shared" ca="1" si="295"/>
        <v>-103003.62</v>
      </c>
      <c r="DB111" s="31">
        <f t="shared" ca="1" si="296"/>
        <v>-113869.02</v>
      </c>
      <c r="DC111" s="31">
        <f t="shared" ca="1" si="297"/>
        <v>-82067.01999999999</v>
      </c>
      <c r="DD111" s="31">
        <f t="shared" ca="1" si="298"/>
        <v>-82.51</v>
      </c>
      <c r="DE111" s="31">
        <f t="shared" ca="1" si="299"/>
        <v>-55338.770000000004</v>
      </c>
      <c r="DF111" s="31">
        <f t="shared" ca="1" si="300"/>
        <v>-79175.399999999994</v>
      </c>
      <c r="DG111" s="31">
        <f t="shared" ca="1" si="301"/>
        <v>-260992.87999999998</v>
      </c>
      <c r="DH111" s="31">
        <f t="shared" ca="1" si="302"/>
        <v>-113955.09000000003</v>
      </c>
      <c r="DI111" s="32">
        <f t="shared" ca="1" si="231"/>
        <v>-7938.19</v>
      </c>
      <c r="DJ111" s="32">
        <f t="shared" ca="1" si="232"/>
        <v>-9723.1</v>
      </c>
      <c r="DK111" s="32">
        <f t="shared" ca="1" si="233"/>
        <v>-5081.75</v>
      </c>
      <c r="DL111" s="32">
        <f t="shared" ca="1" si="234"/>
        <v>-6401.98</v>
      </c>
      <c r="DM111" s="32">
        <f t="shared" ca="1" si="235"/>
        <v>-5150.18</v>
      </c>
      <c r="DN111" s="32">
        <f t="shared" ca="1" si="236"/>
        <v>-5693.45</v>
      </c>
      <c r="DO111" s="32">
        <f t="shared" ca="1" si="237"/>
        <v>-4103.3500000000004</v>
      </c>
      <c r="DP111" s="32">
        <f t="shared" ca="1" si="238"/>
        <v>-4.13</v>
      </c>
      <c r="DQ111" s="32">
        <f t="shared" ca="1" si="239"/>
        <v>-2766.94</v>
      </c>
      <c r="DR111" s="32">
        <f t="shared" ca="1" si="240"/>
        <v>-3958.77</v>
      </c>
      <c r="DS111" s="32">
        <f t="shared" ca="1" si="241"/>
        <v>-13049.64</v>
      </c>
      <c r="DT111" s="32">
        <f t="shared" ca="1" si="242"/>
        <v>-5697.75</v>
      </c>
      <c r="DU111" s="31">
        <f t="shared" ca="1" si="243"/>
        <v>-43232.5</v>
      </c>
      <c r="DV111" s="31">
        <f t="shared" ca="1" si="244"/>
        <v>-52499.21</v>
      </c>
      <c r="DW111" s="31">
        <f t="shared" ca="1" si="245"/>
        <v>-27224.16</v>
      </c>
      <c r="DX111" s="31">
        <f t="shared" ca="1" si="246"/>
        <v>-33997.86</v>
      </c>
      <c r="DY111" s="31">
        <f t="shared" ca="1" si="247"/>
        <v>-27117.360000000001</v>
      </c>
      <c r="DZ111" s="31">
        <f t="shared" ca="1" si="248"/>
        <v>-29711.9</v>
      </c>
      <c r="EA111" s="31">
        <f t="shared" ca="1" si="249"/>
        <v>-21228.29</v>
      </c>
      <c r="EB111" s="31">
        <f t="shared" ca="1" si="250"/>
        <v>-21.15</v>
      </c>
      <c r="EC111" s="31">
        <f t="shared" ca="1" si="251"/>
        <v>-14055.99</v>
      </c>
      <c r="ED111" s="31">
        <f t="shared" ca="1" si="252"/>
        <v>-19931.509999999998</v>
      </c>
      <c r="EE111" s="31">
        <f t="shared" ca="1" si="253"/>
        <v>-65092.42</v>
      </c>
      <c r="EF111" s="31">
        <f t="shared" ca="1" si="254"/>
        <v>-28163.18</v>
      </c>
      <c r="EG111" s="32">
        <f t="shared" ca="1" si="255"/>
        <v>-209934.40000000002</v>
      </c>
      <c r="EH111" s="32">
        <f t="shared" ca="1" si="256"/>
        <v>-256684.29999999993</v>
      </c>
      <c r="EI111" s="32">
        <f t="shared" ca="1" si="257"/>
        <v>-133940.94</v>
      </c>
      <c r="EJ111" s="32">
        <f t="shared" ca="1" si="258"/>
        <v>-168439.35000000003</v>
      </c>
      <c r="EK111" s="32">
        <f t="shared" ca="1" si="259"/>
        <v>-135271.15999999997</v>
      </c>
      <c r="EL111" s="32">
        <f t="shared" ca="1" si="260"/>
        <v>-149274.37</v>
      </c>
      <c r="EM111" s="32">
        <f t="shared" ca="1" si="261"/>
        <v>-107398.66</v>
      </c>
      <c r="EN111" s="32">
        <f t="shared" ca="1" si="262"/>
        <v>-107.78999999999999</v>
      </c>
      <c r="EO111" s="32">
        <f t="shared" ca="1" si="263"/>
        <v>-72161.700000000012</v>
      </c>
      <c r="EP111" s="32">
        <f t="shared" ca="1" si="264"/>
        <v>-103065.68</v>
      </c>
      <c r="EQ111" s="32">
        <f t="shared" ca="1" si="265"/>
        <v>-339134.93999999994</v>
      </c>
      <c r="ER111" s="32">
        <f t="shared" ca="1" si="266"/>
        <v>-147816.02000000002</v>
      </c>
    </row>
    <row r="112" spans="1:148" x14ac:dyDescent="0.25">
      <c r="A112" t="s">
        <v>479</v>
      </c>
      <c r="B112" s="1" t="s">
        <v>114</v>
      </c>
      <c r="C112" t="str">
        <f t="shared" ca="1" si="319"/>
        <v>SCR2</v>
      </c>
      <c r="D112" t="str">
        <f t="shared" ca="1" si="320"/>
        <v>Magrath Wind Facility</v>
      </c>
      <c r="E112" s="51">
        <v>10809.3462</v>
      </c>
      <c r="F112" s="51">
        <v>9447.4336999999996</v>
      </c>
      <c r="G112" s="51">
        <v>6774.1332000000002</v>
      </c>
      <c r="H112" s="51">
        <v>8882.2206000000006</v>
      </c>
      <c r="I112" s="51">
        <v>7712.7672000000002</v>
      </c>
      <c r="J112" s="51">
        <v>7754.6088</v>
      </c>
      <c r="K112" s="51">
        <v>6157.8786</v>
      </c>
      <c r="L112" s="51">
        <v>4607.0684000000001</v>
      </c>
      <c r="M112" s="51">
        <v>7852.9148999999998</v>
      </c>
      <c r="N112" s="51">
        <v>9467.7486000000008</v>
      </c>
      <c r="O112" s="51">
        <v>11979.405500000001</v>
      </c>
      <c r="P112" s="51">
        <v>13668.5641</v>
      </c>
      <c r="Q112" s="32">
        <v>395611.73</v>
      </c>
      <c r="R112" s="32">
        <v>397393.96</v>
      </c>
      <c r="S112" s="32">
        <v>207781.98</v>
      </c>
      <c r="T112" s="32">
        <v>359786.67</v>
      </c>
      <c r="U112" s="32">
        <v>170633.39</v>
      </c>
      <c r="V112" s="32">
        <v>420415.71</v>
      </c>
      <c r="W112" s="32">
        <v>173933.5</v>
      </c>
      <c r="X112" s="32">
        <v>513445.3</v>
      </c>
      <c r="Y112" s="32">
        <v>379602.65</v>
      </c>
      <c r="Z112" s="32">
        <v>545169.65</v>
      </c>
      <c r="AA112" s="32">
        <v>1150557.52</v>
      </c>
      <c r="AB112" s="32">
        <v>504386.84</v>
      </c>
      <c r="AC112" s="2">
        <v>0.53</v>
      </c>
      <c r="AD112" s="2">
        <v>0.53</v>
      </c>
      <c r="AE112" s="2">
        <v>0.53</v>
      </c>
      <c r="AF112" s="2">
        <v>0.53</v>
      </c>
      <c r="AG112" s="2">
        <v>0.53</v>
      </c>
      <c r="AH112" s="2">
        <v>0.53</v>
      </c>
      <c r="AI112" s="2">
        <v>2.12</v>
      </c>
      <c r="AJ112" s="2">
        <v>2.12</v>
      </c>
      <c r="AK112" s="2">
        <v>2.12</v>
      </c>
      <c r="AL112" s="2">
        <v>2.12</v>
      </c>
      <c r="AM112" s="2">
        <v>2.12</v>
      </c>
      <c r="AN112" s="2">
        <v>2.12</v>
      </c>
      <c r="AO112" s="33">
        <v>2096.7399999999998</v>
      </c>
      <c r="AP112" s="33">
        <v>2106.19</v>
      </c>
      <c r="AQ112" s="33">
        <v>1101.24</v>
      </c>
      <c r="AR112" s="33">
        <v>1906.87</v>
      </c>
      <c r="AS112" s="33">
        <v>904.36</v>
      </c>
      <c r="AT112" s="33">
        <v>2228.1999999999998</v>
      </c>
      <c r="AU112" s="33">
        <v>3687.39</v>
      </c>
      <c r="AV112" s="33">
        <v>10885.04</v>
      </c>
      <c r="AW112" s="33">
        <v>8047.58</v>
      </c>
      <c r="AX112" s="33">
        <v>11557.6</v>
      </c>
      <c r="AY112" s="33">
        <v>24391.82</v>
      </c>
      <c r="AZ112" s="33">
        <v>10693</v>
      </c>
      <c r="BA112" s="31">
        <f t="shared" si="267"/>
        <v>-158.24</v>
      </c>
      <c r="BB112" s="31">
        <f t="shared" si="268"/>
        <v>-158.96</v>
      </c>
      <c r="BC112" s="31">
        <f t="shared" si="269"/>
        <v>-83.11</v>
      </c>
      <c r="BD112" s="31">
        <f t="shared" si="270"/>
        <v>2086.7600000000002</v>
      </c>
      <c r="BE112" s="31">
        <f t="shared" si="271"/>
        <v>989.67</v>
      </c>
      <c r="BF112" s="31">
        <f t="shared" si="272"/>
        <v>2438.41</v>
      </c>
      <c r="BG112" s="31">
        <f t="shared" si="273"/>
        <v>121.75</v>
      </c>
      <c r="BH112" s="31">
        <f t="shared" si="274"/>
        <v>359.41</v>
      </c>
      <c r="BI112" s="31">
        <f t="shared" si="275"/>
        <v>265.72000000000003</v>
      </c>
      <c r="BJ112" s="31">
        <f t="shared" si="276"/>
        <v>-1635.51</v>
      </c>
      <c r="BK112" s="31">
        <f t="shared" si="277"/>
        <v>-3451.67</v>
      </c>
      <c r="BL112" s="31">
        <f t="shared" si="278"/>
        <v>-1513.16</v>
      </c>
      <c r="BM112" s="6">
        <f t="shared" ca="1" si="318"/>
        <v>4.2500000000000003E-2</v>
      </c>
      <c r="BN112" s="6">
        <f t="shared" ca="1" si="318"/>
        <v>4.2500000000000003E-2</v>
      </c>
      <c r="BO112" s="6">
        <f t="shared" ca="1" si="318"/>
        <v>4.2500000000000003E-2</v>
      </c>
      <c r="BP112" s="6">
        <f t="shared" ca="1" si="318"/>
        <v>4.2500000000000003E-2</v>
      </c>
      <c r="BQ112" s="6">
        <f t="shared" ca="1" si="318"/>
        <v>4.2500000000000003E-2</v>
      </c>
      <c r="BR112" s="6">
        <f t="shared" ca="1" si="318"/>
        <v>4.2500000000000003E-2</v>
      </c>
      <c r="BS112" s="6">
        <f t="shared" ca="1" si="318"/>
        <v>4.2500000000000003E-2</v>
      </c>
      <c r="BT112" s="6">
        <f t="shared" ca="1" si="318"/>
        <v>4.2500000000000003E-2</v>
      </c>
      <c r="BU112" s="6">
        <f t="shared" ca="1" si="318"/>
        <v>4.2500000000000003E-2</v>
      </c>
      <c r="BV112" s="6">
        <f t="shared" ca="1" si="318"/>
        <v>4.2500000000000003E-2</v>
      </c>
      <c r="BW112" s="6">
        <f t="shared" ca="1" si="318"/>
        <v>4.2500000000000003E-2</v>
      </c>
      <c r="BX112" s="6">
        <f t="shared" ca="1" si="318"/>
        <v>4.2500000000000003E-2</v>
      </c>
      <c r="BY112" s="31">
        <f t="shared" ca="1" si="306"/>
        <v>16813.5</v>
      </c>
      <c r="BZ112" s="31">
        <f t="shared" ca="1" si="307"/>
        <v>16889.240000000002</v>
      </c>
      <c r="CA112" s="31">
        <f t="shared" ca="1" si="308"/>
        <v>8830.73</v>
      </c>
      <c r="CB112" s="31">
        <f t="shared" ca="1" si="309"/>
        <v>15290.93</v>
      </c>
      <c r="CC112" s="31">
        <f t="shared" ca="1" si="310"/>
        <v>7251.92</v>
      </c>
      <c r="CD112" s="31">
        <f t="shared" ca="1" si="311"/>
        <v>17867.669999999998</v>
      </c>
      <c r="CE112" s="31">
        <f t="shared" ca="1" si="312"/>
        <v>7392.17</v>
      </c>
      <c r="CF112" s="31">
        <f t="shared" ca="1" si="313"/>
        <v>21821.43</v>
      </c>
      <c r="CG112" s="31">
        <f t="shared" ca="1" si="314"/>
        <v>16133.11</v>
      </c>
      <c r="CH112" s="31">
        <f t="shared" ca="1" si="315"/>
        <v>23169.71</v>
      </c>
      <c r="CI112" s="31">
        <f t="shared" ca="1" si="316"/>
        <v>48898.69</v>
      </c>
      <c r="CJ112" s="31">
        <f t="shared" ca="1" si="317"/>
        <v>21436.44</v>
      </c>
      <c r="CK112" s="32">
        <f t="shared" ca="1" si="279"/>
        <v>593.41999999999996</v>
      </c>
      <c r="CL112" s="32">
        <f t="shared" ca="1" si="280"/>
        <v>596.09</v>
      </c>
      <c r="CM112" s="32">
        <f t="shared" ca="1" si="281"/>
        <v>311.67</v>
      </c>
      <c r="CN112" s="32">
        <f t="shared" ca="1" si="282"/>
        <v>539.67999999999995</v>
      </c>
      <c r="CO112" s="32">
        <f t="shared" ca="1" si="283"/>
        <v>255.95</v>
      </c>
      <c r="CP112" s="32">
        <f t="shared" ca="1" si="284"/>
        <v>630.62</v>
      </c>
      <c r="CQ112" s="32">
        <f t="shared" ca="1" si="285"/>
        <v>260.89999999999998</v>
      </c>
      <c r="CR112" s="32">
        <f t="shared" ca="1" si="286"/>
        <v>770.17</v>
      </c>
      <c r="CS112" s="32">
        <f t="shared" ca="1" si="287"/>
        <v>569.4</v>
      </c>
      <c r="CT112" s="32">
        <f t="shared" ca="1" si="288"/>
        <v>817.75</v>
      </c>
      <c r="CU112" s="32">
        <f t="shared" ca="1" si="289"/>
        <v>1725.84</v>
      </c>
      <c r="CV112" s="32">
        <f t="shared" ca="1" si="290"/>
        <v>756.58</v>
      </c>
      <c r="CW112" s="31">
        <f t="shared" ca="1" si="291"/>
        <v>15468.419999999998</v>
      </c>
      <c r="CX112" s="31">
        <f t="shared" ca="1" si="292"/>
        <v>15538.1</v>
      </c>
      <c r="CY112" s="31">
        <f t="shared" ca="1" si="293"/>
        <v>8124.2699999999995</v>
      </c>
      <c r="CZ112" s="31">
        <f t="shared" ca="1" si="294"/>
        <v>11836.980000000001</v>
      </c>
      <c r="DA112" s="31">
        <f t="shared" ca="1" si="295"/>
        <v>5613.84</v>
      </c>
      <c r="DB112" s="31">
        <f t="shared" ca="1" si="296"/>
        <v>13831.679999999997</v>
      </c>
      <c r="DC112" s="31">
        <f t="shared" ca="1" si="297"/>
        <v>3843.93</v>
      </c>
      <c r="DD112" s="31">
        <f t="shared" ca="1" si="298"/>
        <v>11347.149999999998</v>
      </c>
      <c r="DE112" s="31">
        <f t="shared" ca="1" si="299"/>
        <v>8389.2100000000028</v>
      </c>
      <c r="DF112" s="31">
        <f t="shared" ca="1" si="300"/>
        <v>14065.369999999999</v>
      </c>
      <c r="DG112" s="31">
        <f t="shared" ca="1" si="301"/>
        <v>29684.379999999997</v>
      </c>
      <c r="DH112" s="31">
        <f t="shared" ca="1" si="302"/>
        <v>13013.18</v>
      </c>
      <c r="DI112" s="32">
        <f t="shared" ca="1" si="231"/>
        <v>773.42</v>
      </c>
      <c r="DJ112" s="32">
        <f t="shared" ca="1" si="232"/>
        <v>776.91</v>
      </c>
      <c r="DK112" s="32">
        <f t="shared" ca="1" si="233"/>
        <v>406.21</v>
      </c>
      <c r="DL112" s="32">
        <f t="shared" ca="1" si="234"/>
        <v>591.85</v>
      </c>
      <c r="DM112" s="32">
        <f t="shared" ca="1" si="235"/>
        <v>280.69</v>
      </c>
      <c r="DN112" s="32">
        <f t="shared" ca="1" si="236"/>
        <v>691.58</v>
      </c>
      <c r="DO112" s="32">
        <f t="shared" ca="1" si="237"/>
        <v>192.2</v>
      </c>
      <c r="DP112" s="32">
        <f t="shared" ca="1" si="238"/>
        <v>567.36</v>
      </c>
      <c r="DQ112" s="32">
        <f t="shared" ca="1" si="239"/>
        <v>419.46</v>
      </c>
      <c r="DR112" s="32">
        <f t="shared" ca="1" si="240"/>
        <v>703.27</v>
      </c>
      <c r="DS112" s="32">
        <f t="shared" ca="1" si="241"/>
        <v>1484.22</v>
      </c>
      <c r="DT112" s="32">
        <f t="shared" ca="1" si="242"/>
        <v>650.66</v>
      </c>
      <c r="DU112" s="31">
        <f t="shared" ca="1" si="243"/>
        <v>4212.16</v>
      </c>
      <c r="DV112" s="31">
        <f t="shared" ca="1" si="244"/>
        <v>4194.8500000000004</v>
      </c>
      <c r="DW112" s="31">
        <f t="shared" ca="1" si="245"/>
        <v>2176.1799999999998</v>
      </c>
      <c r="DX112" s="31">
        <f t="shared" ca="1" si="246"/>
        <v>3143.03</v>
      </c>
      <c r="DY112" s="31">
        <f t="shared" ca="1" si="247"/>
        <v>1477.93</v>
      </c>
      <c r="DZ112" s="31">
        <f t="shared" ca="1" si="248"/>
        <v>3609.11</v>
      </c>
      <c r="EA112" s="31">
        <f t="shared" ca="1" si="249"/>
        <v>994.31</v>
      </c>
      <c r="EB112" s="31">
        <f t="shared" ca="1" si="250"/>
        <v>2908.67</v>
      </c>
      <c r="EC112" s="31">
        <f t="shared" ca="1" si="251"/>
        <v>2130.85</v>
      </c>
      <c r="ED112" s="31">
        <f t="shared" ca="1" si="252"/>
        <v>3540.8</v>
      </c>
      <c r="EE112" s="31">
        <f t="shared" ca="1" si="253"/>
        <v>7403.38</v>
      </c>
      <c r="EF112" s="31">
        <f t="shared" ca="1" si="254"/>
        <v>3216.11</v>
      </c>
      <c r="EG112" s="32">
        <f t="shared" ca="1" si="255"/>
        <v>20454</v>
      </c>
      <c r="EH112" s="32">
        <f t="shared" ca="1" si="256"/>
        <v>20509.86</v>
      </c>
      <c r="EI112" s="32">
        <f t="shared" ca="1" si="257"/>
        <v>10706.66</v>
      </c>
      <c r="EJ112" s="32">
        <f t="shared" ca="1" si="258"/>
        <v>15571.860000000002</v>
      </c>
      <c r="EK112" s="32">
        <f t="shared" ca="1" si="259"/>
        <v>7372.46</v>
      </c>
      <c r="EL112" s="32">
        <f t="shared" ca="1" si="260"/>
        <v>18132.369999999995</v>
      </c>
      <c r="EM112" s="32">
        <f t="shared" ca="1" si="261"/>
        <v>5030.4399999999996</v>
      </c>
      <c r="EN112" s="32">
        <f t="shared" ca="1" si="262"/>
        <v>14823.179999999998</v>
      </c>
      <c r="EO112" s="32">
        <f t="shared" ca="1" si="263"/>
        <v>10939.520000000002</v>
      </c>
      <c r="EP112" s="32">
        <f t="shared" ca="1" si="264"/>
        <v>18309.439999999999</v>
      </c>
      <c r="EQ112" s="32">
        <f t="shared" ca="1" si="265"/>
        <v>38571.979999999996</v>
      </c>
      <c r="ER112" s="32">
        <f t="shared" ca="1" si="266"/>
        <v>16879.95</v>
      </c>
    </row>
    <row r="113" spans="1:148" x14ac:dyDescent="0.25">
      <c r="A113" t="s">
        <v>479</v>
      </c>
      <c r="B113" s="1" t="s">
        <v>115</v>
      </c>
      <c r="C113" t="str">
        <f t="shared" ca="1" si="319"/>
        <v>SCR3</v>
      </c>
      <c r="D113" t="str">
        <f t="shared" ca="1" si="320"/>
        <v>Chin Chute Wind Facility</v>
      </c>
      <c r="E113" s="51">
        <v>11166.545700000001</v>
      </c>
      <c r="F113" s="51">
        <v>10870.405500000001</v>
      </c>
      <c r="G113" s="51">
        <v>7384.0501000000004</v>
      </c>
      <c r="H113" s="51">
        <v>9740.5756999999994</v>
      </c>
      <c r="I113" s="51">
        <v>7843.2273999999998</v>
      </c>
      <c r="J113" s="51">
        <v>8294.4995999999992</v>
      </c>
      <c r="K113" s="51">
        <v>6476.6959999999999</v>
      </c>
      <c r="L113" s="51">
        <v>4976.5482000000002</v>
      </c>
      <c r="M113" s="51">
        <v>9992.5084999999999</v>
      </c>
      <c r="N113" s="51">
        <v>9802.6790000000001</v>
      </c>
      <c r="O113" s="51">
        <v>12320.9589</v>
      </c>
      <c r="P113" s="51">
        <v>13989.4324</v>
      </c>
      <c r="Q113" s="32">
        <v>458937.68</v>
      </c>
      <c r="R113" s="32">
        <v>579423.80000000005</v>
      </c>
      <c r="S113" s="32">
        <v>230859.2</v>
      </c>
      <c r="T113" s="32">
        <v>456303.39</v>
      </c>
      <c r="U113" s="32">
        <v>170049.12</v>
      </c>
      <c r="V113" s="32">
        <v>396977.22</v>
      </c>
      <c r="W113" s="32">
        <v>171096</v>
      </c>
      <c r="X113" s="32">
        <v>447260.68</v>
      </c>
      <c r="Y113" s="32">
        <v>440677.6</v>
      </c>
      <c r="Z113" s="32">
        <v>584918.17000000004</v>
      </c>
      <c r="AA113" s="32">
        <v>1053757.6100000001</v>
      </c>
      <c r="AB113" s="32">
        <v>528570.81999999995</v>
      </c>
      <c r="AC113" s="2">
        <v>-0.21</v>
      </c>
      <c r="AD113" s="2">
        <v>-0.21</v>
      </c>
      <c r="AE113" s="2">
        <v>-0.21</v>
      </c>
      <c r="AF113" s="2">
        <v>-0.21</v>
      </c>
      <c r="AG113" s="2">
        <v>-0.21</v>
      </c>
      <c r="AH113" s="2">
        <v>-0.21</v>
      </c>
      <c r="AI113" s="2">
        <v>1.53</v>
      </c>
      <c r="AJ113" s="2">
        <v>1.53</v>
      </c>
      <c r="AK113" s="2">
        <v>1.53</v>
      </c>
      <c r="AL113" s="2">
        <v>1.53</v>
      </c>
      <c r="AM113" s="2">
        <v>1.53</v>
      </c>
      <c r="AN113" s="2">
        <v>1.53</v>
      </c>
      <c r="AO113" s="33">
        <v>-963.77</v>
      </c>
      <c r="AP113" s="33">
        <v>-1216.79</v>
      </c>
      <c r="AQ113" s="33">
        <v>-484.8</v>
      </c>
      <c r="AR113" s="33">
        <v>-958.24</v>
      </c>
      <c r="AS113" s="33">
        <v>-357.1</v>
      </c>
      <c r="AT113" s="33">
        <v>-833.65</v>
      </c>
      <c r="AU113" s="33">
        <v>2617.77</v>
      </c>
      <c r="AV113" s="33">
        <v>6843.09</v>
      </c>
      <c r="AW113" s="33">
        <v>6742.37</v>
      </c>
      <c r="AX113" s="33">
        <v>8949.25</v>
      </c>
      <c r="AY113" s="33">
        <v>16122.49</v>
      </c>
      <c r="AZ113" s="33">
        <v>8087.13</v>
      </c>
      <c r="BA113" s="31">
        <f t="shared" si="267"/>
        <v>-183.58</v>
      </c>
      <c r="BB113" s="31">
        <f t="shared" si="268"/>
        <v>-231.77</v>
      </c>
      <c r="BC113" s="31">
        <f t="shared" si="269"/>
        <v>-92.34</v>
      </c>
      <c r="BD113" s="31">
        <f t="shared" si="270"/>
        <v>2646.56</v>
      </c>
      <c r="BE113" s="31">
        <f t="shared" si="271"/>
        <v>986.28</v>
      </c>
      <c r="BF113" s="31">
        <f t="shared" si="272"/>
        <v>2302.4699999999998</v>
      </c>
      <c r="BG113" s="31">
        <f t="shared" si="273"/>
        <v>119.77</v>
      </c>
      <c r="BH113" s="31">
        <f t="shared" si="274"/>
        <v>313.08</v>
      </c>
      <c r="BI113" s="31">
        <f t="shared" si="275"/>
        <v>308.47000000000003</v>
      </c>
      <c r="BJ113" s="31">
        <f t="shared" si="276"/>
        <v>-1754.75</v>
      </c>
      <c r="BK113" s="31">
        <f t="shared" si="277"/>
        <v>-3161.27</v>
      </c>
      <c r="BL113" s="31">
        <f t="shared" si="278"/>
        <v>-1585.71</v>
      </c>
      <c r="BM113" s="6">
        <f t="shared" ca="1" si="318"/>
        <v>2.92E-2</v>
      </c>
      <c r="BN113" s="6">
        <f t="shared" ca="1" si="318"/>
        <v>2.92E-2</v>
      </c>
      <c r="BO113" s="6">
        <f t="shared" ca="1" si="318"/>
        <v>2.92E-2</v>
      </c>
      <c r="BP113" s="6">
        <f t="shared" ca="1" si="318"/>
        <v>2.92E-2</v>
      </c>
      <c r="BQ113" s="6">
        <f t="shared" ca="1" si="318"/>
        <v>2.92E-2</v>
      </c>
      <c r="BR113" s="6">
        <f t="shared" ca="1" si="318"/>
        <v>2.92E-2</v>
      </c>
      <c r="BS113" s="6">
        <f t="shared" ca="1" si="318"/>
        <v>2.92E-2</v>
      </c>
      <c r="BT113" s="6">
        <f t="shared" ca="1" si="318"/>
        <v>2.92E-2</v>
      </c>
      <c r="BU113" s="6">
        <f t="shared" ca="1" si="318"/>
        <v>2.92E-2</v>
      </c>
      <c r="BV113" s="6">
        <f t="shared" ca="1" si="318"/>
        <v>2.92E-2</v>
      </c>
      <c r="BW113" s="6">
        <f t="shared" ca="1" si="318"/>
        <v>2.92E-2</v>
      </c>
      <c r="BX113" s="6">
        <f t="shared" ca="1" si="318"/>
        <v>2.92E-2</v>
      </c>
      <c r="BY113" s="31">
        <f t="shared" ca="1" si="306"/>
        <v>13400.98</v>
      </c>
      <c r="BZ113" s="31">
        <f t="shared" ca="1" si="307"/>
        <v>16919.169999999998</v>
      </c>
      <c r="CA113" s="31">
        <f t="shared" ca="1" si="308"/>
        <v>6741.09</v>
      </c>
      <c r="CB113" s="31">
        <f t="shared" ca="1" si="309"/>
        <v>13324.06</v>
      </c>
      <c r="CC113" s="31">
        <f t="shared" ca="1" si="310"/>
        <v>4965.43</v>
      </c>
      <c r="CD113" s="31">
        <f t="shared" ca="1" si="311"/>
        <v>11591.73</v>
      </c>
      <c r="CE113" s="31">
        <f t="shared" ca="1" si="312"/>
        <v>4996</v>
      </c>
      <c r="CF113" s="31">
        <f t="shared" ca="1" si="313"/>
        <v>13060.01</v>
      </c>
      <c r="CG113" s="31">
        <f t="shared" ca="1" si="314"/>
        <v>12867.79</v>
      </c>
      <c r="CH113" s="31">
        <f t="shared" ca="1" si="315"/>
        <v>17079.61</v>
      </c>
      <c r="CI113" s="31">
        <f t="shared" ca="1" si="316"/>
        <v>30769.72</v>
      </c>
      <c r="CJ113" s="31">
        <f t="shared" ca="1" si="317"/>
        <v>15434.27</v>
      </c>
      <c r="CK113" s="32">
        <f t="shared" ca="1" si="279"/>
        <v>688.41</v>
      </c>
      <c r="CL113" s="32">
        <f t="shared" ca="1" si="280"/>
        <v>869.14</v>
      </c>
      <c r="CM113" s="32">
        <f t="shared" ca="1" si="281"/>
        <v>346.29</v>
      </c>
      <c r="CN113" s="32">
        <f t="shared" ca="1" si="282"/>
        <v>684.46</v>
      </c>
      <c r="CO113" s="32">
        <f t="shared" ca="1" si="283"/>
        <v>255.07</v>
      </c>
      <c r="CP113" s="32">
        <f t="shared" ca="1" si="284"/>
        <v>595.47</v>
      </c>
      <c r="CQ113" s="32">
        <f t="shared" ca="1" si="285"/>
        <v>256.64</v>
      </c>
      <c r="CR113" s="32">
        <f t="shared" ca="1" si="286"/>
        <v>670.89</v>
      </c>
      <c r="CS113" s="32">
        <f t="shared" ca="1" si="287"/>
        <v>661.02</v>
      </c>
      <c r="CT113" s="32">
        <f t="shared" ca="1" si="288"/>
        <v>877.38</v>
      </c>
      <c r="CU113" s="32">
        <f t="shared" ca="1" si="289"/>
        <v>1580.64</v>
      </c>
      <c r="CV113" s="32">
        <f t="shared" ca="1" si="290"/>
        <v>792.86</v>
      </c>
      <c r="CW113" s="31">
        <f t="shared" ca="1" si="291"/>
        <v>15236.74</v>
      </c>
      <c r="CX113" s="31">
        <f t="shared" ca="1" si="292"/>
        <v>19236.87</v>
      </c>
      <c r="CY113" s="31">
        <f t="shared" ca="1" si="293"/>
        <v>7664.52</v>
      </c>
      <c r="CZ113" s="31">
        <f t="shared" ca="1" si="294"/>
        <v>12320.2</v>
      </c>
      <c r="DA113" s="31">
        <f t="shared" ca="1" si="295"/>
        <v>4591.3200000000006</v>
      </c>
      <c r="DB113" s="31">
        <f t="shared" ca="1" si="296"/>
        <v>10718.38</v>
      </c>
      <c r="DC113" s="31">
        <f t="shared" ca="1" si="297"/>
        <v>2515.1000000000004</v>
      </c>
      <c r="DD113" s="31">
        <f t="shared" ca="1" si="298"/>
        <v>6574.73</v>
      </c>
      <c r="DE113" s="31">
        <f t="shared" ca="1" si="299"/>
        <v>6477.9700000000012</v>
      </c>
      <c r="DF113" s="31">
        <f t="shared" ca="1" si="300"/>
        <v>10762.490000000002</v>
      </c>
      <c r="DG113" s="31">
        <f t="shared" ca="1" si="301"/>
        <v>19389.14</v>
      </c>
      <c r="DH113" s="31">
        <f t="shared" ca="1" si="302"/>
        <v>9725.7100000000009</v>
      </c>
      <c r="DI113" s="32">
        <f t="shared" ca="1" si="231"/>
        <v>761.84</v>
      </c>
      <c r="DJ113" s="32">
        <f t="shared" ca="1" si="232"/>
        <v>961.84</v>
      </c>
      <c r="DK113" s="32">
        <f t="shared" ca="1" si="233"/>
        <v>383.23</v>
      </c>
      <c r="DL113" s="32">
        <f t="shared" ca="1" si="234"/>
        <v>616.01</v>
      </c>
      <c r="DM113" s="32">
        <f t="shared" ca="1" si="235"/>
        <v>229.57</v>
      </c>
      <c r="DN113" s="32">
        <f t="shared" ca="1" si="236"/>
        <v>535.91999999999996</v>
      </c>
      <c r="DO113" s="32">
        <f t="shared" ca="1" si="237"/>
        <v>125.76</v>
      </c>
      <c r="DP113" s="32">
        <f t="shared" ca="1" si="238"/>
        <v>328.74</v>
      </c>
      <c r="DQ113" s="32">
        <f t="shared" ca="1" si="239"/>
        <v>323.89999999999998</v>
      </c>
      <c r="DR113" s="32">
        <f t="shared" ca="1" si="240"/>
        <v>538.12</v>
      </c>
      <c r="DS113" s="32">
        <f t="shared" ca="1" si="241"/>
        <v>969.46</v>
      </c>
      <c r="DT113" s="32">
        <f t="shared" ca="1" si="242"/>
        <v>486.29</v>
      </c>
      <c r="DU113" s="31">
        <f t="shared" ca="1" si="243"/>
        <v>4149.07</v>
      </c>
      <c r="DV113" s="31">
        <f t="shared" ca="1" si="244"/>
        <v>5193.41</v>
      </c>
      <c r="DW113" s="31">
        <f t="shared" ca="1" si="245"/>
        <v>2053.0300000000002</v>
      </c>
      <c r="DX113" s="31">
        <f t="shared" ca="1" si="246"/>
        <v>3271.34</v>
      </c>
      <c r="DY113" s="31">
        <f t="shared" ca="1" si="247"/>
        <v>1208.74</v>
      </c>
      <c r="DZ113" s="31">
        <f t="shared" ca="1" si="248"/>
        <v>2796.75</v>
      </c>
      <c r="EA113" s="31">
        <f t="shared" ca="1" si="249"/>
        <v>650.58000000000004</v>
      </c>
      <c r="EB113" s="31">
        <f t="shared" ca="1" si="250"/>
        <v>1685.33</v>
      </c>
      <c r="EC113" s="31">
        <f t="shared" ca="1" si="251"/>
        <v>1645.4</v>
      </c>
      <c r="ED113" s="31">
        <f t="shared" ca="1" si="252"/>
        <v>2709.34</v>
      </c>
      <c r="EE113" s="31">
        <f t="shared" ca="1" si="253"/>
        <v>4835.71</v>
      </c>
      <c r="EF113" s="31">
        <f t="shared" ca="1" si="254"/>
        <v>2403.64</v>
      </c>
      <c r="EG113" s="32">
        <f t="shared" ca="1" si="255"/>
        <v>20147.650000000001</v>
      </c>
      <c r="EH113" s="32">
        <f t="shared" ca="1" si="256"/>
        <v>25392.12</v>
      </c>
      <c r="EI113" s="32">
        <f t="shared" ca="1" si="257"/>
        <v>10100.780000000001</v>
      </c>
      <c r="EJ113" s="32">
        <f t="shared" ca="1" si="258"/>
        <v>16207.550000000001</v>
      </c>
      <c r="EK113" s="32">
        <f t="shared" ca="1" si="259"/>
        <v>6029.63</v>
      </c>
      <c r="EL113" s="32">
        <f t="shared" ca="1" si="260"/>
        <v>14051.05</v>
      </c>
      <c r="EM113" s="32">
        <f t="shared" ca="1" si="261"/>
        <v>3291.4400000000005</v>
      </c>
      <c r="EN113" s="32">
        <f t="shared" ca="1" si="262"/>
        <v>8588.7999999999993</v>
      </c>
      <c r="EO113" s="32">
        <f t="shared" ca="1" si="263"/>
        <v>8447.27</v>
      </c>
      <c r="EP113" s="32">
        <f t="shared" ca="1" si="264"/>
        <v>14009.950000000003</v>
      </c>
      <c r="EQ113" s="32">
        <f t="shared" ca="1" si="265"/>
        <v>25194.309999999998</v>
      </c>
      <c r="ER113" s="32">
        <f t="shared" ca="1" si="266"/>
        <v>12615.640000000001</v>
      </c>
    </row>
    <row r="114" spans="1:148" x14ac:dyDescent="0.25">
      <c r="A114" t="s">
        <v>479</v>
      </c>
      <c r="B114" s="1" t="s">
        <v>120</v>
      </c>
      <c r="C114" t="str">
        <f t="shared" ca="1" si="319"/>
        <v>SCR4</v>
      </c>
      <c r="D114" t="str">
        <f t="shared" ca="1" si="320"/>
        <v>Wintering Hills Wind Facility</v>
      </c>
      <c r="L114" s="51">
        <v>0</v>
      </c>
      <c r="M114" s="51">
        <v>0</v>
      </c>
      <c r="N114" s="51">
        <v>368.6859</v>
      </c>
      <c r="O114" s="51">
        <v>4442.0630000000001</v>
      </c>
      <c r="P114" s="51">
        <v>32699.951000000001</v>
      </c>
      <c r="Q114" s="32"/>
      <c r="R114" s="32"/>
      <c r="S114" s="32"/>
      <c r="T114" s="32"/>
      <c r="U114" s="32"/>
      <c r="V114" s="32"/>
      <c r="W114" s="32"/>
      <c r="X114" s="32">
        <v>0</v>
      </c>
      <c r="Y114" s="32">
        <v>0</v>
      </c>
      <c r="Z114" s="32">
        <v>12900.75</v>
      </c>
      <c r="AA114" s="32">
        <v>290650.3</v>
      </c>
      <c r="AB114" s="32">
        <v>1240477.3999999999</v>
      </c>
      <c r="AJ114" s="2">
        <v>5.82</v>
      </c>
      <c r="AK114" s="2">
        <v>5.82</v>
      </c>
      <c r="AL114" s="2">
        <v>5.82</v>
      </c>
      <c r="AM114" s="2">
        <v>5.82</v>
      </c>
      <c r="AN114" s="2">
        <v>5.82</v>
      </c>
      <c r="AO114" s="33"/>
      <c r="AP114" s="33"/>
      <c r="AQ114" s="33"/>
      <c r="AR114" s="33"/>
      <c r="AS114" s="33"/>
      <c r="AT114" s="33"/>
      <c r="AU114" s="33"/>
      <c r="AV114" s="33">
        <v>0</v>
      </c>
      <c r="AW114" s="33">
        <v>0</v>
      </c>
      <c r="AX114" s="33">
        <v>750.82</v>
      </c>
      <c r="AY114" s="33">
        <v>16915.849999999999</v>
      </c>
      <c r="AZ114" s="33">
        <v>72195.78</v>
      </c>
      <c r="BA114" s="31">
        <f t="shared" si="267"/>
        <v>0</v>
      </c>
      <c r="BB114" s="31">
        <f t="shared" si="268"/>
        <v>0</v>
      </c>
      <c r="BC114" s="31">
        <f t="shared" si="269"/>
        <v>0</v>
      </c>
      <c r="BD114" s="31">
        <f t="shared" si="270"/>
        <v>0</v>
      </c>
      <c r="BE114" s="31">
        <f t="shared" si="271"/>
        <v>0</v>
      </c>
      <c r="BF114" s="31">
        <f t="shared" si="272"/>
        <v>0</v>
      </c>
      <c r="BG114" s="31">
        <f t="shared" si="273"/>
        <v>0</v>
      </c>
      <c r="BH114" s="31">
        <f t="shared" si="274"/>
        <v>0</v>
      </c>
      <c r="BI114" s="31">
        <f t="shared" si="275"/>
        <v>0</v>
      </c>
      <c r="BJ114" s="31">
        <f t="shared" si="276"/>
        <v>-38.700000000000003</v>
      </c>
      <c r="BK114" s="31">
        <f t="shared" si="277"/>
        <v>-871.95</v>
      </c>
      <c r="BL114" s="31">
        <f t="shared" si="278"/>
        <v>-3721.43</v>
      </c>
      <c r="BM114" s="6">
        <f t="shared" ca="1" si="318"/>
        <v>9.9400000000000002E-2</v>
      </c>
      <c r="BN114" s="6">
        <f t="shared" ca="1" si="318"/>
        <v>9.9400000000000002E-2</v>
      </c>
      <c r="BO114" s="6">
        <f t="shared" ca="1" si="318"/>
        <v>9.9400000000000002E-2</v>
      </c>
      <c r="BP114" s="6">
        <f t="shared" ca="1" si="318"/>
        <v>9.9400000000000002E-2</v>
      </c>
      <c r="BQ114" s="6">
        <f t="shared" ca="1" si="318"/>
        <v>9.9400000000000002E-2</v>
      </c>
      <c r="BR114" s="6">
        <f t="shared" ca="1" si="318"/>
        <v>9.9400000000000002E-2</v>
      </c>
      <c r="BS114" s="6">
        <f t="shared" ca="1" si="318"/>
        <v>9.9400000000000002E-2</v>
      </c>
      <c r="BT114" s="6">
        <f t="shared" ca="1" si="318"/>
        <v>9.9400000000000002E-2</v>
      </c>
      <c r="BU114" s="6">
        <f t="shared" ca="1" si="318"/>
        <v>9.9400000000000002E-2</v>
      </c>
      <c r="BV114" s="6">
        <f t="shared" ca="1" si="318"/>
        <v>9.9400000000000002E-2</v>
      </c>
      <c r="BW114" s="6">
        <f t="shared" ca="1" si="318"/>
        <v>9.9400000000000002E-2</v>
      </c>
      <c r="BX114" s="6">
        <f t="shared" ca="1" si="318"/>
        <v>9.9400000000000002E-2</v>
      </c>
      <c r="BY114" s="31">
        <f t="shared" ca="1" si="306"/>
        <v>0</v>
      </c>
      <c r="BZ114" s="31">
        <f t="shared" ca="1" si="307"/>
        <v>0</v>
      </c>
      <c r="CA114" s="31">
        <f t="shared" ca="1" si="308"/>
        <v>0</v>
      </c>
      <c r="CB114" s="31">
        <f t="shared" ca="1" si="309"/>
        <v>0</v>
      </c>
      <c r="CC114" s="31">
        <f t="shared" ca="1" si="310"/>
        <v>0</v>
      </c>
      <c r="CD114" s="31">
        <f t="shared" ca="1" si="311"/>
        <v>0</v>
      </c>
      <c r="CE114" s="31">
        <f t="shared" ca="1" si="312"/>
        <v>0</v>
      </c>
      <c r="CF114" s="31">
        <f t="shared" ca="1" si="313"/>
        <v>0</v>
      </c>
      <c r="CG114" s="31">
        <f t="shared" ca="1" si="314"/>
        <v>0</v>
      </c>
      <c r="CH114" s="31">
        <f t="shared" ca="1" si="315"/>
        <v>1282.33</v>
      </c>
      <c r="CI114" s="31">
        <f t="shared" ca="1" si="316"/>
        <v>28890.639999999999</v>
      </c>
      <c r="CJ114" s="31">
        <f t="shared" ca="1" si="317"/>
        <v>123303.45</v>
      </c>
      <c r="CK114" s="32">
        <f t="shared" ca="1" si="279"/>
        <v>0</v>
      </c>
      <c r="CL114" s="32">
        <f t="shared" ca="1" si="280"/>
        <v>0</v>
      </c>
      <c r="CM114" s="32">
        <f t="shared" ca="1" si="281"/>
        <v>0</v>
      </c>
      <c r="CN114" s="32">
        <f t="shared" ca="1" si="282"/>
        <v>0</v>
      </c>
      <c r="CO114" s="32">
        <f t="shared" ca="1" si="283"/>
        <v>0</v>
      </c>
      <c r="CP114" s="32">
        <f t="shared" ca="1" si="284"/>
        <v>0</v>
      </c>
      <c r="CQ114" s="32">
        <f t="shared" ca="1" si="285"/>
        <v>0</v>
      </c>
      <c r="CR114" s="32">
        <f t="shared" ca="1" si="286"/>
        <v>0</v>
      </c>
      <c r="CS114" s="32">
        <f t="shared" ca="1" si="287"/>
        <v>0</v>
      </c>
      <c r="CT114" s="32">
        <f t="shared" ca="1" si="288"/>
        <v>19.350000000000001</v>
      </c>
      <c r="CU114" s="32">
        <f t="shared" ca="1" si="289"/>
        <v>435.98</v>
      </c>
      <c r="CV114" s="32">
        <f t="shared" ca="1" si="290"/>
        <v>1860.72</v>
      </c>
      <c r="CW114" s="31">
        <f t="shared" ca="1" si="291"/>
        <v>0</v>
      </c>
      <c r="CX114" s="31">
        <f t="shared" ca="1" si="292"/>
        <v>0</v>
      </c>
      <c r="CY114" s="31">
        <f t="shared" ca="1" si="293"/>
        <v>0</v>
      </c>
      <c r="CZ114" s="31">
        <f t="shared" ca="1" si="294"/>
        <v>0</v>
      </c>
      <c r="DA114" s="31">
        <f t="shared" ca="1" si="295"/>
        <v>0</v>
      </c>
      <c r="DB114" s="31">
        <f t="shared" ca="1" si="296"/>
        <v>0</v>
      </c>
      <c r="DC114" s="31">
        <f t="shared" ca="1" si="297"/>
        <v>0</v>
      </c>
      <c r="DD114" s="31">
        <f t="shared" ca="1" si="298"/>
        <v>0</v>
      </c>
      <c r="DE114" s="31">
        <f t="shared" ca="1" si="299"/>
        <v>0</v>
      </c>
      <c r="DF114" s="31">
        <f t="shared" ca="1" si="300"/>
        <v>589.55999999999983</v>
      </c>
      <c r="DG114" s="31">
        <f t="shared" ca="1" si="301"/>
        <v>13282.720000000001</v>
      </c>
      <c r="DH114" s="31">
        <f t="shared" ca="1" si="302"/>
        <v>56689.82</v>
      </c>
      <c r="DI114" s="32">
        <f t="shared" ca="1" si="231"/>
        <v>0</v>
      </c>
      <c r="DJ114" s="32">
        <f t="shared" ca="1" si="232"/>
        <v>0</v>
      </c>
      <c r="DK114" s="32">
        <f t="shared" ca="1" si="233"/>
        <v>0</v>
      </c>
      <c r="DL114" s="32">
        <f t="shared" ca="1" si="234"/>
        <v>0</v>
      </c>
      <c r="DM114" s="32">
        <f t="shared" ca="1" si="235"/>
        <v>0</v>
      </c>
      <c r="DN114" s="32">
        <f t="shared" ca="1" si="236"/>
        <v>0</v>
      </c>
      <c r="DO114" s="32">
        <f t="shared" ca="1" si="237"/>
        <v>0</v>
      </c>
      <c r="DP114" s="32">
        <f t="shared" ca="1" si="238"/>
        <v>0</v>
      </c>
      <c r="DQ114" s="32">
        <f t="shared" ca="1" si="239"/>
        <v>0</v>
      </c>
      <c r="DR114" s="32">
        <f t="shared" ca="1" si="240"/>
        <v>29.48</v>
      </c>
      <c r="DS114" s="32">
        <f t="shared" ca="1" si="241"/>
        <v>664.14</v>
      </c>
      <c r="DT114" s="32">
        <f t="shared" ca="1" si="242"/>
        <v>2834.49</v>
      </c>
      <c r="DU114" s="31">
        <f t="shared" ca="1" si="243"/>
        <v>0</v>
      </c>
      <c r="DV114" s="31">
        <f t="shared" ca="1" si="244"/>
        <v>0</v>
      </c>
      <c r="DW114" s="31">
        <f t="shared" ca="1" si="245"/>
        <v>0</v>
      </c>
      <c r="DX114" s="31">
        <f t="shared" ca="1" si="246"/>
        <v>0</v>
      </c>
      <c r="DY114" s="31">
        <f t="shared" ca="1" si="247"/>
        <v>0</v>
      </c>
      <c r="DZ114" s="31">
        <f t="shared" ca="1" si="248"/>
        <v>0</v>
      </c>
      <c r="EA114" s="31">
        <f t="shared" ca="1" si="249"/>
        <v>0</v>
      </c>
      <c r="EB114" s="31">
        <f t="shared" ca="1" si="250"/>
        <v>0</v>
      </c>
      <c r="EC114" s="31">
        <f t="shared" ca="1" si="251"/>
        <v>0</v>
      </c>
      <c r="ED114" s="31">
        <f t="shared" ca="1" si="252"/>
        <v>148.41999999999999</v>
      </c>
      <c r="EE114" s="31">
        <f t="shared" ca="1" si="253"/>
        <v>3312.75</v>
      </c>
      <c r="EF114" s="31">
        <f t="shared" ca="1" si="254"/>
        <v>14010.48</v>
      </c>
      <c r="EG114" s="32">
        <f t="shared" ca="1" si="255"/>
        <v>0</v>
      </c>
      <c r="EH114" s="32">
        <f t="shared" ca="1" si="256"/>
        <v>0</v>
      </c>
      <c r="EI114" s="32">
        <f t="shared" ca="1" si="257"/>
        <v>0</v>
      </c>
      <c r="EJ114" s="32">
        <f t="shared" ca="1" si="258"/>
        <v>0</v>
      </c>
      <c r="EK114" s="32">
        <f t="shared" ca="1" si="259"/>
        <v>0</v>
      </c>
      <c r="EL114" s="32">
        <f t="shared" ca="1" si="260"/>
        <v>0</v>
      </c>
      <c r="EM114" s="32">
        <f t="shared" ca="1" si="261"/>
        <v>0</v>
      </c>
      <c r="EN114" s="32">
        <f t="shared" ca="1" si="262"/>
        <v>0</v>
      </c>
      <c r="EO114" s="32">
        <f t="shared" ca="1" si="263"/>
        <v>0</v>
      </c>
      <c r="EP114" s="32">
        <f t="shared" ca="1" si="264"/>
        <v>767.45999999999981</v>
      </c>
      <c r="EQ114" s="32">
        <f t="shared" ca="1" si="265"/>
        <v>17259.61</v>
      </c>
      <c r="ER114" s="32">
        <f t="shared" ca="1" si="266"/>
        <v>73534.789999999994</v>
      </c>
    </row>
    <row r="115" spans="1:148" x14ac:dyDescent="0.25">
      <c r="A115" t="s">
        <v>480</v>
      </c>
      <c r="B115" s="1" t="s">
        <v>116</v>
      </c>
      <c r="C115" t="str">
        <f t="shared" ca="1" si="319"/>
        <v>SCTG</v>
      </c>
      <c r="D115" t="str">
        <f t="shared" ca="1" si="320"/>
        <v>Scotford Industrial System</v>
      </c>
      <c r="E115" s="51">
        <v>97.222399999999993</v>
      </c>
      <c r="F115" s="51">
        <v>89.116</v>
      </c>
      <c r="G115" s="51">
        <v>66.895200000000003</v>
      </c>
      <c r="H115" s="51">
        <v>2678.1833999999999</v>
      </c>
      <c r="I115" s="51">
        <v>1570.6504</v>
      </c>
      <c r="J115" s="51">
        <v>8.5047999999999995</v>
      </c>
      <c r="K115" s="51">
        <v>39.012</v>
      </c>
      <c r="L115" s="51">
        <v>1.2512000000000001</v>
      </c>
      <c r="M115" s="51">
        <v>169.86</v>
      </c>
      <c r="N115" s="51">
        <v>63.079599999999999</v>
      </c>
      <c r="O115" s="51">
        <v>7.8265000000000002</v>
      </c>
      <c r="P115" s="51">
        <v>0</v>
      </c>
      <c r="Q115" s="32">
        <v>63389.43</v>
      </c>
      <c r="R115" s="32">
        <v>6019.37</v>
      </c>
      <c r="S115" s="32">
        <v>2335.67</v>
      </c>
      <c r="T115" s="32">
        <v>229192.92</v>
      </c>
      <c r="U115" s="32">
        <v>147323.97</v>
      </c>
      <c r="V115" s="32">
        <v>597.1</v>
      </c>
      <c r="W115" s="32">
        <v>1208.75</v>
      </c>
      <c r="X115" s="32">
        <v>1192.3800000000001</v>
      </c>
      <c r="Y115" s="32">
        <v>15524.26</v>
      </c>
      <c r="Z115" s="32">
        <v>24536.59</v>
      </c>
      <c r="AA115" s="32">
        <v>1060.18</v>
      </c>
      <c r="AB115" s="32">
        <v>0</v>
      </c>
      <c r="AC115" s="2">
        <v>3.69</v>
      </c>
      <c r="AD115" s="2">
        <v>3.69</v>
      </c>
      <c r="AE115" s="2">
        <v>3.69</v>
      </c>
      <c r="AF115" s="2">
        <v>3.69</v>
      </c>
      <c r="AG115" s="2">
        <v>3.69</v>
      </c>
      <c r="AH115" s="2">
        <v>3.69</v>
      </c>
      <c r="AI115" s="2">
        <v>3.97</v>
      </c>
      <c r="AJ115" s="2">
        <v>3.97</v>
      </c>
      <c r="AK115" s="2">
        <v>3.97</v>
      </c>
      <c r="AL115" s="2">
        <v>3.97</v>
      </c>
      <c r="AM115" s="2">
        <v>3.97</v>
      </c>
      <c r="AN115" s="2">
        <v>3.97</v>
      </c>
      <c r="AO115" s="33">
        <v>2339.0700000000002</v>
      </c>
      <c r="AP115" s="33">
        <v>222.11</v>
      </c>
      <c r="AQ115" s="33">
        <v>86.19</v>
      </c>
      <c r="AR115" s="33">
        <v>8457.2199999999993</v>
      </c>
      <c r="AS115" s="33">
        <v>5436.25</v>
      </c>
      <c r="AT115" s="33">
        <v>22.03</v>
      </c>
      <c r="AU115" s="33">
        <v>47.99</v>
      </c>
      <c r="AV115" s="33">
        <v>47.34</v>
      </c>
      <c r="AW115" s="33">
        <v>616.30999999999995</v>
      </c>
      <c r="AX115" s="33">
        <v>974.1</v>
      </c>
      <c r="AY115" s="33">
        <v>42.09</v>
      </c>
      <c r="AZ115" s="33">
        <v>0</v>
      </c>
      <c r="BA115" s="31">
        <f t="shared" si="267"/>
        <v>-25.36</v>
      </c>
      <c r="BB115" s="31">
        <f t="shared" si="268"/>
        <v>-2.41</v>
      </c>
      <c r="BC115" s="31">
        <f t="shared" si="269"/>
        <v>-0.93</v>
      </c>
      <c r="BD115" s="31">
        <f t="shared" si="270"/>
        <v>1329.32</v>
      </c>
      <c r="BE115" s="31">
        <f t="shared" si="271"/>
        <v>854.48</v>
      </c>
      <c r="BF115" s="31">
        <f t="shared" si="272"/>
        <v>3.46</v>
      </c>
      <c r="BG115" s="31">
        <f t="shared" si="273"/>
        <v>0.85</v>
      </c>
      <c r="BH115" s="31">
        <f t="shared" si="274"/>
        <v>0.83</v>
      </c>
      <c r="BI115" s="31">
        <f t="shared" si="275"/>
        <v>10.87</v>
      </c>
      <c r="BJ115" s="31">
        <f t="shared" si="276"/>
        <v>-73.61</v>
      </c>
      <c r="BK115" s="31">
        <f t="shared" si="277"/>
        <v>-3.18</v>
      </c>
      <c r="BL115" s="31">
        <f t="shared" si="278"/>
        <v>0</v>
      </c>
      <c r="BM115" s="6">
        <f t="shared" ca="1" si="318"/>
        <v>3.0300000000000001E-2</v>
      </c>
      <c r="BN115" s="6">
        <f t="shared" ca="1" si="318"/>
        <v>3.0300000000000001E-2</v>
      </c>
      <c r="BO115" s="6">
        <f t="shared" ca="1" si="318"/>
        <v>3.0300000000000001E-2</v>
      </c>
      <c r="BP115" s="6">
        <f t="shared" ca="1" si="318"/>
        <v>3.0300000000000001E-2</v>
      </c>
      <c r="BQ115" s="6">
        <f t="shared" ca="1" si="318"/>
        <v>3.0300000000000001E-2</v>
      </c>
      <c r="BR115" s="6">
        <f t="shared" ca="1" si="318"/>
        <v>3.0300000000000001E-2</v>
      </c>
      <c r="BS115" s="6">
        <f t="shared" ca="1" si="318"/>
        <v>3.0300000000000001E-2</v>
      </c>
      <c r="BT115" s="6">
        <f t="shared" ca="1" si="318"/>
        <v>3.0300000000000001E-2</v>
      </c>
      <c r="BU115" s="6">
        <f t="shared" ca="1" si="318"/>
        <v>3.0300000000000001E-2</v>
      </c>
      <c r="BV115" s="6">
        <f t="shared" ca="1" si="318"/>
        <v>3.0300000000000001E-2</v>
      </c>
      <c r="BW115" s="6">
        <f t="shared" ca="1" si="318"/>
        <v>3.0300000000000001E-2</v>
      </c>
      <c r="BX115" s="6">
        <f t="shared" ca="1" si="318"/>
        <v>3.0300000000000001E-2</v>
      </c>
      <c r="BY115" s="31">
        <f t="shared" ca="1" si="306"/>
        <v>1920.7</v>
      </c>
      <c r="BZ115" s="31">
        <f t="shared" ca="1" si="307"/>
        <v>182.39</v>
      </c>
      <c r="CA115" s="31">
        <f t="shared" ca="1" si="308"/>
        <v>70.77</v>
      </c>
      <c r="CB115" s="31">
        <f t="shared" ca="1" si="309"/>
        <v>6944.55</v>
      </c>
      <c r="CC115" s="31">
        <f t="shared" ca="1" si="310"/>
        <v>4463.92</v>
      </c>
      <c r="CD115" s="31">
        <f t="shared" ca="1" si="311"/>
        <v>18.09</v>
      </c>
      <c r="CE115" s="31">
        <f t="shared" ca="1" si="312"/>
        <v>36.630000000000003</v>
      </c>
      <c r="CF115" s="31">
        <f t="shared" ca="1" si="313"/>
        <v>36.130000000000003</v>
      </c>
      <c r="CG115" s="31">
        <f t="shared" ca="1" si="314"/>
        <v>470.39</v>
      </c>
      <c r="CH115" s="31">
        <f t="shared" ca="1" si="315"/>
        <v>743.46</v>
      </c>
      <c r="CI115" s="31">
        <f t="shared" ca="1" si="316"/>
        <v>32.119999999999997</v>
      </c>
      <c r="CJ115" s="31">
        <f t="shared" ca="1" si="317"/>
        <v>0</v>
      </c>
      <c r="CK115" s="32">
        <f t="shared" ca="1" si="279"/>
        <v>95.08</v>
      </c>
      <c r="CL115" s="32">
        <f t="shared" ca="1" si="280"/>
        <v>9.0299999999999994</v>
      </c>
      <c r="CM115" s="32">
        <f t="shared" ca="1" si="281"/>
        <v>3.5</v>
      </c>
      <c r="CN115" s="32">
        <f t="shared" ca="1" si="282"/>
        <v>343.79</v>
      </c>
      <c r="CO115" s="32">
        <f t="shared" ca="1" si="283"/>
        <v>220.99</v>
      </c>
      <c r="CP115" s="32">
        <f t="shared" ca="1" si="284"/>
        <v>0.9</v>
      </c>
      <c r="CQ115" s="32">
        <f t="shared" ca="1" si="285"/>
        <v>1.81</v>
      </c>
      <c r="CR115" s="32">
        <f t="shared" ca="1" si="286"/>
        <v>1.79</v>
      </c>
      <c r="CS115" s="32">
        <f t="shared" ca="1" si="287"/>
        <v>23.29</v>
      </c>
      <c r="CT115" s="32">
        <f t="shared" ca="1" si="288"/>
        <v>36.799999999999997</v>
      </c>
      <c r="CU115" s="32">
        <f t="shared" ca="1" si="289"/>
        <v>1.59</v>
      </c>
      <c r="CV115" s="32">
        <f t="shared" ca="1" si="290"/>
        <v>0</v>
      </c>
      <c r="CW115" s="31">
        <f t="shared" ca="1" si="291"/>
        <v>-297.93000000000018</v>
      </c>
      <c r="CX115" s="31">
        <f t="shared" ca="1" si="292"/>
        <v>-28.280000000000026</v>
      </c>
      <c r="CY115" s="31">
        <f t="shared" ca="1" si="293"/>
        <v>-10.990000000000002</v>
      </c>
      <c r="CZ115" s="31">
        <f t="shared" ca="1" si="294"/>
        <v>-2498.1999999999989</v>
      </c>
      <c r="DA115" s="31">
        <f t="shared" ca="1" si="295"/>
        <v>-1605.8200000000002</v>
      </c>
      <c r="DB115" s="31">
        <f t="shared" ca="1" si="296"/>
        <v>-6.5000000000000027</v>
      </c>
      <c r="DC115" s="31">
        <f t="shared" ca="1" si="297"/>
        <v>-10.399999999999997</v>
      </c>
      <c r="DD115" s="31">
        <f t="shared" ca="1" si="298"/>
        <v>-10.250000000000002</v>
      </c>
      <c r="DE115" s="31">
        <f t="shared" ca="1" si="299"/>
        <v>-133.49999999999994</v>
      </c>
      <c r="DF115" s="31">
        <f t="shared" ca="1" si="300"/>
        <v>-120.23000000000003</v>
      </c>
      <c r="DG115" s="31">
        <f t="shared" ca="1" si="301"/>
        <v>-5.2000000000000028</v>
      </c>
      <c r="DH115" s="31">
        <f t="shared" ca="1" si="302"/>
        <v>0</v>
      </c>
      <c r="DI115" s="32">
        <f t="shared" ca="1" si="231"/>
        <v>-14.9</v>
      </c>
      <c r="DJ115" s="32">
        <f t="shared" ca="1" si="232"/>
        <v>-1.41</v>
      </c>
      <c r="DK115" s="32">
        <f t="shared" ca="1" si="233"/>
        <v>-0.55000000000000004</v>
      </c>
      <c r="DL115" s="32">
        <f t="shared" ca="1" si="234"/>
        <v>-124.91</v>
      </c>
      <c r="DM115" s="32">
        <f t="shared" ca="1" si="235"/>
        <v>-80.290000000000006</v>
      </c>
      <c r="DN115" s="32">
        <f t="shared" ca="1" si="236"/>
        <v>-0.33</v>
      </c>
      <c r="DO115" s="32">
        <f t="shared" ca="1" si="237"/>
        <v>-0.52</v>
      </c>
      <c r="DP115" s="32">
        <f t="shared" ca="1" si="238"/>
        <v>-0.51</v>
      </c>
      <c r="DQ115" s="32">
        <f t="shared" ca="1" si="239"/>
        <v>-6.68</v>
      </c>
      <c r="DR115" s="32">
        <f t="shared" ca="1" si="240"/>
        <v>-6.01</v>
      </c>
      <c r="DS115" s="32">
        <f t="shared" ca="1" si="241"/>
        <v>-0.26</v>
      </c>
      <c r="DT115" s="32">
        <f t="shared" ca="1" si="242"/>
        <v>0</v>
      </c>
      <c r="DU115" s="31">
        <f t="shared" ca="1" si="243"/>
        <v>-81.13</v>
      </c>
      <c r="DV115" s="31">
        <f t="shared" ca="1" si="244"/>
        <v>-7.63</v>
      </c>
      <c r="DW115" s="31">
        <f t="shared" ca="1" si="245"/>
        <v>-2.94</v>
      </c>
      <c r="DX115" s="31">
        <f t="shared" ca="1" si="246"/>
        <v>-663.34</v>
      </c>
      <c r="DY115" s="31">
        <f t="shared" ca="1" si="247"/>
        <v>-422.76</v>
      </c>
      <c r="DZ115" s="31">
        <f t="shared" ca="1" si="248"/>
        <v>-1.7</v>
      </c>
      <c r="EA115" s="31">
        <f t="shared" ca="1" si="249"/>
        <v>-2.69</v>
      </c>
      <c r="EB115" s="31">
        <f t="shared" ca="1" si="250"/>
        <v>-2.63</v>
      </c>
      <c r="EC115" s="31">
        <f t="shared" ca="1" si="251"/>
        <v>-33.909999999999997</v>
      </c>
      <c r="ED115" s="31">
        <f t="shared" ca="1" si="252"/>
        <v>-30.27</v>
      </c>
      <c r="EE115" s="31">
        <f t="shared" ca="1" si="253"/>
        <v>-1.3</v>
      </c>
      <c r="EF115" s="31">
        <f t="shared" ca="1" si="254"/>
        <v>0</v>
      </c>
      <c r="EG115" s="32">
        <f t="shared" ca="1" si="255"/>
        <v>-393.96000000000015</v>
      </c>
      <c r="EH115" s="32">
        <f t="shared" ca="1" si="256"/>
        <v>-37.320000000000029</v>
      </c>
      <c r="EI115" s="32">
        <f t="shared" ca="1" si="257"/>
        <v>-14.480000000000002</v>
      </c>
      <c r="EJ115" s="32">
        <f t="shared" ca="1" si="258"/>
        <v>-3286.4499999999989</v>
      </c>
      <c r="EK115" s="32">
        <f t="shared" ca="1" si="259"/>
        <v>-2108.87</v>
      </c>
      <c r="EL115" s="32">
        <f t="shared" ca="1" si="260"/>
        <v>-8.5300000000000029</v>
      </c>
      <c r="EM115" s="32">
        <f t="shared" ca="1" si="261"/>
        <v>-13.609999999999996</v>
      </c>
      <c r="EN115" s="32">
        <f t="shared" ca="1" si="262"/>
        <v>-13.39</v>
      </c>
      <c r="EO115" s="32">
        <f t="shared" ca="1" si="263"/>
        <v>-174.08999999999995</v>
      </c>
      <c r="EP115" s="32">
        <f t="shared" ca="1" si="264"/>
        <v>-156.51000000000005</v>
      </c>
      <c r="EQ115" s="32">
        <f t="shared" ca="1" si="265"/>
        <v>-6.7600000000000025</v>
      </c>
      <c r="ER115" s="32">
        <f t="shared" ca="1" si="266"/>
        <v>0</v>
      </c>
    </row>
    <row r="116" spans="1:148" x14ac:dyDescent="0.25">
      <c r="A116" t="s">
        <v>445</v>
      </c>
      <c r="B116" s="1" t="s">
        <v>26</v>
      </c>
      <c r="C116" t="str">
        <f t="shared" ca="1" si="319"/>
        <v>SD1</v>
      </c>
      <c r="D116" t="str">
        <f t="shared" ca="1" si="320"/>
        <v>Sundance #1</v>
      </c>
      <c r="E116" s="51">
        <v>0</v>
      </c>
      <c r="F116" s="51">
        <v>0</v>
      </c>
      <c r="G116" s="51">
        <v>0</v>
      </c>
      <c r="H116" s="51">
        <v>0</v>
      </c>
      <c r="I116" s="51">
        <v>0</v>
      </c>
      <c r="J116" s="51">
        <v>0</v>
      </c>
      <c r="K116" s="51">
        <v>0</v>
      </c>
      <c r="L116" s="51">
        <v>0</v>
      </c>
      <c r="M116" s="51">
        <v>0</v>
      </c>
      <c r="N116" s="51">
        <v>0</v>
      </c>
      <c r="O116" s="51">
        <v>0</v>
      </c>
      <c r="P116" s="51">
        <v>0</v>
      </c>
      <c r="Q116" s="32">
        <v>0</v>
      </c>
      <c r="R116" s="32">
        <v>0</v>
      </c>
      <c r="S116" s="32">
        <v>0</v>
      </c>
      <c r="T116" s="32">
        <v>0</v>
      </c>
      <c r="U116" s="32">
        <v>0</v>
      </c>
      <c r="V116" s="32">
        <v>0</v>
      </c>
      <c r="W116" s="32">
        <v>0</v>
      </c>
      <c r="X116" s="32">
        <v>0</v>
      </c>
      <c r="Y116" s="32">
        <v>0</v>
      </c>
      <c r="Z116" s="32">
        <v>0</v>
      </c>
      <c r="AA116" s="32">
        <v>0</v>
      </c>
      <c r="AB116" s="32">
        <v>0</v>
      </c>
      <c r="AC116" s="2">
        <v>5.22</v>
      </c>
      <c r="AD116" s="2">
        <v>5.22</v>
      </c>
      <c r="AE116" s="2">
        <v>5.22</v>
      </c>
      <c r="AF116" s="2">
        <v>5.22</v>
      </c>
      <c r="AG116" s="2">
        <v>5.22</v>
      </c>
      <c r="AH116" s="2">
        <v>5.22</v>
      </c>
      <c r="AI116" s="2">
        <v>0</v>
      </c>
      <c r="AJ116" s="2">
        <v>0</v>
      </c>
      <c r="AK116" s="2">
        <v>0</v>
      </c>
      <c r="AL116" s="2">
        <v>0</v>
      </c>
      <c r="AM116" s="2">
        <v>0</v>
      </c>
      <c r="AN116" s="2">
        <v>0</v>
      </c>
      <c r="AO116" s="33">
        <v>0</v>
      </c>
      <c r="AP116" s="33">
        <v>0</v>
      </c>
      <c r="AQ116" s="33">
        <v>0</v>
      </c>
      <c r="AR116" s="33">
        <v>0</v>
      </c>
      <c r="AS116" s="33">
        <v>0</v>
      </c>
      <c r="AT116" s="33">
        <v>0</v>
      </c>
      <c r="AU116" s="33">
        <v>0</v>
      </c>
      <c r="AV116" s="33">
        <v>0</v>
      </c>
      <c r="AW116" s="33">
        <v>0</v>
      </c>
      <c r="AX116" s="33">
        <v>0</v>
      </c>
      <c r="AY116" s="33">
        <v>0</v>
      </c>
      <c r="AZ116" s="33">
        <v>0</v>
      </c>
      <c r="BA116" s="31">
        <f t="shared" si="267"/>
        <v>0</v>
      </c>
      <c r="BB116" s="31">
        <f t="shared" si="268"/>
        <v>0</v>
      </c>
      <c r="BC116" s="31">
        <f t="shared" si="269"/>
        <v>0</v>
      </c>
      <c r="BD116" s="31">
        <f t="shared" si="270"/>
        <v>0</v>
      </c>
      <c r="BE116" s="31">
        <f t="shared" si="271"/>
        <v>0</v>
      </c>
      <c r="BF116" s="31">
        <f t="shared" si="272"/>
        <v>0</v>
      </c>
      <c r="BG116" s="31">
        <f t="shared" si="273"/>
        <v>0</v>
      </c>
      <c r="BH116" s="31">
        <f t="shared" si="274"/>
        <v>0</v>
      </c>
      <c r="BI116" s="31">
        <f t="shared" si="275"/>
        <v>0</v>
      </c>
      <c r="BJ116" s="31">
        <f t="shared" si="276"/>
        <v>0</v>
      </c>
      <c r="BK116" s="31">
        <f t="shared" si="277"/>
        <v>0</v>
      </c>
      <c r="BL116" s="31">
        <f t="shared" si="278"/>
        <v>0</v>
      </c>
      <c r="BM116" s="6">
        <f t="shared" ca="1" si="318"/>
        <v>4.9500000000000002E-2</v>
      </c>
      <c r="BN116" s="6">
        <f t="shared" ca="1" si="318"/>
        <v>4.9500000000000002E-2</v>
      </c>
      <c r="BO116" s="6">
        <f t="shared" ca="1" si="318"/>
        <v>4.9500000000000002E-2</v>
      </c>
      <c r="BP116" s="6">
        <f t="shared" ca="1" si="318"/>
        <v>4.9500000000000002E-2</v>
      </c>
      <c r="BQ116" s="6">
        <f t="shared" ca="1" si="318"/>
        <v>4.9500000000000002E-2</v>
      </c>
      <c r="BR116" s="6">
        <f t="shared" ca="1" si="318"/>
        <v>4.9500000000000002E-2</v>
      </c>
      <c r="BS116" s="6">
        <f t="shared" ca="1" si="318"/>
        <v>4.9500000000000002E-2</v>
      </c>
      <c r="BT116" s="6">
        <f t="shared" ca="1" si="318"/>
        <v>4.9500000000000002E-2</v>
      </c>
      <c r="BU116" s="6">
        <f t="shared" ca="1" si="318"/>
        <v>4.9500000000000002E-2</v>
      </c>
      <c r="BV116" s="6">
        <f t="shared" ca="1" si="318"/>
        <v>4.9500000000000002E-2</v>
      </c>
      <c r="BW116" s="6">
        <f t="shared" ca="1" si="318"/>
        <v>4.9500000000000002E-2</v>
      </c>
      <c r="BX116" s="6">
        <f t="shared" ca="1" si="318"/>
        <v>4.9500000000000002E-2</v>
      </c>
      <c r="BY116" s="31">
        <f t="shared" ca="1" si="306"/>
        <v>0</v>
      </c>
      <c r="BZ116" s="31">
        <f t="shared" ca="1" si="307"/>
        <v>0</v>
      </c>
      <c r="CA116" s="31">
        <f t="shared" ca="1" si="308"/>
        <v>0</v>
      </c>
      <c r="CB116" s="31">
        <f t="shared" ca="1" si="309"/>
        <v>0</v>
      </c>
      <c r="CC116" s="31">
        <f t="shared" ca="1" si="310"/>
        <v>0</v>
      </c>
      <c r="CD116" s="31">
        <f t="shared" ca="1" si="311"/>
        <v>0</v>
      </c>
      <c r="CE116" s="31">
        <f t="shared" ca="1" si="312"/>
        <v>0</v>
      </c>
      <c r="CF116" s="31">
        <f t="shared" ca="1" si="313"/>
        <v>0</v>
      </c>
      <c r="CG116" s="31">
        <f t="shared" ca="1" si="314"/>
        <v>0</v>
      </c>
      <c r="CH116" s="31">
        <f t="shared" ca="1" si="315"/>
        <v>0</v>
      </c>
      <c r="CI116" s="31">
        <f t="shared" ca="1" si="316"/>
        <v>0</v>
      </c>
      <c r="CJ116" s="31">
        <f t="shared" ca="1" si="317"/>
        <v>0</v>
      </c>
      <c r="CK116" s="32">
        <f t="shared" ca="1" si="279"/>
        <v>0</v>
      </c>
      <c r="CL116" s="32">
        <f t="shared" ca="1" si="280"/>
        <v>0</v>
      </c>
      <c r="CM116" s="32">
        <f t="shared" ca="1" si="281"/>
        <v>0</v>
      </c>
      <c r="CN116" s="32">
        <f t="shared" ca="1" si="282"/>
        <v>0</v>
      </c>
      <c r="CO116" s="32">
        <f t="shared" ca="1" si="283"/>
        <v>0</v>
      </c>
      <c r="CP116" s="32">
        <f t="shared" ca="1" si="284"/>
        <v>0</v>
      </c>
      <c r="CQ116" s="32">
        <f t="shared" ca="1" si="285"/>
        <v>0</v>
      </c>
      <c r="CR116" s="32">
        <f t="shared" ca="1" si="286"/>
        <v>0</v>
      </c>
      <c r="CS116" s="32">
        <f t="shared" ca="1" si="287"/>
        <v>0</v>
      </c>
      <c r="CT116" s="32">
        <f t="shared" ca="1" si="288"/>
        <v>0</v>
      </c>
      <c r="CU116" s="32">
        <f t="shared" ca="1" si="289"/>
        <v>0</v>
      </c>
      <c r="CV116" s="32">
        <f t="shared" ca="1" si="290"/>
        <v>0</v>
      </c>
      <c r="CW116" s="31">
        <f t="shared" ca="1" si="291"/>
        <v>0</v>
      </c>
      <c r="CX116" s="31">
        <f t="shared" ca="1" si="292"/>
        <v>0</v>
      </c>
      <c r="CY116" s="31">
        <f t="shared" ca="1" si="293"/>
        <v>0</v>
      </c>
      <c r="CZ116" s="31">
        <f t="shared" ca="1" si="294"/>
        <v>0</v>
      </c>
      <c r="DA116" s="31">
        <f t="shared" ca="1" si="295"/>
        <v>0</v>
      </c>
      <c r="DB116" s="31">
        <f t="shared" ca="1" si="296"/>
        <v>0</v>
      </c>
      <c r="DC116" s="31">
        <f t="shared" ca="1" si="297"/>
        <v>0</v>
      </c>
      <c r="DD116" s="31">
        <f t="shared" ca="1" si="298"/>
        <v>0</v>
      </c>
      <c r="DE116" s="31">
        <f t="shared" ca="1" si="299"/>
        <v>0</v>
      </c>
      <c r="DF116" s="31">
        <f t="shared" ca="1" si="300"/>
        <v>0</v>
      </c>
      <c r="DG116" s="31">
        <f t="shared" ca="1" si="301"/>
        <v>0</v>
      </c>
      <c r="DH116" s="31">
        <f t="shared" ca="1" si="302"/>
        <v>0</v>
      </c>
      <c r="DI116" s="32">
        <f t="shared" ca="1" si="231"/>
        <v>0</v>
      </c>
      <c r="DJ116" s="32">
        <f t="shared" ca="1" si="232"/>
        <v>0</v>
      </c>
      <c r="DK116" s="32">
        <f t="shared" ca="1" si="233"/>
        <v>0</v>
      </c>
      <c r="DL116" s="32">
        <f t="shared" ca="1" si="234"/>
        <v>0</v>
      </c>
      <c r="DM116" s="32">
        <f t="shared" ca="1" si="235"/>
        <v>0</v>
      </c>
      <c r="DN116" s="32">
        <f t="shared" ca="1" si="236"/>
        <v>0</v>
      </c>
      <c r="DO116" s="32">
        <f t="shared" ca="1" si="237"/>
        <v>0</v>
      </c>
      <c r="DP116" s="32">
        <f t="shared" ca="1" si="238"/>
        <v>0</v>
      </c>
      <c r="DQ116" s="32">
        <f t="shared" ca="1" si="239"/>
        <v>0</v>
      </c>
      <c r="DR116" s="32">
        <f t="shared" ca="1" si="240"/>
        <v>0</v>
      </c>
      <c r="DS116" s="32">
        <f t="shared" ca="1" si="241"/>
        <v>0</v>
      </c>
      <c r="DT116" s="32">
        <f t="shared" ca="1" si="242"/>
        <v>0</v>
      </c>
      <c r="DU116" s="31">
        <f t="shared" ca="1" si="243"/>
        <v>0</v>
      </c>
      <c r="DV116" s="31">
        <f t="shared" ca="1" si="244"/>
        <v>0</v>
      </c>
      <c r="DW116" s="31">
        <f t="shared" ca="1" si="245"/>
        <v>0</v>
      </c>
      <c r="DX116" s="31">
        <f t="shared" ca="1" si="246"/>
        <v>0</v>
      </c>
      <c r="DY116" s="31">
        <f t="shared" ca="1" si="247"/>
        <v>0</v>
      </c>
      <c r="DZ116" s="31">
        <f t="shared" ca="1" si="248"/>
        <v>0</v>
      </c>
      <c r="EA116" s="31">
        <f t="shared" ca="1" si="249"/>
        <v>0</v>
      </c>
      <c r="EB116" s="31">
        <f t="shared" ca="1" si="250"/>
        <v>0</v>
      </c>
      <c r="EC116" s="31">
        <f t="shared" ca="1" si="251"/>
        <v>0</v>
      </c>
      <c r="ED116" s="31">
        <f t="shared" ca="1" si="252"/>
        <v>0</v>
      </c>
      <c r="EE116" s="31">
        <f t="shared" ca="1" si="253"/>
        <v>0</v>
      </c>
      <c r="EF116" s="31">
        <f t="shared" ca="1" si="254"/>
        <v>0</v>
      </c>
      <c r="EG116" s="32">
        <f t="shared" ca="1" si="255"/>
        <v>0</v>
      </c>
      <c r="EH116" s="32">
        <f t="shared" ca="1" si="256"/>
        <v>0</v>
      </c>
      <c r="EI116" s="32">
        <f t="shared" ca="1" si="257"/>
        <v>0</v>
      </c>
      <c r="EJ116" s="32">
        <f t="shared" ca="1" si="258"/>
        <v>0</v>
      </c>
      <c r="EK116" s="32">
        <f t="shared" ca="1" si="259"/>
        <v>0</v>
      </c>
      <c r="EL116" s="32">
        <f t="shared" ca="1" si="260"/>
        <v>0</v>
      </c>
      <c r="EM116" s="32">
        <f t="shared" ca="1" si="261"/>
        <v>0</v>
      </c>
      <c r="EN116" s="32">
        <f t="shared" ca="1" si="262"/>
        <v>0</v>
      </c>
      <c r="EO116" s="32">
        <f t="shared" ca="1" si="263"/>
        <v>0</v>
      </c>
      <c r="EP116" s="32">
        <f t="shared" ca="1" si="264"/>
        <v>0</v>
      </c>
      <c r="EQ116" s="32">
        <f t="shared" ca="1" si="265"/>
        <v>0</v>
      </c>
      <c r="ER116" s="32">
        <f t="shared" ca="1" si="266"/>
        <v>0</v>
      </c>
    </row>
    <row r="117" spans="1:148" x14ac:dyDescent="0.25">
      <c r="A117" t="s">
        <v>445</v>
      </c>
      <c r="B117" s="1" t="s">
        <v>27</v>
      </c>
      <c r="C117" t="str">
        <f t="shared" ca="1" si="319"/>
        <v>SD2</v>
      </c>
      <c r="D117" t="str">
        <f t="shared" ca="1" si="320"/>
        <v>Sundance #2</v>
      </c>
      <c r="E117" s="51">
        <v>0</v>
      </c>
      <c r="F117" s="51">
        <v>0</v>
      </c>
      <c r="G117" s="51">
        <v>0</v>
      </c>
      <c r="H117" s="51">
        <v>0</v>
      </c>
      <c r="I117" s="51">
        <v>0</v>
      </c>
      <c r="J117" s="51">
        <v>0</v>
      </c>
      <c r="K117" s="51">
        <v>0</v>
      </c>
      <c r="L117" s="51">
        <v>0</v>
      </c>
      <c r="M117" s="51">
        <v>0</v>
      </c>
      <c r="N117" s="51">
        <v>0</v>
      </c>
      <c r="O117" s="51">
        <v>0</v>
      </c>
      <c r="P117" s="51">
        <v>0</v>
      </c>
      <c r="Q117" s="32">
        <v>0</v>
      </c>
      <c r="R117" s="32">
        <v>0</v>
      </c>
      <c r="S117" s="32">
        <v>0</v>
      </c>
      <c r="T117" s="32">
        <v>0</v>
      </c>
      <c r="U117" s="32">
        <v>0</v>
      </c>
      <c r="V117" s="32">
        <v>0</v>
      </c>
      <c r="W117" s="32">
        <v>0</v>
      </c>
      <c r="X117" s="32">
        <v>0</v>
      </c>
      <c r="Y117" s="32">
        <v>0</v>
      </c>
      <c r="Z117" s="32">
        <v>0</v>
      </c>
      <c r="AA117" s="32">
        <v>0</v>
      </c>
      <c r="AB117" s="32">
        <v>0</v>
      </c>
      <c r="AC117" s="2">
        <v>5.22</v>
      </c>
      <c r="AD117" s="2">
        <v>5.22</v>
      </c>
      <c r="AE117" s="2">
        <v>5.22</v>
      </c>
      <c r="AF117" s="2">
        <v>5.22</v>
      </c>
      <c r="AG117" s="2">
        <v>5.22</v>
      </c>
      <c r="AH117" s="2">
        <v>5.22</v>
      </c>
      <c r="AI117" s="2">
        <v>0</v>
      </c>
      <c r="AJ117" s="2">
        <v>0</v>
      </c>
      <c r="AK117" s="2">
        <v>0</v>
      </c>
      <c r="AL117" s="2">
        <v>0</v>
      </c>
      <c r="AM117" s="2">
        <v>0</v>
      </c>
      <c r="AN117" s="2">
        <v>0</v>
      </c>
      <c r="AO117" s="33">
        <v>0</v>
      </c>
      <c r="AP117" s="33">
        <v>0</v>
      </c>
      <c r="AQ117" s="33">
        <v>0</v>
      </c>
      <c r="AR117" s="33">
        <v>0</v>
      </c>
      <c r="AS117" s="33">
        <v>0</v>
      </c>
      <c r="AT117" s="33">
        <v>0</v>
      </c>
      <c r="AU117" s="33">
        <v>0</v>
      </c>
      <c r="AV117" s="33">
        <v>0</v>
      </c>
      <c r="AW117" s="33">
        <v>0</v>
      </c>
      <c r="AX117" s="33">
        <v>0</v>
      </c>
      <c r="AY117" s="33">
        <v>0</v>
      </c>
      <c r="AZ117" s="33">
        <v>0</v>
      </c>
      <c r="BA117" s="31">
        <f t="shared" si="267"/>
        <v>0</v>
      </c>
      <c r="BB117" s="31">
        <f t="shared" si="268"/>
        <v>0</v>
      </c>
      <c r="BC117" s="31">
        <f t="shared" si="269"/>
        <v>0</v>
      </c>
      <c r="BD117" s="31">
        <f t="shared" si="270"/>
        <v>0</v>
      </c>
      <c r="BE117" s="31">
        <f t="shared" si="271"/>
        <v>0</v>
      </c>
      <c r="BF117" s="31">
        <f t="shared" si="272"/>
        <v>0</v>
      </c>
      <c r="BG117" s="31">
        <f t="shared" si="273"/>
        <v>0</v>
      </c>
      <c r="BH117" s="31">
        <f t="shared" si="274"/>
        <v>0</v>
      </c>
      <c r="BI117" s="31">
        <f t="shared" si="275"/>
        <v>0</v>
      </c>
      <c r="BJ117" s="31">
        <f t="shared" si="276"/>
        <v>0</v>
      </c>
      <c r="BK117" s="31">
        <f t="shared" si="277"/>
        <v>0</v>
      </c>
      <c r="BL117" s="31">
        <f t="shared" si="278"/>
        <v>0</v>
      </c>
      <c r="BM117" s="6">
        <f t="shared" ca="1" si="318"/>
        <v>4.9500000000000002E-2</v>
      </c>
      <c r="BN117" s="6">
        <f t="shared" ca="1" si="318"/>
        <v>4.9500000000000002E-2</v>
      </c>
      <c r="BO117" s="6">
        <f t="shared" ca="1" si="318"/>
        <v>4.9500000000000002E-2</v>
      </c>
      <c r="BP117" s="6">
        <f t="shared" ca="1" si="318"/>
        <v>4.9500000000000002E-2</v>
      </c>
      <c r="BQ117" s="6">
        <f t="shared" ca="1" si="318"/>
        <v>4.9500000000000002E-2</v>
      </c>
      <c r="BR117" s="6">
        <f t="shared" ca="1" si="318"/>
        <v>4.9500000000000002E-2</v>
      </c>
      <c r="BS117" s="6">
        <f t="shared" ca="1" si="318"/>
        <v>4.9500000000000002E-2</v>
      </c>
      <c r="BT117" s="6">
        <f t="shared" ca="1" si="318"/>
        <v>4.9500000000000002E-2</v>
      </c>
      <c r="BU117" s="6">
        <f t="shared" ca="1" si="318"/>
        <v>4.9500000000000002E-2</v>
      </c>
      <c r="BV117" s="6">
        <f t="shared" ca="1" si="318"/>
        <v>4.9500000000000002E-2</v>
      </c>
      <c r="BW117" s="6">
        <f t="shared" ca="1" si="318"/>
        <v>4.9500000000000002E-2</v>
      </c>
      <c r="BX117" s="6">
        <f t="shared" ca="1" si="318"/>
        <v>4.9500000000000002E-2</v>
      </c>
      <c r="BY117" s="31">
        <f t="shared" ca="1" si="306"/>
        <v>0</v>
      </c>
      <c r="BZ117" s="31">
        <f t="shared" ca="1" si="307"/>
        <v>0</v>
      </c>
      <c r="CA117" s="31">
        <f t="shared" ca="1" si="308"/>
        <v>0</v>
      </c>
      <c r="CB117" s="31">
        <f t="shared" ca="1" si="309"/>
        <v>0</v>
      </c>
      <c r="CC117" s="31">
        <f t="shared" ca="1" si="310"/>
        <v>0</v>
      </c>
      <c r="CD117" s="31">
        <f t="shared" ca="1" si="311"/>
        <v>0</v>
      </c>
      <c r="CE117" s="31">
        <f t="shared" ca="1" si="312"/>
        <v>0</v>
      </c>
      <c r="CF117" s="31">
        <f t="shared" ca="1" si="313"/>
        <v>0</v>
      </c>
      <c r="CG117" s="31">
        <f t="shared" ca="1" si="314"/>
        <v>0</v>
      </c>
      <c r="CH117" s="31">
        <f t="shared" ca="1" si="315"/>
        <v>0</v>
      </c>
      <c r="CI117" s="31">
        <f t="shared" ca="1" si="316"/>
        <v>0</v>
      </c>
      <c r="CJ117" s="31">
        <f t="shared" ca="1" si="317"/>
        <v>0</v>
      </c>
      <c r="CK117" s="32">
        <f t="shared" ca="1" si="279"/>
        <v>0</v>
      </c>
      <c r="CL117" s="32">
        <f t="shared" ca="1" si="280"/>
        <v>0</v>
      </c>
      <c r="CM117" s="32">
        <f t="shared" ca="1" si="281"/>
        <v>0</v>
      </c>
      <c r="CN117" s="32">
        <f t="shared" ca="1" si="282"/>
        <v>0</v>
      </c>
      <c r="CO117" s="32">
        <f t="shared" ca="1" si="283"/>
        <v>0</v>
      </c>
      <c r="CP117" s="32">
        <f t="shared" ca="1" si="284"/>
        <v>0</v>
      </c>
      <c r="CQ117" s="32">
        <f t="shared" ca="1" si="285"/>
        <v>0</v>
      </c>
      <c r="CR117" s="32">
        <f t="shared" ca="1" si="286"/>
        <v>0</v>
      </c>
      <c r="CS117" s="32">
        <f t="shared" ca="1" si="287"/>
        <v>0</v>
      </c>
      <c r="CT117" s="32">
        <f t="shared" ca="1" si="288"/>
        <v>0</v>
      </c>
      <c r="CU117" s="32">
        <f t="shared" ca="1" si="289"/>
        <v>0</v>
      </c>
      <c r="CV117" s="32">
        <f t="shared" ca="1" si="290"/>
        <v>0</v>
      </c>
      <c r="CW117" s="31">
        <f t="shared" ca="1" si="291"/>
        <v>0</v>
      </c>
      <c r="CX117" s="31">
        <f t="shared" ca="1" si="292"/>
        <v>0</v>
      </c>
      <c r="CY117" s="31">
        <f t="shared" ca="1" si="293"/>
        <v>0</v>
      </c>
      <c r="CZ117" s="31">
        <f t="shared" ca="1" si="294"/>
        <v>0</v>
      </c>
      <c r="DA117" s="31">
        <f t="shared" ca="1" si="295"/>
        <v>0</v>
      </c>
      <c r="DB117" s="31">
        <f t="shared" ca="1" si="296"/>
        <v>0</v>
      </c>
      <c r="DC117" s="31">
        <f t="shared" ca="1" si="297"/>
        <v>0</v>
      </c>
      <c r="DD117" s="31">
        <f t="shared" ca="1" si="298"/>
        <v>0</v>
      </c>
      <c r="DE117" s="31">
        <f t="shared" ca="1" si="299"/>
        <v>0</v>
      </c>
      <c r="DF117" s="31">
        <f t="shared" ca="1" si="300"/>
        <v>0</v>
      </c>
      <c r="DG117" s="31">
        <f t="shared" ca="1" si="301"/>
        <v>0</v>
      </c>
      <c r="DH117" s="31">
        <f t="shared" ca="1" si="302"/>
        <v>0</v>
      </c>
      <c r="DI117" s="32">
        <f t="shared" ca="1" si="231"/>
        <v>0</v>
      </c>
      <c r="DJ117" s="32">
        <f t="shared" ca="1" si="232"/>
        <v>0</v>
      </c>
      <c r="DK117" s="32">
        <f t="shared" ca="1" si="233"/>
        <v>0</v>
      </c>
      <c r="DL117" s="32">
        <f t="shared" ca="1" si="234"/>
        <v>0</v>
      </c>
      <c r="DM117" s="32">
        <f t="shared" ca="1" si="235"/>
        <v>0</v>
      </c>
      <c r="DN117" s="32">
        <f t="shared" ca="1" si="236"/>
        <v>0</v>
      </c>
      <c r="DO117" s="32">
        <f t="shared" ca="1" si="237"/>
        <v>0</v>
      </c>
      <c r="DP117" s="32">
        <f t="shared" ca="1" si="238"/>
        <v>0</v>
      </c>
      <c r="DQ117" s="32">
        <f t="shared" ca="1" si="239"/>
        <v>0</v>
      </c>
      <c r="DR117" s="32">
        <f t="shared" ca="1" si="240"/>
        <v>0</v>
      </c>
      <c r="DS117" s="32">
        <f t="shared" ca="1" si="241"/>
        <v>0</v>
      </c>
      <c r="DT117" s="32">
        <f t="shared" ca="1" si="242"/>
        <v>0</v>
      </c>
      <c r="DU117" s="31">
        <f t="shared" ca="1" si="243"/>
        <v>0</v>
      </c>
      <c r="DV117" s="31">
        <f t="shared" ca="1" si="244"/>
        <v>0</v>
      </c>
      <c r="DW117" s="31">
        <f t="shared" ca="1" si="245"/>
        <v>0</v>
      </c>
      <c r="DX117" s="31">
        <f t="shared" ca="1" si="246"/>
        <v>0</v>
      </c>
      <c r="DY117" s="31">
        <f t="shared" ca="1" si="247"/>
        <v>0</v>
      </c>
      <c r="DZ117" s="31">
        <f t="shared" ca="1" si="248"/>
        <v>0</v>
      </c>
      <c r="EA117" s="31">
        <f t="shared" ca="1" si="249"/>
        <v>0</v>
      </c>
      <c r="EB117" s="31">
        <f t="shared" ca="1" si="250"/>
        <v>0</v>
      </c>
      <c r="EC117" s="31">
        <f t="shared" ca="1" si="251"/>
        <v>0</v>
      </c>
      <c r="ED117" s="31">
        <f t="shared" ca="1" si="252"/>
        <v>0</v>
      </c>
      <c r="EE117" s="31">
        <f t="shared" ca="1" si="253"/>
        <v>0</v>
      </c>
      <c r="EF117" s="31">
        <f t="shared" ca="1" si="254"/>
        <v>0</v>
      </c>
      <c r="EG117" s="32">
        <f t="shared" ca="1" si="255"/>
        <v>0</v>
      </c>
      <c r="EH117" s="32">
        <f t="shared" ca="1" si="256"/>
        <v>0</v>
      </c>
      <c r="EI117" s="32">
        <f t="shared" ca="1" si="257"/>
        <v>0</v>
      </c>
      <c r="EJ117" s="32">
        <f t="shared" ca="1" si="258"/>
        <v>0</v>
      </c>
      <c r="EK117" s="32">
        <f t="shared" ca="1" si="259"/>
        <v>0</v>
      </c>
      <c r="EL117" s="32">
        <f t="shared" ca="1" si="260"/>
        <v>0</v>
      </c>
      <c r="EM117" s="32">
        <f t="shared" ca="1" si="261"/>
        <v>0</v>
      </c>
      <c r="EN117" s="32">
        <f t="shared" ca="1" si="262"/>
        <v>0</v>
      </c>
      <c r="EO117" s="32">
        <f t="shared" ca="1" si="263"/>
        <v>0</v>
      </c>
      <c r="EP117" s="32">
        <f t="shared" ca="1" si="264"/>
        <v>0</v>
      </c>
      <c r="EQ117" s="32">
        <f t="shared" ca="1" si="265"/>
        <v>0</v>
      </c>
      <c r="ER117" s="32">
        <f t="shared" ca="1" si="266"/>
        <v>0</v>
      </c>
    </row>
    <row r="118" spans="1:148" x14ac:dyDescent="0.25">
      <c r="A118" t="s">
        <v>481</v>
      </c>
      <c r="B118" s="1" t="s">
        <v>23</v>
      </c>
      <c r="C118" t="str">
        <f t="shared" ca="1" si="319"/>
        <v>SD3</v>
      </c>
      <c r="D118" t="str">
        <f t="shared" ca="1" si="320"/>
        <v>Sundance #3</v>
      </c>
      <c r="E118" s="51">
        <v>137060.85966769999</v>
      </c>
      <c r="F118" s="51">
        <v>35456.632997499997</v>
      </c>
      <c r="G118" s="51">
        <v>222093.6727692</v>
      </c>
      <c r="H118" s="51">
        <v>220062.52327999999</v>
      </c>
      <c r="I118" s="51">
        <v>222895.49473999999</v>
      </c>
      <c r="J118" s="51">
        <v>198206.27755999999</v>
      </c>
      <c r="K118" s="51">
        <v>197964.00810599999</v>
      </c>
      <c r="L118" s="51">
        <v>222474.88435000001</v>
      </c>
      <c r="M118" s="51">
        <v>222239.68953</v>
      </c>
      <c r="N118" s="51">
        <v>206718.621675</v>
      </c>
      <c r="O118" s="51">
        <v>187004.96041900001</v>
      </c>
      <c r="P118" s="51">
        <v>216430.3799464</v>
      </c>
      <c r="Q118" s="32">
        <v>10519284.279999999</v>
      </c>
      <c r="R118" s="32">
        <v>2383614.08</v>
      </c>
      <c r="S118" s="32">
        <v>10990250.380000001</v>
      </c>
      <c r="T118" s="32">
        <v>11550915.710000001</v>
      </c>
      <c r="U118" s="32">
        <v>7395653.2999999998</v>
      </c>
      <c r="V118" s="32">
        <v>13340999.32</v>
      </c>
      <c r="W118" s="32">
        <v>14149179.42</v>
      </c>
      <c r="X118" s="32">
        <v>28122461.920000002</v>
      </c>
      <c r="Y118" s="32">
        <v>20765420.379999999</v>
      </c>
      <c r="Z118" s="32">
        <v>15246617.279999999</v>
      </c>
      <c r="AA118" s="32">
        <v>18566247.199999999</v>
      </c>
      <c r="AB118" s="32">
        <v>9211410.5700000003</v>
      </c>
      <c r="AC118" s="2">
        <v>5.22</v>
      </c>
      <c r="AD118" s="2">
        <v>5.22</v>
      </c>
      <c r="AE118" s="2">
        <v>5.22</v>
      </c>
      <c r="AF118" s="2">
        <v>5.22</v>
      </c>
      <c r="AG118" s="2">
        <v>5.22</v>
      </c>
      <c r="AH118" s="2">
        <v>5.22</v>
      </c>
      <c r="AI118" s="2">
        <v>4.84</v>
      </c>
      <c r="AJ118" s="2">
        <v>4.84</v>
      </c>
      <c r="AK118" s="2">
        <v>4.84</v>
      </c>
      <c r="AL118" s="2">
        <v>4.84</v>
      </c>
      <c r="AM118" s="2">
        <v>4.84</v>
      </c>
      <c r="AN118" s="2">
        <v>4.84</v>
      </c>
      <c r="AO118" s="33">
        <v>549106.64</v>
      </c>
      <c r="AP118" s="33">
        <v>124424.65</v>
      </c>
      <c r="AQ118" s="33">
        <v>573691.06999999995</v>
      </c>
      <c r="AR118" s="33">
        <v>602957.80000000005</v>
      </c>
      <c r="AS118" s="33">
        <v>386053.1</v>
      </c>
      <c r="AT118" s="33">
        <v>696400.16</v>
      </c>
      <c r="AU118" s="33">
        <v>684820.28</v>
      </c>
      <c r="AV118" s="33">
        <v>1361127.16</v>
      </c>
      <c r="AW118" s="33">
        <v>1005046.35</v>
      </c>
      <c r="AX118" s="33">
        <v>737936.28</v>
      </c>
      <c r="AY118" s="33">
        <v>898606.36</v>
      </c>
      <c r="AZ118" s="33">
        <v>445832.27</v>
      </c>
      <c r="BA118" s="31">
        <f t="shared" si="267"/>
        <v>-4207.71</v>
      </c>
      <c r="BB118" s="31">
        <f t="shared" si="268"/>
        <v>-953.45</v>
      </c>
      <c r="BC118" s="31">
        <f t="shared" si="269"/>
        <v>-4396.1000000000004</v>
      </c>
      <c r="BD118" s="31">
        <f t="shared" si="270"/>
        <v>66995.31</v>
      </c>
      <c r="BE118" s="31">
        <f t="shared" si="271"/>
        <v>42894.79</v>
      </c>
      <c r="BF118" s="31">
        <f t="shared" si="272"/>
        <v>77377.8</v>
      </c>
      <c r="BG118" s="31">
        <f t="shared" si="273"/>
        <v>9904.43</v>
      </c>
      <c r="BH118" s="31">
        <f t="shared" si="274"/>
        <v>19685.72</v>
      </c>
      <c r="BI118" s="31">
        <f t="shared" si="275"/>
        <v>14535.79</v>
      </c>
      <c r="BJ118" s="31">
        <f t="shared" si="276"/>
        <v>-45739.85</v>
      </c>
      <c r="BK118" s="31">
        <f t="shared" si="277"/>
        <v>-55698.74</v>
      </c>
      <c r="BL118" s="31">
        <f t="shared" si="278"/>
        <v>-27634.23</v>
      </c>
      <c r="BM118" s="6">
        <f t="shared" ca="1" si="318"/>
        <v>4.9200000000000001E-2</v>
      </c>
      <c r="BN118" s="6">
        <f t="shared" ca="1" si="318"/>
        <v>4.9200000000000001E-2</v>
      </c>
      <c r="BO118" s="6">
        <f t="shared" ca="1" si="318"/>
        <v>4.9200000000000001E-2</v>
      </c>
      <c r="BP118" s="6">
        <f t="shared" ca="1" si="318"/>
        <v>4.9200000000000001E-2</v>
      </c>
      <c r="BQ118" s="6">
        <f t="shared" ca="1" si="318"/>
        <v>4.9200000000000001E-2</v>
      </c>
      <c r="BR118" s="6">
        <f t="shared" ca="1" si="318"/>
        <v>4.9200000000000001E-2</v>
      </c>
      <c r="BS118" s="6">
        <f t="shared" ca="1" si="318"/>
        <v>4.9200000000000001E-2</v>
      </c>
      <c r="BT118" s="6">
        <f t="shared" ca="1" si="318"/>
        <v>4.9200000000000001E-2</v>
      </c>
      <c r="BU118" s="6">
        <f t="shared" ca="1" si="318"/>
        <v>4.9200000000000001E-2</v>
      </c>
      <c r="BV118" s="6">
        <f t="shared" ca="1" si="318"/>
        <v>4.9200000000000001E-2</v>
      </c>
      <c r="BW118" s="6">
        <f t="shared" ca="1" si="318"/>
        <v>4.9200000000000001E-2</v>
      </c>
      <c r="BX118" s="6">
        <f t="shared" ca="1" si="318"/>
        <v>4.9200000000000001E-2</v>
      </c>
      <c r="BY118" s="31">
        <f t="shared" ca="1" si="306"/>
        <v>517548.79</v>
      </c>
      <c r="BZ118" s="31">
        <f t="shared" ca="1" si="307"/>
        <v>117273.81</v>
      </c>
      <c r="CA118" s="31">
        <f t="shared" ca="1" si="308"/>
        <v>540720.31999999995</v>
      </c>
      <c r="CB118" s="31">
        <f t="shared" ca="1" si="309"/>
        <v>568305.05000000005</v>
      </c>
      <c r="CC118" s="31">
        <f t="shared" ca="1" si="310"/>
        <v>363866.14</v>
      </c>
      <c r="CD118" s="31">
        <f t="shared" ca="1" si="311"/>
        <v>656377.17000000004</v>
      </c>
      <c r="CE118" s="31">
        <f t="shared" ca="1" si="312"/>
        <v>696139.63</v>
      </c>
      <c r="CF118" s="31">
        <f t="shared" ca="1" si="313"/>
        <v>1383625.13</v>
      </c>
      <c r="CG118" s="31">
        <f t="shared" ca="1" si="314"/>
        <v>1021658.68</v>
      </c>
      <c r="CH118" s="31">
        <f t="shared" ca="1" si="315"/>
        <v>750133.57</v>
      </c>
      <c r="CI118" s="31">
        <f t="shared" ca="1" si="316"/>
        <v>913459.36</v>
      </c>
      <c r="CJ118" s="31">
        <f t="shared" ca="1" si="317"/>
        <v>453201.4</v>
      </c>
      <c r="CK118" s="32">
        <f t="shared" ca="1" si="279"/>
        <v>15778.93</v>
      </c>
      <c r="CL118" s="32">
        <f t="shared" ca="1" si="280"/>
        <v>3575.42</v>
      </c>
      <c r="CM118" s="32">
        <f t="shared" ca="1" si="281"/>
        <v>16485.38</v>
      </c>
      <c r="CN118" s="32">
        <f t="shared" ca="1" si="282"/>
        <v>17326.37</v>
      </c>
      <c r="CO118" s="32">
        <f t="shared" ca="1" si="283"/>
        <v>11093.48</v>
      </c>
      <c r="CP118" s="32">
        <f t="shared" ca="1" si="284"/>
        <v>20011.5</v>
      </c>
      <c r="CQ118" s="32">
        <f t="shared" ca="1" si="285"/>
        <v>21223.77</v>
      </c>
      <c r="CR118" s="32">
        <f t="shared" ca="1" si="286"/>
        <v>42183.69</v>
      </c>
      <c r="CS118" s="32">
        <f t="shared" ca="1" si="287"/>
        <v>31148.13</v>
      </c>
      <c r="CT118" s="32">
        <f t="shared" ca="1" si="288"/>
        <v>22869.93</v>
      </c>
      <c r="CU118" s="32">
        <f t="shared" ca="1" si="289"/>
        <v>27849.37</v>
      </c>
      <c r="CV118" s="32">
        <f t="shared" ca="1" si="290"/>
        <v>13817.12</v>
      </c>
      <c r="CW118" s="31">
        <f t="shared" ca="1" si="291"/>
        <v>-11571.210000000043</v>
      </c>
      <c r="CX118" s="31">
        <f t="shared" ca="1" si="292"/>
        <v>-2621.9699999999984</v>
      </c>
      <c r="CY118" s="31">
        <f t="shared" ca="1" si="293"/>
        <v>-12089.269999999995</v>
      </c>
      <c r="CZ118" s="31">
        <f t="shared" ca="1" si="294"/>
        <v>-84321.69</v>
      </c>
      <c r="DA118" s="31">
        <f t="shared" ca="1" si="295"/>
        <v>-53988.269999999982</v>
      </c>
      <c r="DB118" s="31">
        <f t="shared" ca="1" si="296"/>
        <v>-97389.29</v>
      </c>
      <c r="DC118" s="31">
        <f t="shared" ca="1" si="297"/>
        <v>22638.689999999995</v>
      </c>
      <c r="DD118" s="31">
        <f t="shared" ca="1" si="298"/>
        <v>44995.939999999915</v>
      </c>
      <c r="DE118" s="31">
        <f t="shared" ca="1" si="299"/>
        <v>33224.670000000078</v>
      </c>
      <c r="DF118" s="31">
        <f t="shared" ca="1" si="300"/>
        <v>80807.069999999978</v>
      </c>
      <c r="DG118" s="31">
        <f t="shared" ca="1" si="301"/>
        <v>98401.109999999986</v>
      </c>
      <c r="DH118" s="31">
        <f t="shared" ca="1" si="302"/>
        <v>48820.479999999996</v>
      </c>
      <c r="DI118" s="32">
        <f t="shared" ca="1" si="231"/>
        <v>-578.55999999999995</v>
      </c>
      <c r="DJ118" s="32">
        <f t="shared" ca="1" si="232"/>
        <v>-131.1</v>
      </c>
      <c r="DK118" s="32">
        <f t="shared" ca="1" si="233"/>
        <v>-604.46</v>
      </c>
      <c r="DL118" s="32">
        <f t="shared" ca="1" si="234"/>
        <v>-4216.08</v>
      </c>
      <c r="DM118" s="32">
        <f t="shared" ca="1" si="235"/>
        <v>-2699.41</v>
      </c>
      <c r="DN118" s="32">
        <f t="shared" ca="1" si="236"/>
        <v>-4869.46</v>
      </c>
      <c r="DO118" s="32">
        <f t="shared" ca="1" si="237"/>
        <v>1131.93</v>
      </c>
      <c r="DP118" s="32">
        <f t="shared" ca="1" si="238"/>
        <v>2249.8000000000002</v>
      </c>
      <c r="DQ118" s="32">
        <f t="shared" ca="1" si="239"/>
        <v>1661.23</v>
      </c>
      <c r="DR118" s="32">
        <f t="shared" ca="1" si="240"/>
        <v>4040.35</v>
      </c>
      <c r="DS118" s="32">
        <f t="shared" ca="1" si="241"/>
        <v>4920.0600000000004</v>
      </c>
      <c r="DT118" s="32">
        <f t="shared" ca="1" si="242"/>
        <v>2441.02</v>
      </c>
      <c r="DU118" s="31">
        <f t="shared" ca="1" si="243"/>
        <v>-3150.92</v>
      </c>
      <c r="DV118" s="31">
        <f t="shared" ca="1" si="244"/>
        <v>-707.86</v>
      </c>
      <c r="DW118" s="31">
        <f t="shared" ca="1" si="245"/>
        <v>-3238.26</v>
      </c>
      <c r="DX118" s="31">
        <f t="shared" ca="1" si="246"/>
        <v>-22389.63</v>
      </c>
      <c r="DY118" s="31">
        <f t="shared" ca="1" si="247"/>
        <v>-14213.28</v>
      </c>
      <c r="DZ118" s="31">
        <f t="shared" ca="1" si="248"/>
        <v>-25411.83</v>
      </c>
      <c r="EA118" s="31">
        <f t="shared" ca="1" si="249"/>
        <v>5855.95</v>
      </c>
      <c r="EB118" s="31">
        <f t="shared" ca="1" si="250"/>
        <v>11534.01</v>
      </c>
      <c r="EC118" s="31">
        <f t="shared" ca="1" si="251"/>
        <v>8439.0300000000007</v>
      </c>
      <c r="ED118" s="31">
        <f t="shared" ca="1" si="252"/>
        <v>20342.259999999998</v>
      </c>
      <c r="EE118" s="31">
        <f t="shared" ca="1" si="253"/>
        <v>24541.54</v>
      </c>
      <c r="EF118" s="31">
        <f t="shared" ca="1" si="254"/>
        <v>12065.63</v>
      </c>
      <c r="EG118" s="32">
        <f t="shared" ca="1" si="255"/>
        <v>-15300.690000000042</v>
      </c>
      <c r="EH118" s="32">
        <f t="shared" ca="1" si="256"/>
        <v>-3460.9299999999985</v>
      </c>
      <c r="EI118" s="32">
        <f t="shared" ca="1" si="257"/>
        <v>-15931.989999999996</v>
      </c>
      <c r="EJ118" s="32">
        <f t="shared" ca="1" si="258"/>
        <v>-110927.40000000001</v>
      </c>
      <c r="EK118" s="32">
        <f t="shared" ca="1" si="259"/>
        <v>-70900.959999999977</v>
      </c>
      <c r="EL118" s="32">
        <f t="shared" ca="1" si="260"/>
        <v>-127670.58</v>
      </c>
      <c r="EM118" s="32">
        <f t="shared" ca="1" si="261"/>
        <v>29626.569999999996</v>
      </c>
      <c r="EN118" s="32">
        <f t="shared" ca="1" si="262"/>
        <v>58779.74999999992</v>
      </c>
      <c r="EO118" s="32">
        <f t="shared" ca="1" si="263"/>
        <v>43324.93000000008</v>
      </c>
      <c r="EP118" s="32">
        <f t="shared" ca="1" si="264"/>
        <v>105189.67999999998</v>
      </c>
      <c r="EQ118" s="32">
        <f t="shared" ca="1" si="265"/>
        <v>127862.70999999999</v>
      </c>
      <c r="ER118" s="32">
        <f t="shared" ca="1" si="266"/>
        <v>63327.12999999999</v>
      </c>
    </row>
    <row r="119" spans="1:148" x14ac:dyDescent="0.25">
      <c r="A119" t="s">
        <v>481</v>
      </c>
      <c r="B119" s="1" t="s">
        <v>24</v>
      </c>
      <c r="C119" t="str">
        <f t="shared" ca="1" si="319"/>
        <v>SD4</v>
      </c>
      <c r="D119" t="str">
        <f t="shared" ca="1" si="320"/>
        <v>Sundance #4</v>
      </c>
      <c r="E119" s="51">
        <v>254758.0258764</v>
      </c>
      <c r="F119" s="51">
        <v>264301.56796999997</v>
      </c>
      <c r="G119" s="51">
        <v>291208.13404999999</v>
      </c>
      <c r="H119" s="51">
        <v>217704.96592759999</v>
      </c>
      <c r="I119" s="51">
        <v>242028.97691</v>
      </c>
      <c r="J119" s="51">
        <v>205027.15962769999</v>
      </c>
      <c r="K119" s="51">
        <v>227277.70863000001</v>
      </c>
      <c r="L119" s="51">
        <v>176481.07066170001</v>
      </c>
      <c r="M119" s="51">
        <v>205255.6934782</v>
      </c>
      <c r="N119" s="51">
        <v>235885.833996</v>
      </c>
      <c r="O119" s="51">
        <v>235082.99834799999</v>
      </c>
      <c r="P119" s="51">
        <v>250418.98931189999</v>
      </c>
      <c r="Q119" s="32">
        <v>19769908.030000001</v>
      </c>
      <c r="R119" s="32">
        <v>30789066.84</v>
      </c>
      <c r="S119" s="32">
        <v>13996593.630000001</v>
      </c>
      <c r="T119" s="32">
        <v>10921732.880000001</v>
      </c>
      <c r="U119" s="32">
        <v>8364665.1100000003</v>
      </c>
      <c r="V119" s="32">
        <v>17241957.219999999</v>
      </c>
      <c r="W119" s="32">
        <v>15271797.529999999</v>
      </c>
      <c r="X119" s="32">
        <v>19593235.800000001</v>
      </c>
      <c r="Y119" s="32">
        <v>19886224.16</v>
      </c>
      <c r="Z119" s="32">
        <v>15859382.710000001</v>
      </c>
      <c r="AA119" s="32">
        <v>26590328.690000001</v>
      </c>
      <c r="AB119" s="32">
        <v>13500871.83</v>
      </c>
      <c r="AC119" s="2">
        <v>5.22</v>
      </c>
      <c r="AD119" s="2">
        <v>5.22</v>
      </c>
      <c r="AE119" s="2">
        <v>5.22</v>
      </c>
      <c r="AF119" s="2">
        <v>5.22</v>
      </c>
      <c r="AG119" s="2">
        <v>5.22</v>
      </c>
      <c r="AH119" s="2">
        <v>5.22</v>
      </c>
      <c r="AI119" s="2">
        <v>4.84</v>
      </c>
      <c r="AJ119" s="2">
        <v>4.84</v>
      </c>
      <c r="AK119" s="2">
        <v>4.84</v>
      </c>
      <c r="AL119" s="2">
        <v>4.84</v>
      </c>
      <c r="AM119" s="2">
        <v>4.84</v>
      </c>
      <c r="AN119" s="2">
        <v>4.84</v>
      </c>
      <c r="AO119" s="33">
        <v>1031989.2</v>
      </c>
      <c r="AP119" s="33">
        <v>1607189.29</v>
      </c>
      <c r="AQ119" s="33">
        <v>730622.19</v>
      </c>
      <c r="AR119" s="33">
        <v>570114.46</v>
      </c>
      <c r="AS119" s="33">
        <v>436635.52</v>
      </c>
      <c r="AT119" s="33">
        <v>900030.17</v>
      </c>
      <c r="AU119" s="33">
        <v>739155</v>
      </c>
      <c r="AV119" s="33">
        <v>948312.61</v>
      </c>
      <c r="AW119" s="33">
        <v>962493.25</v>
      </c>
      <c r="AX119" s="33">
        <v>767594.12</v>
      </c>
      <c r="AY119" s="33">
        <v>1286971.9099999999</v>
      </c>
      <c r="AZ119" s="33">
        <v>653442.19999999995</v>
      </c>
      <c r="BA119" s="31">
        <f t="shared" si="267"/>
        <v>-7907.96</v>
      </c>
      <c r="BB119" s="31">
        <f t="shared" si="268"/>
        <v>-12315.63</v>
      </c>
      <c r="BC119" s="31">
        <f t="shared" si="269"/>
        <v>-5598.64</v>
      </c>
      <c r="BD119" s="31">
        <f t="shared" si="270"/>
        <v>63346.05</v>
      </c>
      <c r="BE119" s="31">
        <f t="shared" si="271"/>
        <v>48515.06</v>
      </c>
      <c r="BF119" s="31">
        <f t="shared" si="272"/>
        <v>100003.35</v>
      </c>
      <c r="BG119" s="31">
        <f t="shared" si="273"/>
        <v>10690.26</v>
      </c>
      <c r="BH119" s="31">
        <f t="shared" si="274"/>
        <v>13715.27</v>
      </c>
      <c r="BI119" s="31">
        <f t="shared" si="275"/>
        <v>13920.36</v>
      </c>
      <c r="BJ119" s="31">
        <f t="shared" si="276"/>
        <v>-47578.15</v>
      </c>
      <c r="BK119" s="31">
        <f t="shared" si="277"/>
        <v>-79770.990000000005</v>
      </c>
      <c r="BL119" s="31">
        <f t="shared" si="278"/>
        <v>-40502.620000000003</v>
      </c>
      <c r="BM119" s="6">
        <f t="shared" ca="1" si="318"/>
        <v>4.8800000000000003E-2</v>
      </c>
      <c r="BN119" s="6">
        <f t="shared" ca="1" si="318"/>
        <v>4.8800000000000003E-2</v>
      </c>
      <c r="BO119" s="6">
        <f t="shared" ca="1" si="318"/>
        <v>4.8800000000000003E-2</v>
      </c>
      <c r="BP119" s="6">
        <f t="shared" ca="1" si="318"/>
        <v>4.8800000000000003E-2</v>
      </c>
      <c r="BQ119" s="6">
        <f t="shared" ca="1" si="318"/>
        <v>4.8800000000000003E-2</v>
      </c>
      <c r="BR119" s="6">
        <f t="shared" ca="1" si="318"/>
        <v>4.8800000000000003E-2</v>
      </c>
      <c r="BS119" s="6">
        <f t="shared" ca="1" si="318"/>
        <v>4.8800000000000003E-2</v>
      </c>
      <c r="BT119" s="6">
        <f t="shared" ca="1" si="318"/>
        <v>4.8800000000000003E-2</v>
      </c>
      <c r="BU119" s="6">
        <f t="shared" ca="1" si="318"/>
        <v>4.8800000000000003E-2</v>
      </c>
      <c r="BV119" s="6">
        <f t="shared" ca="1" si="318"/>
        <v>4.8800000000000003E-2</v>
      </c>
      <c r="BW119" s="6">
        <f t="shared" ca="1" si="318"/>
        <v>4.8800000000000003E-2</v>
      </c>
      <c r="BX119" s="6">
        <f t="shared" ca="1" si="318"/>
        <v>4.8800000000000003E-2</v>
      </c>
      <c r="BY119" s="31">
        <f t="shared" ca="1" si="306"/>
        <v>964771.51</v>
      </c>
      <c r="BZ119" s="31">
        <f t="shared" ca="1" si="307"/>
        <v>1502506.46</v>
      </c>
      <c r="CA119" s="31">
        <f t="shared" ca="1" si="308"/>
        <v>683033.77</v>
      </c>
      <c r="CB119" s="31">
        <f t="shared" ca="1" si="309"/>
        <v>532980.56000000006</v>
      </c>
      <c r="CC119" s="31">
        <f t="shared" ca="1" si="310"/>
        <v>408195.66</v>
      </c>
      <c r="CD119" s="31">
        <f t="shared" ca="1" si="311"/>
        <v>841407.51</v>
      </c>
      <c r="CE119" s="31">
        <f t="shared" ca="1" si="312"/>
        <v>745263.72</v>
      </c>
      <c r="CF119" s="31">
        <f t="shared" ca="1" si="313"/>
        <v>956149.91</v>
      </c>
      <c r="CG119" s="31">
        <f t="shared" ca="1" si="314"/>
        <v>970447.74</v>
      </c>
      <c r="CH119" s="31">
        <f t="shared" ca="1" si="315"/>
        <v>773937.88</v>
      </c>
      <c r="CI119" s="31">
        <f t="shared" ca="1" si="316"/>
        <v>1297608.04</v>
      </c>
      <c r="CJ119" s="31">
        <f t="shared" ca="1" si="317"/>
        <v>658842.55000000005</v>
      </c>
      <c r="CK119" s="32">
        <f t="shared" ca="1" si="279"/>
        <v>29654.86</v>
      </c>
      <c r="CL119" s="32">
        <f t="shared" ca="1" si="280"/>
        <v>46183.6</v>
      </c>
      <c r="CM119" s="32">
        <f t="shared" ca="1" si="281"/>
        <v>20994.89</v>
      </c>
      <c r="CN119" s="32">
        <f t="shared" ca="1" si="282"/>
        <v>16382.6</v>
      </c>
      <c r="CO119" s="32">
        <f t="shared" ca="1" si="283"/>
        <v>12547</v>
      </c>
      <c r="CP119" s="32">
        <f t="shared" ca="1" si="284"/>
        <v>25862.94</v>
      </c>
      <c r="CQ119" s="32">
        <f t="shared" ca="1" si="285"/>
        <v>22907.7</v>
      </c>
      <c r="CR119" s="32">
        <f t="shared" ca="1" si="286"/>
        <v>29389.85</v>
      </c>
      <c r="CS119" s="32">
        <f t="shared" ca="1" si="287"/>
        <v>29829.34</v>
      </c>
      <c r="CT119" s="32">
        <f t="shared" ca="1" si="288"/>
        <v>23789.07</v>
      </c>
      <c r="CU119" s="32">
        <f t="shared" ca="1" si="289"/>
        <v>39885.49</v>
      </c>
      <c r="CV119" s="32">
        <f t="shared" ca="1" si="290"/>
        <v>20251.310000000001</v>
      </c>
      <c r="CW119" s="31">
        <f t="shared" ca="1" si="291"/>
        <v>-29654.869999999959</v>
      </c>
      <c r="CX119" s="31">
        <f t="shared" ca="1" si="292"/>
        <v>-46183.599999999984</v>
      </c>
      <c r="CY119" s="31">
        <f t="shared" ca="1" si="293"/>
        <v>-20994.889999999912</v>
      </c>
      <c r="CZ119" s="31">
        <f t="shared" ca="1" si="294"/>
        <v>-84097.349999999933</v>
      </c>
      <c r="DA119" s="31">
        <f t="shared" ca="1" si="295"/>
        <v>-64407.920000000042</v>
      </c>
      <c r="DB119" s="31">
        <f t="shared" ca="1" si="296"/>
        <v>-132763.07000000009</v>
      </c>
      <c r="DC119" s="31">
        <f t="shared" ca="1" si="297"/>
        <v>18326.159999999923</v>
      </c>
      <c r="DD119" s="31">
        <f t="shared" ca="1" si="298"/>
        <v>23511.880000000023</v>
      </c>
      <c r="DE119" s="31">
        <f t="shared" ca="1" si="299"/>
        <v>23863.469999999958</v>
      </c>
      <c r="DF119" s="31">
        <f t="shared" ca="1" si="300"/>
        <v>77710.979999999952</v>
      </c>
      <c r="DG119" s="31">
        <f t="shared" ca="1" si="301"/>
        <v>130292.61000000012</v>
      </c>
      <c r="DH119" s="31">
        <f t="shared" ca="1" si="302"/>
        <v>66154.280000000144</v>
      </c>
      <c r="DI119" s="32">
        <f t="shared" ca="1" si="231"/>
        <v>-1482.74</v>
      </c>
      <c r="DJ119" s="32">
        <f t="shared" ca="1" si="232"/>
        <v>-2309.1799999999998</v>
      </c>
      <c r="DK119" s="32">
        <f t="shared" ca="1" si="233"/>
        <v>-1049.74</v>
      </c>
      <c r="DL119" s="32">
        <f t="shared" ca="1" si="234"/>
        <v>-4204.87</v>
      </c>
      <c r="DM119" s="32">
        <f t="shared" ca="1" si="235"/>
        <v>-3220.4</v>
      </c>
      <c r="DN119" s="32">
        <f t="shared" ca="1" si="236"/>
        <v>-6638.15</v>
      </c>
      <c r="DO119" s="32">
        <f t="shared" ca="1" si="237"/>
        <v>916.31</v>
      </c>
      <c r="DP119" s="32">
        <f t="shared" ca="1" si="238"/>
        <v>1175.5899999999999</v>
      </c>
      <c r="DQ119" s="32">
        <f t="shared" ca="1" si="239"/>
        <v>1193.17</v>
      </c>
      <c r="DR119" s="32">
        <f t="shared" ca="1" si="240"/>
        <v>3885.55</v>
      </c>
      <c r="DS119" s="32">
        <f t="shared" ca="1" si="241"/>
        <v>6514.63</v>
      </c>
      <c r="DT119" s="32">
        <f t="shared" ca="1" si="242"/>
        <v>3307.71</v>
      </c>
      <c r="DU119" s="31">
        <f t="shared" ca="1" si="243"/>
        <v>-8075.23</v>
      </c>
      <c r="DV119" s="31">
        <f t="shared" ca="1" si="244"/>
        <v>-12468.26</v>
      </c>
      <c r="DW119" s="31">
        <f t="shared" ca="1" si="245"/>
        <v>-5623.73</v>
      </c>
      <c r="DX119" s="31">
        <f t="shared" ca="1" si="246"/>
        <v>-22330.06</v>
      </c>
      <c r="DY119" s="31">
        <f t="shared" ca="1" si="247"/>
        <v>-16956.419999999998</v>
      </c>
      <c r="DZ119" s="31">
        <f t="shared" ca="1" si="248"/>
        <v>-34641.93</v>
      </c>
      <c r="EA119" s="31">
        <f t="shared" ca="1" si="249"/>
        <v>4740.43</v>
      </c>
      <c r="EB119" s="31">
        <f t="shared" ca="1" si="250"/>
        <v>6026.91</v>
      </c>
      <c r="EC119" s="31">
        <f t="shared" ca="1" si="251"/>
        <v>6061.3</v>
      </c>
      <c r="ED119" s="31">
        <f t="shared" ca="1" si="252"/>
        <v>19562.86</v>
      </c>
      <c r="EE119" s="31">
        <f t="shared" ca="1" si="253"/>
        <v>32495.38</v>
      </c>
      <c r="EF119" s="31">
        <f t="shared" ca="1" si="254"/>
        <v>16349.55</v>
      </c>
      <c r="EG119" s="32">
        <f t="shared" ca="1" si="255"/>
        <v>-39212.83999999996</v>
      </c>
      <c r="EH119" s="32">
        <f t="shared" ca="1" si="256"/>
        <v>-60961.039999999986</v>
      </c>
      <c r="EI119" s="32">
        <f t="shared" ca="1" si="257"/>
        <v>-27668.359999999913</v>
      </c>
      <c r="EJ119" s="32">
        <f t="shared" ca="1" si="258"/>
        <v>-110632.27999999993</v>
      </c>
      <c r="EK119" s="32">
        <f t="shared" ca="1" si="259"/>
        <v>-84584.740000000034</v>
      </c>
      <c r="EL119" s="32">
        <f t="shared" ca="1" si="260"/>
        <v>-174043.15000000008</v>
      </c>
      <c r="EM119" s="32">
        <f t="shared" ca="1" si="261"/>
        <v>23982.899999999925</v>
      </c>
      <c r="EN119" s="32">
        <f t="shared" ca="1" si="262"/>
        <v>30714.380000000023</v>
      </c>
      <c r="EO119" s="32">
        <f t="shared" ca="1" si="263"/>
        <v>31117.939999999955</v>
      </c>
      <c r="EP119" s="32">
        <f t="shared" ca="1" si="264"/>
        <v>101159.38999999996</v>
      </c>
      <c r="EQ119" s="32">
        <f t="shared" ca="1" si="265"/>
        <v>169302.62000000011</v>
      </c>
      <c r="ER119" s="32">
        <f t="shared" ca="1" si="266"/>
        <v>85811.540000000154</v>
      </c>
    </row>
    <row r="120" spans="1:148" x14ac:dyDescent="0.25">
      <c r="A120" t="s">
        <v>482</v>
      </c>
      <c r="B120" s="1" t="s">
        <v>28</v>
      </c>
      <c r="C120" t="str">
        <f t="shared" ca="1" si="319"/>
        <v>SD5</v>
      </c>
      <c r="D120" t="str">
        <f t="shared" ca="1" si="320"/>
        <v>Sundance #5</v>
      </c>
      <c r="E120" s="51">
        <v>271573.14127929998</v>
      </c>
      <c r="F120" s="51">
        <v>244124.93101</v>
      </c>
      <c r="G120" s="51">
        <v>269381.58078999998</v>
      </c>
      <c r="H120" s="51">
        <v>242738.44575099999</v>
      </c>
      <c r="I120" s="51">
        <v>267172.58851999999</v>
      </c>
      <c r="J120" s="51">
        <v>214112.1092304</v>
      </c>
      <c r="K120" s="51">
        <v>256673.80864100001</v>
      </c>
      <c r="L120" s="51">
        <v>200242.52811509999</v>
      </c>
      <c r="M120" s="51">
        <v>245706.49721999999</v>
      </c>
      <c r="N120" s="51">
        <v>241323.25075000001</v>
      </c>
      <c r="O120" s="51">
        <v>197656.12735200001</v>
      </c>
      <c r="P120" s="51">
        <v>227461.45045410001</v>
      </c>
      <c r="Q120" s="32">
        <v>22330240.18</v>
      </c>
      <c r="R120" s="32">
        <v>30229742.239999998</v>
      </c>
      <c r="S120" s="32">
        <v>13395932.07</v>
      </c>
      <c r="T120" s="32">
        <v>9517691.8399999999</v>
      </c>
      <c r="U120" s="32">
        <v>8789686.3100000005</v>
      </c>
      <c r="V120" s="32">
        <v>13452428.789999999</v>
      </c>
      <c r="W120" s="32">
        <v>16711292.24</v>
      </c>
      <c r="X120" s="32">
        <v>24625009.59</v>
      </c>
      <c r="Y120" s="32">
        <v>25222649.23</v>
      </c>
      <c r="Z120" s="32">
        <v>16877720.25</v>
      </c>
      <c r="AA120" s="32">
        <v>14887381.23</v>
      </c>
      <c r="AB120" s="32">
        <v>8624059.0899999999</v>
      </c>
      <c r="AC120" s="2">
        <v>5.22</v>
      </c>
      <c r="AD120" s="2">
        <v>5.22</v>
      </c>
      <c r="AE120" s="2">
        <v>5.22</v>
      </c>
      <c r="AF120" s="2">
        <v>5.22</v>
      </c>
      <c r="AG120" s="2">
        <v>5.22</v>
      </c>
      <c r="AH120" s="2">
        <v>5.22</v>
      </c>
      <c r="AI120" s="2">
        <v>4.84</v>
      </c>
      <c r="AJ120" s="2">
        <v>4.84</v>
      </c>
      <c r="AK120" s="2">
        <v>4.84</v>
      </c>
      <c r="AL120" s="2">
        <v>4.84</v>
      </c>
      <c r="AM120" s="2">
        <v>4.84</v>
      </c>
      <c r="AN120" s="2">
        <v>4.84</v>
      </c>
      <c r="AO120" s="33">
        <v>1165638.54</v>
      </c>
      <c r="AP120" s="33">
        <v>1577992.54</v>
      </c>
      <c r="AQ120" s="33">
        <v>699267.65</v>
      </c>
      <c r="AR120" s="33">
        <v>496823.51</v>
      </c>
      <c r="AS120" s="33">
        <v>458821.63</v>
      </c>
      <c r="AT120" s="33">
        <v>702216.78</v>
      </c>
      <c r="AU120" s="33">
        <v>808826.54</v>
      </c>
      <c r="AV120" s="33">
        <v>1191850.46</v>
      </c>
      <c r="AW120" s="33">
        <v>1220776.22</v>
      </c>
      <c r="AX120" s="33">
        <v>816881.66</v>
      </c>
      <c r="AY120" s="33">
        <v>720549.25</v>
      </c>
      <c r="AZ120" s="33">
        <v>417404.46</v>
      </c>
      <c r="BA120" s="31">
        <f t="shared" si="267"/>
        <v>-8932.1</v>
      </c>
      <c r="BB120" s="31">
        <f t="shared" si="268"/>
        <v>-12091.9</v>
      </c>
      <c r="BC120" s="31">
        <f t="shared" si="269"/>
        <v>-5358.37</v>
      </c>
      <c r="BD120" s="31">
        <f t="shared" si="270"/>
        <v>55202.61</v>
      </c>
      <c r="BE120" s="31">
        <f t="shared" si="271"/>
        <v>50980.18</v>
      </c>
      <c r="BF120" s="31">
        <f t="shared" si="272"/>
        <v>78024.09</v>
      </c>
      <c r="BG120" s="31">
        <f t="shared" si="273"/>
        <v>11697.9</v>
      </c>
      <c r="BH120" s="31">
        <f t="shared" si="274"/>
        <v>17237.509999999998</v>
      </c>
      <c r="BI120" s="31">
        <f t="shared" si="275"/>
        <v>17655.849999999999</v>
      </c>
      <c r="BJ120" s="31">
        <f t="shared" si="276"/>
        <v>-50633.16</v>
      </c>
      <c r="BK120" s="31">
        <f t="shared" si="277"/>
        <v>-44662.14</v>
      </c>
      <c r="BL120" s="31">
        <f t="shared" si="278"/>
        <v>-25872.18</v>
      </c>
      <c r="BM120" s="6">
        <f t="shared" ca="1" si="318"/>
        <v>4.8500000000000001E-2</v>
      </c>
      <c r="BN120" s="6">
        <f t="shared" ca="1" si="318"/>
        <v>4.8500000000000001E-2</v>
      </c>
      <c r="BO120" s="6">
        <f t="shared" ca="1" si="318"/>
        <v>4.8500000000000001E-2</v>
      </c>
      <c r="BP120" s="6">
        <f t="shared" ca="1" si="318"/>
        <v>4.8500000000000001E-2</v>
      </c>
      <c r="BQ120" s="6">
        <f t="shared" ca="1" si="318"/>
        <v>4.8500000000000001E-2</v>
      </c>
      <c r="BR120" s="6">
        <f t="shared" ca="1" si="318"/>
        <v>4.8500000000000001E-2</v>
      </c>
      <c r="BS120" s="6">
        <f t="shared" ca="1" si="318"/>
        <v>4.8500000000000001E-2</v>
      </c>
      <c r="BT120" s="6">
        <f t="shared" ca="1" si="318"/>
        <v>4.8500000000000001E-2</v>
      </c>
      <c r="BU120" s="6">
        <f t="shared" ca="1" si="318"/>
        <v>4.8500000000000001E-2</v>
      </c>
      <c r="BV120" s="6">
        <f t="shared" ca="1" si="318"/>
        <v>4.8500000000000001E-2</v>
      </c>
      <c r="BW120" s="6">
        <f t="shared" ca="1" si="318"/>
        <v>4.8500000000000001E-2</v>
      </c>
      <c r="BX120" s="6">
        <f t="shared" ca="1" si="318"/>
        <v>4.8500000000000001E-2</v>
      </c>
      <c r="BY120" s="31">
        <f t="shared" ca="1" si="306"/>
        <v>1083016.6499999999</v>
      </c>
      <c r="BZ120" s="31">
        <f t="shared" ca="1" si="307"/>
        <v>1466142.5</v>
      </c>
      <c r="CA120" s="31">
        <f t="shared" ca="1" si="308"/>
        <v>649702.71</v>
      </c>
      <c r="CB120" s="31">
        <f t="shared" ca="1" si="309"/>
        <v>461608.05</v>
      </c>
      <c r="CC120" s="31">
        <f t="shared" ca="1" si="310"/>
        <v>426299.79</v>
      </c>
      <c r="CD120" s="31">
        <f t="shared" ca="1" si="311"/>
        <v>652442.80000000005</v>
      </c>
      <c r="CE120" s="31">
        <f t="shared" ca="1" si="312"/>
        <v>810497.67</v>
      </c>
      <c r="CF120" s="31">
        <f t="shared" ca="1" si="313"/>
        <v>1194312.97</v>
      </c>
      <c r="CG120" s="31">
        <f t="shared" ca="1" si="314"/>
        <v>1223298.49</v>
      </c>
      <c r="CH120" s="31">
        <f t="shared" ca="1" si="315"/>
        <v>818569.43</v>
      </c>
      <c r="CI120" s="31">
        <f t="shared" ca="1" si="316"/>
        <v>722037.99</v>
      </c>
      <c r="CJ120" s="31">
        <f t="shared" ca="1" si="317"/>
        <v>418266.87</v>
      </c>
      <c r="CK120" s="32">
        <f t="shared" ca="1" si="279"/>
        <v>33495.360000000001</v>
      </c>
      <c r="CL120" s="32">
        <f t="shared" ca="1" si="280"/>
        <v>45344.61</v>
      </c>
      <c r="CM120" s="32">
        <f t="shared" ca="1" si="281"/>
        <v>20093.900000000001</v>
      </c>
      <c r="CN120" s="32">
        <f t="shared" ca="1" si="282"/>
        <v>14276.54</v>
      </c>
      <c r="CO120" s="32">
        <f t="shared" ca="1" si="283"/>
        <v>13184.53</v>
      </c>
      <c r="CP120" s="32">
        <f t="shared" ca="1" si="284"/>
        <v>20178.64</v>
      </c>
      <c r="CQ120" s="32">
        <f t="shared" ca="1" si="285"/>
        <v>25066.94</v>
      </c>
      <c r="CR120" s="32">
        <f t="shared" ca="1" si="286"/>
        <v>36937.51</v>
      </c>
      <c r="CS120" s="32">
        <f t="shared" ca="1" si="287"/>
        <v>37833.97</v>
      </c>
      <c r="CT120" s="32">
        <f t="shared" ca="1" si="288"/>
        <v>25316.58</v>
      </c>
      <c r="CU120" s="32">
        <f t="shared" ca="1" si="289"/>
        <v>22331.07</v>
      </c>
      <c r="CV120" s="32">
        <f t="shared" ca="1" si="290"/>
        <v>12936.09</v>
      </c>
      <c r="CW120" s="31">
        <f t="shared" ca="1" si="291"/>
        <v>-40194.430000000029</v>
      </c>
      <c r="CX120" s="31">
        <f t="shared" ca="1" si="292"/>
        <v>-54413.529999999933</v>
      </c>
      <c r="CY120" s="31">
        <f t="shared" ca="1" si="293"/>
        <v>-24112.670000000038</v>
      </c>
      <c r="CZ120" s="31">
        <f t="shared" ca="1" si="294"/>
        <v>-76141.530000000042</v>
      </c>
      <c r="DA120" s="31">
        <f t="shared" ca="1" si="295"/>
        <v>-70317.489999999991</v>
      </c>
      <c r="DB120" s="31">
        <f t="shared" ca="1" si="296"/>
        <v>-107619.42999999996</v>
      </c>
      <c r="DC120" s="31">
        <f t="shared" ca="1" si="297"/>
        <v>15040.169999999949</v>
      </c>
      <c r="DD120" s="31">
        <f t="shared" ca="1" si="298"/>
        <v>22162.51000000002</v>
      </c>
      <c r="DE120" s="31">
        <f t="shared" ca="1" si="299"/>
        <v>22700.389999999992</v>
      </c>
      <c r="DF120" s="31">
        <f t="shared" ca="1" si="300"/>
        <v>77637.50999999998</v>
      </c>
      <c r="DG120" s="31">
        <f t="shared" ca="1" si="301"/>
        <v>68481.949999999939</v>
      </c>
      <c r="DH120" s="31">
        <f t="shared" ca="1" si="302"/>
        <v>39670.68</v>
      </c>
      <c r="DI120" s="32">
        <f t="shared" ca="1" si="231"/>
        <v>-2009.72</v>
      </c>
      <c r="DJ120" s="32">
        <f t="shared" ca="1" si="232"/>
        <v>-2720.68</v>
      </c>
      <c r="DK120" s="32">
        <f t="shared" ca="1" si="233"/>
        <v>-1205.6300000000001</v>
      </c>
      <c r="DL120" s="32">
        <f t="shared" ca="1" si="234"/>
        <v>-3807.08</v>
      </c>
      <c r="DM120" s="32">
        <f t="shared" ca="1" si="235"/>
        <v>-3515.87</v>
      </c>
      <c r="DN120" s="32">
        <f t="shared" ca="1" si="236"/>
        <v>-5380.97</v>
      </c>
      <c r="DO120" s="32">
        <f t="shared" ca="1" si="237"/>
        <v>752.01</v>
      </c>
      <c r="DP120" s="32">
        <f t="shared" ca="1" si="238"/>
        <v>1108.1300000000001</v>
      </c>
      <c r="DQ120" s="32">
        <f t="shared" ca="1" si="239"/>
        <v>1135.02</v>
      </c>
      <c r="DR120" s="32">
        <f t="shared" ca="1" si="240"/>
        <v>3881.88</v>
      </c>
      <c r="DS120" s="32">
        <f t="shared" ca="1" si="241"/>
        <v>3424.1</v>
      </c>
      <c r="DT120" s="32">
        <f t="shared" ca="1" si="242"/>
        <v>1983.53</v>
      </c>
      <c r="DU120" s="31">
        <f t="shared" ca="1" si="243"/>
        <v>-10945.23</v>
      </c>
      <c r="DV120" s="31">
        <f t="shared" ca="1" si="244"/>
        <v>-14690.11</v>
      </c>
      <c r="DW120" s="31">
        <f t="shared" ca="1" si="245"/>
        <v>-6458.87</v>
      </c>
      <c r="DX120" s="31">
        <f t="shared" ca="1" si="246"/>
        <v>-20217.580000000002</v>
      </c>
      <c r="DY120" s="31">
        <f t="shared" ca="1" si="247"/>
        <v>-18512.21</v>
      </c>
      <c r="DZ120" s="31">
        <f t="shared" ca="1" si="248"/>
        <v>-28081.19</v>
      </c>
      <c r="EA120" s="31">
        <f t="shared" ca="1" si="249"/>
        <v>3890.44</v>
      </c>
      <c r="EB120" s="31">
        <f t="shared" ca="1" si="250"/>
        <v>5681.02</v>
      </c>
      <c r="EC120" s="31">
        <f t="shared" ca="1" si="251"/>
        <v>5765.88</v>
      </c>
      <c r="ED120" s="31">
        <f t="shared" ca="1" si="252"/>
        <v>19544.36</v>
      </c>
      <c r="EE120" s="31">
        <f t="shared" ca="1" si="253"/>
        <v>17079.61</v>
      </c>
      <c r="EF120" s="31">
        <f t="shared" ca="1" si="254"/>
        <v>9804.32</v>
      </c>
      <c r="EG120" s="32">
        <f t="shared" ca="1" si="255"/>
        <v>-53149.380000000034</v>
      </c>
      <c r="EH120" s="32">
        <f t="shared" ca="1" si="256"/>
        <v>-71824.319999999934</v>
      </c>
      <c r="EI120" s="32">
        <f t="shared" ca="1" si="257"/>
        <v>-31777.170000000038</v>
      </c>
      <c r="EJ120" s="32">
        <f t="shared" ca="1" si="258"/>
        <v>-100166.19000000005</v>
      </c>
      <c r="EK120" s="32">
        <f t="shared" ca="1" si="259"/>
        <v>-92345.569999999978</v>
      </c>
      <c r="EL120" s="32">
        <f t="shared" ca="1" si="260"/>
        <v>-141081.58999999997</v>
      </c>
      <c r="EM120" s="32">
        <f t="shared" ca="1" si="261"/>
        <v>19682.619999999948</v>
      </c>
      <c r="EN120" s="32">
        <f t="shared" ca="1" si="262"/>
        <v>28951.660000000022</v>
      </c>
      <c r="EO120" s="32">
        <f t="shared" ca="1" si="263"/>
        <v>29601.289999999994</v>
      </c>
      <c r="EP120" s="32">
        <f t="shared" ca="1" si="264"/>
        <v>101063.74999999999</v>
      </c>
      <c r="EQ120" s="32">
        <f t="shared" ca="1" si="265"/>
        <v>88985.659999999945</v>
      </c>
      <c r="ER120" s="32">
        <f t="shared" ca="1" si="266"/>
        <v>51458.53</v>
      </c>
    </row>
    <row r="121" spans="1:148" x14ac:dyDescent="0.25">
      <c r="A121" t="s">
        <v>482</v>
      </c>
      <c r="B121" s="1" t="s">
        <v>29</v>
      </c>
      <c r="C121" t="str">
        <f t="shared" ca="1" si="319"/>
        <v>SD6</v>
      </c>
      <c r="D121" t="str">
        <f t="shared" ca="1" si="320"/>
        <v>Sundance #6</v>
      </c>
      <c r="E121" s="51">
        <v>286591.14513000002</v>
      </c>
      <c r="F121" s="51">
        <v>244428.16276000001</v>
      </c>
      <c r="G121" s="51">
        <v>251384.16388090001</v>
      </c>
      <c r="H121" s="51">
        <v>199714.36903199999</v>
      </c>
      <c r="I121" s="51">
        <v>267965.31401500001</v>
      </c>
      <c r="J121" s="51">
        <v>238350.31238280001</v>
      </c>
      <c r="K121" s="51">
        <v>253494.35983999999</v>
      </c>
      <c r="L121" s="51">
        <v>143748.41626</v>
      </c>
      <c r="M121" s="51">
        <v>0</v>
      </c>
      <c r="N121" s="51">
        <v>124400.66042070001</v>
      </c>
      <c r="O121" s="51">
        <v>169061.40283820001</v>
      </c>
      <c r="P121" s="51">
        <v>263566.88032579998</v>
      </c>
      <c r="Q121" s="32">
        <v>23147460.539999999</v>
      </c>
      <c r="R121" s="32">
        <v>30522208.75</v>
      </c>
      <c r="S121" s="32">
        <v>12580453.09</v>
      </c>
      <c r="T121" s="32">
        <v>12079056.880000001</v>
      </c>
      <c r="U121" s="32">
        <v>8943393.1999999993</v>
      </c>
      <c r="V121" s="32">
        <v>11996045.369999999</v>
      </c>
      <c r="W121" s="32">
        <v>16118819.630000001</v>
      </c>
      <c r="X121" s="32">
        <v>10525466.310000001</v>
      </c>
      <c r="Y121" s="32">
        <v>0</v>
      </c>
      <c r="Z121" s="32">
        <v>3731216.65</v>
      </c>
      <c r="AA121" s="32">
        <v>13616564.779999999</v>
      </c>
      <c r="AB121" s="32">
        <v>13276520.85</v>
      </c>
      <c r="AC121" s="2">
        <v>5.22</v>
      </c>
      <c r="AD121" s="2">
        <v>5.22</v>
      </c>
      <c r="AE121" s="2">
        <v>5.22</v>
      </c>
      <c r="AF121" s="2">
        <v>5.22</v>
      </c>
      <c r="AG121" s="2">
        <v>5.22</v>
      </c>
      <c r="AH121" s="2">
        <v>5.22</v>
      </c>
      <c r="AI121" s="2">
        <v>4.84</v>
      </c>
      <c r="AJ121" s="2">
        <v>4.84</v>
      </c>
      <c r="AK121" s="2">
        <v>4.84</v>
      </c>
      <c r="AL121" s="2">
        <v>4.84</v>
      </c>
      <c r="AM121" s="2">
        <v>4.84</v>
      </c>
      <c r="AN121" s="2">
        <v>4.84</v>
      </c>
      <c r="AO121" s="33">
        <v>1208297.44</v>
      </c>
      <c r="AP121" s="33">
        <v>1593259.3</v>
      </c>
      <c r="AQ121" s="33">
        <v>656699.65</v>
      </c>
      <c r="AR121" s="33">
        <v>630526.77</v>
      </c>
      <c r="AS121" s="33">
        <v>466845.12</v>
      </c>
      <c r="AT121" s="33">
        <v>626193.56999999995</v>
      </c>
      <c r="AU121" s="33">
        <v>780150.87</v>
      </c>
      <c r="AV121" s="33">
        <v>509432.57</v>
      </c>
      <c r="AW121" s="33">
        <v>0</v>
      </c>
      <c r="AX121" s="33">
        <v>180590.89</v>
      </c>
      <c r="AY121" s="33">
        <v>659041.74</v>
      </c>
      <c r="AZ121" s="33">
        <v>642583.61</v>
      </c>
      <c r="BA121" s="31">
        <f t="shared" si="267"/>
        <v>-9258.98</v>
      </c>
      <c r="BB121" s="31">
        <f t="shared" si="268"/>
        <v>-12208.88</v>
      </c>
      <c r="BC121" s="31">
        <f t="shared" si="269"/>
        <v>-5032.18</v>
      </c>
      <c r="BD121" s="31">
        <f t="shared" si="270"/>
        <v>70058.53</v>
      </c>
      <c r="BE121" s="31">
        <f t="shared" si="271"/>
        <v>51871.68</v>
      </c>
      <c r="BF121" s="31">
        <f t="shared" si="272"/>
        <v>69577.06</v>
      </c>
      <c r="BG121" s="31">
        <f t="shared" si="273"/>
        <v>11283.17</v>
      </c>
      <c r="BH121" s="31">
        <f t="shared" si="274"/>
        <v>7367.83</v>
      </c>
      <c r="BI121" s="31">
        <f t="shared" si="275"/>
        <v>0</v>
      </c>
      <c r="BJ121" s="31">
        <f t="shared" si="276"/>
        <v>-11193.65</v>
      </c>
      <c r="BK121" s="31">
        <f t="shared" si="277"/>
        <v>-40849.69</v>
      </c>
      <c r="BL121" s="31">
        <f t="shared" si="278"/>
        <v>-39829.56</v>
      </c>
      <c r="BM121" s="6">
        <f t="shared" ca="1" si="318"/>
        <v>5.04E-2</v>
      </c>
      <c r="BN121" s="6">
        <f t="shared" ca="1" si="318"/>
        <v>5.04E-2</v>
      </c>
      <c r="BO121" s="6">
        <f t="shared" ca="1" si="318"/>
        <v>5.04E-2</v>
      </c>
      <c r="BP121" s="6">
        <f t="shared" ca="1" si="318"/>
        <v>5.04E-2</v>
      </c>
      <c r="BQ121" s="6">
        <f t="shared" ca="1" si="318"/>
        <v>5.04E-2</v>
      </c>
      <c r="BR121" s="6">
        <f t="shared" ca="1" si="318"/>
        <v>5.04E-2</v>
      </c>
      <c r="BS121" s="6">
        <f t="shared" ca="1" si="318"/>
        <v>5.04E-2</v>
      </c>
      <c r="BT121" s="6">
        <f t="shared" ca="1" si="318"/>
        <v>5.04E-2</v>
      </c>
      <c r="BU121" s="6">
        <f t="shared" ca="1" si="318"/>
        <v>5.04E-2</v>
      </c>
      <c r="BV121" s="6">
        <f t="shared" ca="1" si="318"/>
        <v>5.04E-2</v>
      </c>
      <c r="BW121" s="6">
        <f t="shared" ca="1" si="318"/>
        <v>5.04E-2</v>
      </c>
      <c r="BX121" s="6">
        <f t="shared" ca="1" si="318"/>
        <v>5.04E-2</v>
      </c>
      <c r="BY121" s="31">
        <f t="shared" ca="1" si="306"/>
        <v>1166632.01</v>
      </c>
      <c r="BZ121" s="31">
        <f t="shared" ca="1" si="307"/>
        <v>1538319.32</v>
      </c>
      <c r="CA121" s="31">
        <f t="shared" ca="1" si="308"/>
        <v>634054.84</v>
      </c>
      <c r="CB121" s="31">
        <f t="shared" ca="1" si="309"/>
        <v>608784.47</v>
      </c>
      <c r="CC121" s="31">
        <f t="shared" ca="1" si="310"/>
        <v>450747.02</v>
      </c>
      <c r="CD121" s="31">
        <f t="shared" ca="1" si="311"/>
        <v>604600.68999999994</v>
      </c>
      <c r="CE121" s="31">
        <f t="shared" ca="1" si="312"/>
        <v>812388.51</v>
      </c>
      <c r="CF121" s="31">
        <f t="shared" ca="1" si="313"/>
        <v>530483.5</v>
      </c>
      <c r="CG121" s="31">
        <f t="shared" ca="1" si="314"/>
        <v>0</v>
      </c>
      <c r="CH121" s="31">
        <f t="shared" ca="1" si="315"/>
        <v>188053.32</v>
      </c>
      <c r="CI121" s="31">
        <f t="shared" ca="1" si="316"/>
        <v>686274.86</v>
      </c>
      <c r="CJ121" s="31">
        <f t="shared" ca="1" si="317"/>
        <v>669136.65</v>
      </c>
      <c r="CK121" s="32">
        <f t="shared" ca="1" si="279"/>
        <v>34721.19</v>
      </c>
      <c r="CL121" s="32">
        <f t="shared" ca="1" si="280"/>
        <v>45783.31</v>
      </c>
      <c r="CM121" s="32">
        <f t="shared" ca="1" si="281"/>
        <v>18870.68</v>
      </c>
      <c r="CN121" s="32">
        <f t="shared" ca="1" si="282"/>
        <v>18118.59</v>
      </c>
      <c r="CO121" s="32">
        <f t="shared" ca="1" si="283"/>
        <v>13415.09</v>
      </c>
      <c r="CP121" s="32">
        <f t="shared" ca="1" si="284"/>
        <v>17994.07</v>
      </c>
      <c r="CQ121" s="32">
        <f t="shared" ca="1" si="285"/>
        <v>24178.23</v>
      </c>
      <c r="CR121" s="32">
        <f t="shared" ca="1" si="286"/>
        <v>15788.2</v>
      </c>
      <c r="CS121" s="32">
        <f t="shared" ca="1" si="287"/>
        <v>0</v>
      </c>
      <c r="CT121" s="32">
        <f t="shared" ca="1" si="288"/>
        <v>5596.82</v>
      </c>
      <c r="CU121" s="32">
        <f t="shared" ca="1" si="289"/>
        <v>20424.849999999999</v>
      </c>
      <c r="CV121" s="32">
        <f t="shared" ca="1" si="290"/>
        <v>19914.78</v>
      </c>
      <c r="CW121" s="31">
        <f t="shared" ca="1" si="291"/>
        <v>2314.7400000000089</v>
      </c>
      <c r="CX121" s="31">
        <f t="shared" ca="1" si="292"/>
        <v>3052.2100000000737</v>
      </c>
      <c r="CY121" s="31">
        <f t="shared" ca="1" si="293"/>
        <v>1258.0499999999956</v>
      </c>
      <c r="CZ121" s="31">
        <f t="shared" ca="1" si="294"/>
        <v>-73682.240000000078</v>
      </c>
      <c r="DA121" s="31">
        <f t="shared" ca="1" si="295"/>
        <v>-54554.689999999951</v>
      </c>
      <c r="DB121" s="31">
        <f t="shared" ca="1" si="296"/>
        <v>-73175.870000000054</v>
      </c>
      <c r="DC121" s="31">
        <f t="shared" ca="1" si="297"/>
        <v>45132.7</v>
      </c>
      <c r="DD121" s="31">
        <f t="shared" ca="1" si="298"/>
        <v>29471.299999999945</v>
      </c>
      <c r="DE121" s="31">
        <f t="shared" ca="1" si="299"/>
        <v>0</v>
      </c>
      <c r="DF121" s="31">
        <f t="shared" ca="1" si="300"/>
        <v>24252.9</v>
      </c>
      <c r="DG121" s="31">
        <f t="shared" ca="1" si="301"/>
        <v>88507.659999999974</v>
      </c>
      <c r="DH121" s="31">
        <f t="shared" ca="1" si="302"/>
        <v>86297.380000000063</v>
      </c>
      <c r="DI121" s="32">
        <f t="shared" ca="1" si="231"/>
        <v>115.74</v>
      </c>
      <c r="DJ121" s="32">
        <f t="shared" ca="1" si="232"/>
        <v>152.61000000000001</v>
      </c>
      <c r="DK121" s="32">
        <f t="shared" ca="1" si="233"/>
        <v>62.9</v>
      </c>
      <c r="DL121" s="32">
        <f t="shared" ca="1" si="234"/>
        <v>-3684.11</v>
      </c>
      <c r="DM121" s="32">
        <f t="shared" ca="1" si="235"/>
        <v>-2727.73</v>
      </c>
      <c r="DN121" s="32">
        <f t="shared" ca="1" si="236"/>
        <v>-3658.79</v>
      </c>
      <c r="DO121" s="32">
        <f t="shared" ca="1" si="237"/>
        <v>2256.64</v>
      </c>
      <c r="DP121" s="32">
        <f t="shared" ca="1" si="238"/>
        <v>1473.57</v>
      </c>
      <c r="DQ121" s="32">
        <f t="shared" ca="1" si="239"/>
        <v>0</v>
      </c>
      <c r="DR121" s="32">
        <f t="shared" ca="1" si="240"/>
        <v>1212.6500000000001</v>
      </c>
      <c r="DS121" s="32">
        <f t="shared" ca="1" si="241"/>
        <v>4425.38</v>
      </c>
      <c r="DT121" s="32">
        <f t="shared" ca="1" si="242"/>
        <v>4314.87</v>
      </c>
      <c r="DU121" s="31">
        <f t="shared" ca="1" si="243"/>
        <v>630.32000000000005</v>
      </c>
      <c r="DV121" s="31">
        <f t="shared" ca="1" si="244"/>
        <v>824.01</v>
      </c>
      <c r="DW121" s="31">
        <f t="shared" ca="1" si="245"/>
        <v>336.98</v>
      </c>
      <c r="DX121" s="31">
        <f t="shared" ca="1" si="246"/>
        <v>-19564.580000000002</v>
      </c>
      <c r="DY121" s="31">
        <f t="shared" ca="1" si="247"/>
        <v>-14362.4</v>
      </c>
      <c r="DZ121" s="31">
        <f t="shared" ca="1" si="248"/>
        <v>-19093.810000000001</v>
      </c>
      <c r="EA121" s="31">
        <f t="shared" ca="1" si="249"/>
        <v>11674.48</v>
      </c>
      <c r="EB121" s="31">
        <f t="shared" ca="1" si="250"/>
        <v>7554.51</v>
      </c>
      <c r="EC121" s="31">
        <f t="shared" ca="1" si="251"/>
        <v>0</v>
      </c>
      <c r="ED121" s="31">
        <f t="shared" ca="1" si="252"/>
        <v>6105.39</v>
      </c>
      <c r="EE121" s="31">
        <f t="shared" ca="1" si="253"/>
        <v>22074.080000000002</v>
      </c>
      <c r="EF121" s="31">
        <f t="shared" ca="1" si="254"/>
        <v>21327.78</v>
      </c>
      <c r="EG121" s="32">
        <f t="shared" ca="1" si="255"/>
        <v>3060.8000000000088</v>
      </c>
      <c r="EH121" s="32">
        <f t="shared" ca="1" si="256"/>
        <v>4028.8300000000736</v>
      </c>
      <c r="EI121" s="32">
        <f t="shared" ca="1" si="257"/>
        <v>1657.9299999999957</v>
      </c>
      <c r="EJ121" s="32">
        <f t="shared" ca="1" si="258"/>
        <v>-96930.93000000008</v>
      </c>
      <c r="EK121" s="32">
        <f t="shared" ca="1" si="259"/>
        <v>-71644.819999999949</v>
      </c>
      <c r="EL121" s="32">
        <f t="shared" ca="1" si="260"/>
        <v>-95928.470000000045</v>
      </c>
      <c r="EM121" s="32">
        <f t="shared" ca="1" si="261"/>
        <v>59063.819999999992</v>
      </c>
      <c r="EN121" s="32">
        <f t="shared" ca="1" si="262"/>
        <v>38499.379999999946</v>
      </c>
      <c r="EO121" s="32">
        <f t="shared" ca="1" si="263"/>
        <v>0</v>
      </c>
      <c r="EP121" s="32">
        <f t="shared" ca="1" si="264"/>
        <v>31570.940000000002</v>
      </c>
      <c r="EQ121" s="32">
        <f t="shared" ca="1" si="265"/>
        <v>115007.11999999998</v>
      </c>
      <c r="ER121" s="32">
        <f t="shared" ca="1" si="266"/>
        <v>111940.03000000006</v>
      </c>
    </row>
    <row r="122" spans="1:148" x14ac:dyDescent="0.25">
      <c r="A122" t="s">
        <v>445</v>
      </c>
      <c r="B122" s="1" t="s">
        <v>30</v>
      </c>
      <c r="C122" t="str">
        <f t="shared" ca="1" si="319"/>
        <v>SH1</v>
      </c>
      <c r="D122" t="str">
        <f t="shared" ca="1" si="320"/>
        <v>Sheerness #1</v>
      </c>
      <c r="E122" s="51">
        <v>278162.16252040002</v>
      </c>
      <c r="F122" s="51">
        <v>242861.5129188</v>
      </c>
      <c r="G122" s="51">
        <v>232443.83672399999</v>
      </c>
      <c r="H122" s="51">
        <v>211911.47542140001</v>
      </c>
      <c r="I122" s="51">
        <v>200574.76050130001</v>
      </c>
      <c r="J122" s="51">
        <v>189657.5207508</v>
      </c>
      <c r="K122" s="51">
        <v>226417.28985279999</v>
      </c>
      <c r="L122" s="51">
        <v>251267.82096750001</v>
      </c>
      <c r="M122" s="51">
        <v>242163.7906792</v>
      </c>
      <c r="N122" s="51">
        <v>239652.80937080001</v>
      </c>
      <c r="O122" s="51">
        <v>248127.72614099999</v>
      </c>
      <c r="P122" s="51">
        <v>251479.63134630001</v>
      </c>
      <c r="Q122" s="32">
        <v>22055643.239999998</v>
      </c>
      <c r="R122" s="32">
        <v>30579107.120000001</v>
      </c>
      <c r="S122" s="32">
        <v>11475363.26</v>
      </c>
      <c r="T122" s="32">
        <v>10739078.720000001</v>
      </c>
      <c r="U122" s="32">
        <v>7154538.2000000002</v>
      </c>
      <c r="V122" s="32">
        <v>15507718.6</v>
      </c>
      <c r="W122" s="32">
        <v>15967571.539999999</v>
      </c>
      <c r="X122" s="32">
        <v>32210489.219999999</v>
      </c>
      <c r="Y122" s="32">
        <v>24711672.129999999</v>
      </c>
      <c r="Z122" s="32">
        <v>16592984.58</v>
      </c>
      <c r="AA122" s="32">
        <v>27506454.91</v>
      </c>
      <c r="AB122" s="32">
        <v>13366131.619999999</v>
      </c>
      <c r="AC122" s="2">
        <v>3.07</v>
      </c>
      <c r="AD122" s="2">
        <v>3.07</v>
      </c>
      <c r="AE122" s="2">
        <v>3.07</v>
      </c>
      <c r="AF122" s="2">
        <v>3.07</v>
      </c>
      <c r="AG122" s="2">
        <v>3.07</v>
      </c>
      <c r="AH122" s="2">
        <v>3.07</v>
      </c>
      <c r="AI122" s="2">
        <v>4.76</v>
      </c>
      <c r="AJ122" s="2">
        <v>4.76</v>
      </c>
      <c r="AK122" s="2">
        <v>4.76</v>
      </c>
      <c r="AL122" s="2">
        <v>4.76</v>
      </c>
      <c r="AM122" s="2">
        <v>4.76</v>
      </c>
      <c r="AN122" s="2">
        <v>4.76</v>
      </c>
      <c r="AO122" s="33">
        <v>677108.25</v>
      </c>
      <c r="AP122" s="33">
        <v>938778.59</v>
      </c>
      <c r="AQ122" s="33">
        <v>352293.65</v>
      </c>
      <c r="AR122" s="33">
        <v>329689.71999999997</v>
      </c>
      <c r="AS122" s="33">
        <v>219644.32</v>
      </c>
      <c r="AT122" s="33">
        <v>476086.96</v>
      </c>
      <c r="AU122" s="33">
        <v>760056.41</v>
      </c>
      <c r="AV122" s="33">
        <v>1533219.29</v>
      </c>
      <c r="AW122" s="33">
        <v>1176275.5900000001</v>
      </c>
      <c r="AX122" s="33">
        <v>789826.07</v>
      </c>
      <c r="AY122" s="33">
        <v>1309307.25</v>
      </c>
      <c r="AZ122" s="33">
        <v>636227.87</v>
      </c>
      <c r="BA122" s="31">
        <f t="shared" si="267"/>
        <v>-8822.26</v>
      </c>
      <c r="BB122" s="31">
        <f t="shared" si="268"/>
        <v>-12231.64</v>
      </c>
      <c r="BC122" s="31">
        <f t="shared" si="269"/>
        <v>-4590.1499999999996</v>
      </c>
      <c r="BD122" s="31">
        <f t="shared" si="270"/>
        <v>62286.66</v>
      </c>
      <c r="BE122" s="31">
        <f t="shared" si="271"/>
        <v>41496.32</v>
      </c>
      <c r="BF122" s="31">
        <f t="shared" si="272"/>
        <v>89944.77</v>
      </c>
      <c r="BG122" s="31">
        <f t="shared" si="273"/>
        <v>11177.3</v>
      </c>
      <c r="BH122" s="31">
        <f t="shared" si="274"/>
        <v>22547.34</v>
      </c>
      <c r="BI122" s="31">
        <f t="shared" si="275"/>
        <v>17298.169999999998</v>
      </c>
      <c r="BJ122" s="31">
        <f t="shared" si="276"/>
        <v>-49778.95</v>
      </c>
      <c r="BK122" s="31">
        <f t="shared" si="277"/>
        <v>-82519.360000000001</v>
      </c>
      <c r="BL122" s="31">
        <f t="shared" si="278"/>
        <v>-40098.39</v>
      </c>
      <c r="BM122" s="6">
        <f t="shared" ca="1" si="318"/>
        <v>6.59E-2</v>
      </c>
      <c r="BN122" s="6">
        <f t="shared" ca="1" si="318"/>
        <v>6.59E-2</v>
      </c>
      <c r="BO122" s="6">
        <f t="shared" ca="1" si="318"/>
        <v>6.59E-2</v>
      </c>
      <c r="BP122" s="6">
        <f t="shared" ref="BM122:BX145" ca="1" si="321">VLOOKUP($C122,LossFactorLookup,3,FALSE)</f>
        <v>6.59E-2</v>
      </c>
      <c r="BQ122" s="6">
        <f t="shared" ca="1" si="321"/>
        <v>6.59E-2</v>
      </c>
      <c r="BR122" s="6">
        <f t="shared" ca="1" si="321"/>
        <v>6.59E-2</v>
      </c>
      <c r="BS122" s="6">
        <f t="shared" ca="1" si="321"/>
        <v>6.59E-2</v>
      </c>
      <c r="BT122" s="6">
        <f t="shared" ca="1" si="321"/>
        <v>6.59E-2</v>
      </c>
      <c r="BU122" s="6">
        <f t="shared" ca="1" si="321"/>
        <v>6.59E-2</v>
      </c>
      <c r="BV122" s="6">
        <f t="shared" ca="1" si="321"/>
        <v>6.59E-2</v>
      </c>
      <c r="BW122" s="6">
        <f t="shared" ca="1" si="321"/>
        <v>6.59E-2</v>
      </c>
      <c r="BX122" s="6">
        <f t="shared" ca="1" si="321"/>
        <v>6.59E-2</v>
      </c>
      <c r="BY122" s="31">
        <f t="shared" ca="1" si="306"/>
        <v>1453466.89</v>
      </c>
      <c r="BZ122" s="31">
        <f t="shared" ca="1" si="307"/>
        <v>2015163.16</v>
      </c>
      <c r="CA122" s="31">
        <f t="shared" ca="1" si="308"/>
        <v>756226.44</v>
      </c>
      <c r="CB122" s="31">
        <f t="shared" ca="1" si="309"/>
        <v>707705.29</v>
      </c>
      <c r="CC122" s="31">
        <f t="shared" ca="1" si="310"/>
        <v>471484.07</v>
      </c>
      <c r="CD122" s="31">
        <f t="shared" ca="1" si="311"/>
        <v>1021958.66</v>
      </c>
      <c r="CE122" s="31">
        <f t="shared" ca="1" si="312"/>
        <v>1052262.96</v>
      </c>
      <c r="CF122" s="31">
        <f t="shared" ca="1" si="313"/>
        <v>2122671.2400000002</v>
      </c>
      <c r="CG122" s="31">
        <f t="shared" ca="1" si="314"/>
        <v>1628499.19</v>
      </c>
      <c r="CH122" s="31">
        <f t="shared" ca="1" si="315"/>
        <v>1093477.68</v>
      </c>
      <c r="CI122" s="31">
        <f t="shared" ca="1" si="316"/>
        <v>1812675.38</v>
      </c>
      <c r="CJ122" s="31">
        <f t="shared" ca="1" si="317"/>
        <v>880828.07</v>
      </c>
      <c r="CK122" s="32">
        <f t="shared" ca="1" si="279"/>
        <v>33083.46</v>
      </c>
      <c r="CL122" s="32">
        <f t="shared" ca="1" si="280"/>
        <v>45868.66</v>
      </c>
      <c r="CM122" s="32">
        <f t="shared" ca="1" si="281"/>
        <v>17213.04</v>
      </c>
      <c r="CN122" s="32">
        <f t="shared" ca="1" si="282"/>
        <v>16108.62</v>
      </c>
      <c r="CO122" s="32">
        <f t="shared" ca="1" si="283"/>
        <v>10731.81</v>
      </c>
      <c r="CP122" s="32">
        <f t="shared" ca="1" si="284"/>
        <v>23261.58</v>
      </c>
      <c r="CQ122" s="32">
        <f t="shared" ca="1" si="285"/>
        <v>23951.360000000001</v>
      </c>
      <c r="CR122" s="32">
        <f t="shared" ca="1" si="286"/>
        <v>48315.73</v>
      </c>
      <c r="CS122" s="32">
        <f t="shared" ca="1" si="287"/>
        <v>37067.51</v>
      </c>
      <c r="CT122" s="32">
        <f t="shared" ca="1" si="288"/>
        <v>24889.48</v>
      </c>
      <c r="CU122" s="32">
        <f t="shared" ca="1" si="289"/>
        <v>41259.68</v>
      </c>
      <c r="CV122" s="32">
        <f t="shared" ca="1" si="290"/>
        <v>20049.2</v>
      </c>
      <c r="CW122" s="31">
        <f t="shared" ca="1" si="291"/>
        <v>818264.35999999987</v>
      </c>
      <c r="CX122" s="31">
        <f t="shared" ca="1" si="292"/>
        <v>1134484.8699999999</v>
      </c>
      <c r="CY122" s="31">
        <f t="shared" ca="1" si="293"/>
        <v>425735.98</v>
      </c>
      <c r="CZ122" s="31">
        <f t="shared" ca="1" si="294"/>
        <v>331837.53000000003</v>
      </c>
      <c r="DA122" s="31">
        <f t="shared" ca="1" si="295"/>
        <v>221075.24</v>
      </c>
      <c r="DB122" s="31">
        <f t="shared" ca="1" si="296"/>
        <v>479188.51</v>
      </c>
      <c r="DC122" s="31">
        <f t="shared" ca="1" si="297"/>
        <v>304980.61000000004</v>
      </c>
      <c r="DD122" s="31">
        <f t="shared" ca="1" si="298"/>
        <v>615220.3400000002</v>
      </c>
      <c r="DE122" s="31">
        <f t="shared" ca="1" si="299"/>
        <v>471992.93999999989</v>
      </c>
      <c r="DF122" s="31">
        <f t="shared" ca="1" si="300"/>
        <v>378320.04</v>
      </c>
      <c r="DG122" s="31">
        <f t="shared" ca="1" si="301"/>
        <v>627147.16999999981</v>
      </c>
      <c r="DH122" s="31">
        <f t="shared" ca="1" si="302"/>
        <v>304747.78999999992</v>
      </c>
      <c r="DI122" s="32">
        <f t="shared" ca="1" si="231"/>
        <v>40913.22</v>
      </c>
      <c r="DJ122" s="32">
        <f t="shared" ca="1" si="232"/>
        <v>56724.24</v>
      </c>
      <c r="DK122" s="32">
        <f t="shared" ca="1" si="233"/>
        <v>21286.799999999999</v>
      </c>
      <c r="DL122" s="32">
        <f t="shared" ca="1" si="234"/>
        <v>16591.88</v>
      </c>
      <c r="DM122" s="32">
        <f t="shared" ca="1" si="235"/>
        <v>11053.76</v>
      </c>
      <c r="DN122" s="32">
        <f t="shared" ca="1" si="236"/>
        <v>23959.43</v>
      </c>
      <c r="DO122" s="32">
        <f t="shared" ca="1" si="237"/>
        <v>15249.03</v>
      </c>
      <c r="DP122" s="32">
        <f t="shared" ca="1" si="238"/>
        <v>30761.02</v>
      </c>
      <c r="DQ122" s="32">
        <f t="shared" ca="1" si="239"/>
        <v>23599.65</v>
      </c>
      <c r="DR122" s="32">
        <f t="shared" ca="1" si="240"/>
        <v>18916</v>
      </c>
      <c r="DS122" s="32">
        <f t="shared" ca="1" si="241"/>
        <v>31357.360000000001</v>
      </c>
      <c r="DT122" s="32">
        <f t="shared" ca="1" si="242"/>
        <v>15237.39</v>
      </c>
      <c r="DU122" s="31">
        <f t="shared" ca="1" si="243"/>
        <v>222819.25</v>
      </c>
      <c r="DV122" s="31">
        <f t="shared" ca="1" si="244"/>
        <v>306278.64</v>
      </c>
      <c r="DW122" s="31">
        <f t="shared" ca="1" si="245"/>
        <v>114038.48</v>
      </c>
      <c r="DX122" s="31">
        <f t="shared" ca="1" si="246"/>
        <v>88111.61</v>
      </c>
      <c r="DY122" s="31">
        <f t="shared" ca="1" si="247"/>
        <v>58201.61</v>
      </c>
      <c r="DZ122" s="31">
        <f t="shared" ca="1" si="248"/>
        <v>125034.88</v>
      </c>
      <c r="EA122" s="31">
        <f t="shared" ca="1" si="249"/>
        <v>78889.39</v>
      </c>
      <c r="EB122" s="31">
        <f t="shared" ca="1" si="250"/>
        <v>157702.24</v>
      </c>
      <c r="EC122" s="31">
        <f t="shared" ca="1" si="251"/>
        <v>119885.71</v>
      </c>
      <c r="ED122" s="31">
        <f t="shared" ca="1" si="252"/>
        <v>95237.79</v>
      </c>
      <c r="EE122" s="31">
        <f t="shared" ca="1" si="253"/>
        <v>156412.42000000001</v>
      </c>
      <c r="EF122" s="31">
        <f t="shared" ca="1" si="254"/>
        <v>75316.22</v>
      </c>
      <c r="EG122" s="32">
        <f t="shared" ca="1" si="255"/>
        <v>1081996.8299999998</v>
      </c>
      <c r="EH122" s="32">
        <f t="shared" ca="1" si="256"/>
        <v>1497487.75</v>
      </c>
      <c r="EI122" s="32">
        <f t="shared" ca="1" si="257"/>
        <v>561061.26</v>
      </c>
      <c r="EJ122" s="32">
        <f t="shared" ca="1" si="258"/>
        <v>436541.02</v>
      </c>
      <c r="EK122" s="32">
        <f t="shared" ca="1" si="259"/>
        <v>290330.61</v>
      </c>
      <c r="EL122" s="32">
        <f t="shared" ca="1" si="260"/>
        <v>628182.82000000007</v>
      </c>
      <c r="EM122" s="32">
        <f t="shared" ca="1" si="261"/>
        <v>399119.03000000009</v>
      </c>
      <c r="EN122" s="32">
        <f t="shared" ca="1" si="262"/>
        <v>803683.60000000021</v>
      </c>
      <c r="EO122" s="32">
        <f t="shared" ca="1" si="263"/>
        <v>615478.29999999993</v>
      </c>
      <c r="EP122" s="32">
        <f t="shared" ca="1" si="264"/>
        <v>492473.82999999996</v>
      </c>
      <c r="EQ122" s="32">
        <f t="shared" ca="1" si="265"/>
        <v>814916.94999999984</v>
      </c>
      <c r="ER122" s="32">
        <f t="shared" ca="1" si="266"/>
        <v>395301.39999999991</v>
      </c>
    </row>
    <row r="123" spans="1:148" x14ac:dyDescent="0.25">
      <c r="A123" t="s">
        <v>445</v>
      </c>
      <c r="B123" s="1" t="s">
        <v>31</v>
      </c>
      <c r="C123" t="str">
        <f t="shared" ca="1" si="319"/>
        <v>SH2</v>
      </c>
      <c r="D123" t="str">
        <f t="shared" ca="1" si="320"/>
        <v>Sheerness #2</v>
      </c>
      <c r="E123" s="51">
        <v>276340.8532821</v>
      </c>
      <c r="F123" s="51">
        <v>235004.4396437</v>
      </c>
      <c r="G123" s="51">
        <v>234782.31731889999</v>
      </c>
      <c r="H123" s="51">
        <v>208087.31713740001</v>
      </c>
      <c r="I123" s="51">
        <v>209451.64101709999</v>
      </c>
      <c r="J123" s="51">
        <v>184236.6538032</v>
      </c>
      <c r="K123" s="51">
        <v>213376.1041192</v>
      </c>
      <c r="L123" s="51">
        <v>253869.90824970001</v>
      </c>
      <c r="M123" s="51">
        <v>246808.3780384</v>
      </c>
      <c r="N123" s="51">
        <v>68898.974602200004</v>
      </c>
      <c r="O123" s="51">
        <v>221991.0835256</v>
      </c>
      <c r="P123" s="51">
        <v>259596.2704904</v>
      </c>
      <c r="Q123" s="32">
        <v>21866215.609999999</v>
      </c>
      <c r="R123" s="32">
        <v>28355441.23</v>
      </c>
      <c r="S123" s="32">
        <v>11702910.869999999</v>
      </c>
      <c r="T123" s="32">
        <v>10566511.41</v>
      </c>
      <c r="U123" s="32">
        <v>7522922.2000000002</v>
      </c>
      <c r="V123" s="32">
        <v>16655707.73</v>
      </c>
      <c r="W123" s="32">
        <v>15180133.01</v>
      </c>
      <c r="X123" s="32">
        <v>32368156.039999999</v>
      </c>
      <c r="Y123" s="32">
        <v>24791623.649999999</v>
      </c>
      <c r="Z123" s="32">
        <v>11516562.539999999</v>
      </c>
      <c r="AA123" s="32">
        <v>26471644.75</v>
      </c>
      <c r="AB123" s="32">
        <v>13608840.640000001</v>
      </c>
      <c r="AC123" s="2">
        <v>3.07</v>
      </c>
      <c r="AD123" s="2">
        <v>3.07</v>
      </c>
      <c r="AE123" s="2">
        <v>3.07</v>
      </c>
      <c r="AF123" s="2">
        <v>3.07</v>
      </c>
      <c r="AG123" s="2">
        <v>3.07</v>
      </c>
      <c r="AH123" s="2">
        <v>3.07</v>
      </c>
      <c r="AI123" s="2">
        <v>4.76</v>
      </c>
      <c r="AJ123" s="2">
        <v>4.76</v>
      </c>
      <c r="AK123" s="2">
        <v>4.76</v>
      </c>
      <c r="AL123" s="2">
        <v>4.76</v>
      </c>
      <c r="AM123" s="2">
        <v>4.76</v>
      </c>
      <c r="AN123" s="2">
        <v>4.76</v>
      </c>
      <c r="AO123" s="33">
        <v>671292.82</v>
      </c>
      <c r="AP123" s="33">
        <v>870512.05</v>
      </c>
      <c r="AQ123" s="33">
        <v>359279.35999999999</v>
      </c>
      <c r="AR123" s="33">
        <v>324391.90000000002</v>
      </c>
      <c r="AS123" s="33">
        <v>230953.71</v>
      </c>
      <c r="AT123" s="33">
        <v>511330.23</v>
      </c>
      <c r="AU123" s="33">
        <v>722574.33</v>
      </c>
      <c r="AV123" s="33">
        <v>1540724.23</v>
      </c>
      <c r="AW123" s="33">
        <v>1180081.29</v>
      </c>
      <c r="AX123" s="33">
        <v>548188.38</v>
      </c>
      <c r="AY123" s="33">
        <v>1260050.29</v>
      </c>
      <c r="AZ123" s="33">
        <v>647780.81000000006</v>
      </c>
      <c r="BA123" s="31">
        <f t="shared" si="267"/>
        <v>-8746.49</v>
      </c>
      <c r="BB123" s="31">
        <f t="shared" si="268"/>
        <v>-11342.18</v>
      </c>
      <c r="BC123" s="31">
        <f t="shared" si="269"/>
        <v>-4681.16</v>
      </c>
      <c r="BD123" s="31">
        <f t="shared" si="270"/>
        <v>61285.77</v>
      </c>
      <c r="BE123" s="31">
        <f t="shared" si="271"/>
        <v>43632.95</v>
      </c>
      <c r="BF123" s="31">
        <f t="shared" si="272"/>
        <v>96603.1</v>
      </c>
      <c r="BG123" s="31">
        <f t="shared" si="273"/>
        <v>10626.09</v>
      </c>
      <c r="BH123" s="31">
        <f t="shared" si="274"/>
        <v>22657.71</v>
      </c>
      <c r="BI123" s="31">
        <f t="shared" si="275"/>
        <v>17354.14</v>
      </c>
      <c r="BJ123" s="31">
        <f t="shared" si="276"/>
        <v>-34549.69</v>
      </c>
      <c r="BK123" s="31">
        <f t="shared" si="277"/>
        <v>-79414.929999999993</v>
      </c>
      <c r="BL123" s="31">
        <f t="shared" si="278"/>
        <v>-40826.519999999997</v>
      </c>
      <c r="BM123" s="6">
        <f t="shared" ca="1" si="321"/>
        <v>7.0499999999999993E-2</v>
      </c>
      <c r="BN123" s="6">
        <f t="shared" ca="1" si="321"/>
        <v>7.0499999999999993E-2</v>
      </c>
      <c r="BO123" s="6">
        <f t="shared" ca="1" si="321"/>
        <v>7.0499999999999993E-2</v>
      </c>
      <c r="BP123" s="6">
        <f t="shared" ca="1" si="321"/>
        <v>7.0499999999999993E-2</v>
      </c>
      <c r="BQ123" s="6">
        <f t="shared" ca="1" si="321"/>
        <v>7.0499999999999993E-2</v>
      </c>
      <c r="BR123" s="6">
        <f t="shared" ca="1" si="321"/>
        <v>7.0499999999999993E-2</v>
      </c>
      <c r="BS123" s="6">
        <f t="shared" ca="1" si="321"/>
        <v>7.0499999999999993E-2</v>
      </c>
      <c r="BT123" s="6">
        <f t="shared" ca="1" si="321"/>
        <v>7.0499999999999993E-2</v>
      </c>
      <c r="BU123" s="6">
        <f t="shared" ca="1" si="321"/>
        <v>7.0499999999999993E-2</v>
      </c>
      <c r="BV123" s="6">
        <f t="shared" ca="1" si="321"/>
        <v>7.0499999999999993E-2</v>
      </c>
      <c r="BW123" s="6">
        <f t="shared" ca="1" si="321"/>
        <v>7.0499999999999993E-2</v>
      </c>
      <c r="BX123" s="6">
        <f t="shared" ca="1" si="321"/>
        <v>7.0499999999999993E-2</v>
      </c>
      <c r="BY123" s="31">
        <f t="shared" ca="1" si="306"/>
        <v>1541568.2</v>
      </c>
      <c r="BZ123" s="31">
        <f t="shared" ca="1" si="307"/>
        <v>1999058.61</v>
      </c>
      <c r="CA123" s="31">
        <f t="shared" ca="1" si="308"/>
        <v>825055.22</v>
      </c>
      <c r="CB123" s="31">
        <f t="shared" ca="1" si="309"/>
        <v>744939.05</v>
      </c>
      <c r="CC123" s="31">
        <f t="shared" ca="1" si="310"/>
        <v>530366.02</v>
      </c>
      <c r="CD123" s="31">
        <f t="shared" ca="1" si="311"/>
        <v>1174227.3899999999</v>
      </c>
      <c r="CE123" s="31">
        <f t="shared" ca="1" si="312"/>
        <v>1070199.3799999999</v>
      </c>
      <c r="CF123" s="31">
        <f t="shared" ca="1" si="313"/>
        <v>2281955</v>
      </c>
      <c r="CG123" s="31">
        <f t="shared" ca="1" si="314"/>
        <v>1747809.47</v>
      </c>
      <c r="CH123" s="31">
        <f t="shared" ca="1" si="315"/>
        <v>811917.66</v>
      </c>
      <c r="CI123" s="31">
        <f t="shared" ca="1" si="316"/>
        <v>1866250.95</v>
      </c>
      <c r="CJ123" s="31">
        <f t="shared" ca="1" si="317"/>
        <v>959423.27</v>
      </c>
      <c r="CK123" s="32">
        <f t="shared" ca="1" si="279"/>
        <v>32799.32</v>
      </c>
      <c r="CL123" s="32">
        <f t="shared" ca="1" si="280"/>
        <v>42533.16</v>
      </c>
      <c r="CM123" s="32">
        <f t="shared" ca="1" si="281"/>
        <v>17554.37</v>
      </c>
      <c r="CN123" s="32">
        <f t="shared" ca="1" si="282"/>
        <v>15849.77</v>
      </c>
      <c r="CO123" s="32">
        <f t="shared" ca="1" si="283"/>
        <v>11284.38</v>
      </c>
      <c r="CP123" s="32">
        <f t="shared" ca="1" si="284"/>
        <v>24983.56</v>
      </c>
      <c r="CQ123" s="32">
        <f t="shared" ca="1" si="285"/>
        <v>22770.2</v>
      </c>
      <c r="CR123" s="32">
        <f t="shared" ca="1" si="286"/>
        <v>48552.23</v>
      </c>
      <c r="CS123" s="32">
        <f t="shared" ca="1" si="287"/>
        <v>37187.440000000002</v>
      </c>
      <c r="CT123" s="32">
        <f t="shared" ca="1" si="288"/>
        <v>17274.84</v>
      </c>
      <c r="CU123" s="32">
        <f t="shared" ca="1" si="289"/>
        <v>39707.47</v>
      </c>
      <c r="CV123" s="32">
        <f t="shared" ca="1" si="290"/>
        <v>20413.259999999998</v>
      </c>
      <c r="CW123" s="31">
        <f t="shared" ca="1" si="291"/>
        <v>911821.19000000006</v>
      </c>
      <c r="CX123" s="31">
        <f t="shared" ca="1" si="292"/>
        <v>1182421.8999999999</v>
      </c>
      <c r="CY123" s="31">
        <f t="shared" ca="1" si="293"/>
        <v>488011.38999999996</v>
      </c>
      <c r="CZ123" s="31">
        <f t="shared" ca="1" si="294"/>
        <v>375111.15</v>
      </c>
      <c r="DA123" s="31">
        <f t="shared" ca="1" si="295"/>
        <v>267063.74000000005</v>
      </c>
      <c r="DB123" s="31">
        <f t="shared" ca="1" si="296"/>
        <v>591277.62</v>
      </c>
      <c r="DC123" s="31">
        <f t="shared" ca="1" si="297"/>
        <v>359769.15999999986</v>
      </c>
      <c r="DD123" s="31">
        <f t="shared" ca="1" si="298"/>
        <v>767125.29</v>
      </c>
      <c r="DE123" s="31">
        <f t="shared" ca="1" si="299"/>
        <v>587561.47999999986</v>
      </c>
      <c r="DF123" s="31">
        <f t="shared" ca="1" si="300"/>
        <v>315553.81</v>
      </c>
      <c r="DG123" s="31">
        <f t="shared" ca="1" si="301"/>
        <v>725323.05999999982</v>
      </c>
      <c r="DH123" s="31">
        <f t="shared" ca="1" si="302"/>
        <v>372882.24</v>
      </c>
      <c r="DI123" s="32">
        <f t="shared" ca="1" si="231"/>
        <v>45591.06</v>
      </c>
      <c r="DJ123" s="32">
        <f t="shared" ca="1" si="232"/>
        <v>59121.1</v>
      </c>
      <c r="DK123" s="32">
        <f t="shared" ca="1" si="233"/>
        <v>24400.57</v>
      </c>
      <c r="DL123" s="32">
        <f t="shared" ca="1" si="234"/>
        <v>18755.560000000001</v>
      </c>
      <c r="DM123" s="32">
        <f t="shared" ca="1" si="235"/>
        <v>13353.19</v>
      </c>
      <c r="DN123" s="32">
        <f t="shared" ca="1" si="236"/>
        <v>29563.88</v>
      </c>
      <c r="DO123" s="32">
        <f t="shared" ca="1" si="237"/>
        <v>17988.46</v>
      </c>
      <c r="DP123" s="32">
        <f t="shared" ca="1" si="238"/>
        <v>38356.26</v>
      </c>
      <c r="DQ123" s="32">
        <f t="shared" ca="1" si="239"/>
        <v>29378.07</v>
      </c>
      <c r="DR123" s="32">
        <f t="shared" ca="1" si="240"/>
        <v>15777.69</v>
      </c>
      <c r="DS123" s="32">
        <f t="shared" ca="1" si="241"/>
        <v>36266.15</v>
      </c>
      <c r="DT123" s="32">
        <f t="shared" ca="1" si="242"/>
        <v>18644.11</v>
      </c>
      <c r="DU123" s="31">
        <f t="shared" ca="1" si="243"/>
        <v>248295.45</v>
      </c>
      <c r="DV123" s="31">
        <f t="shared" ca="1" si="244"/>
        <v>319220.28000000003</v>
      </c>
      <c r="DW123" s="31">
        <f t="shared" ca="1" si="245"/>
        <v>130719.69</v>
      </c>
      <c r="DX123" s="31">
        <f t="shared" ca="1" si="246"/>
        <v>99601.89</v>
      </c>
      <c r="DY123" s="31">
        <f t="shared" ca="1" si="247"/>
        <v>70308.820000000007</v>
      </c>
      <c r="DZ123" s="31">
        <f t="shared" ca="1" si="248"/>
        <v>154282.34</v>
      </c>
      <c r="EA123" s="31">
        <f t="shared" ca="1" si="249"/>
        <v>93061.56</v>
      </c>
      <c r="EB123" s="31">
        <f t="shared" ca="1" si="250"/>
        <v>196640.73</v>
      </c>
      <c r="EC123" s="31">
        <f t="shared" ca="1" si="251"/>
        <v>149240</v>
      </c>
      <c r="ED123" s="31">
        <f t="shared" ca="1" si="252"/>
        <v>79437.100000000006</v>
      </c>
      <c r="EE123" s="31">
        <f t="shared" ca="1" si="253"/>
        <v>180897.79</v>
      </c>
      <c r="EF123" s="31">
        <f t="shared" ca="1" si="254"/>
        <v>92155.16</v>
      </c>
      <c r="EG123" s="32">
        <f t="shared" ca="1" si="255"/>
        <v>1205707.7</v>
      </c>
      <c r="EH123" s="32">
        <f t="shared" ca="1" si="256"/>
        <v>1560763.28</v>
      </c>
      <c r="EI123" s="32">
        <f t="shared" ca="1" si="257"/>
        <v>643131.64999999991</v>
      </c>
      <c r="EJ123" s="32">
        <f t="shared" ca="1" si="258"/>
        <v>493468.60000000003</v>
      </c>
      <c r="EK123" s="32">
        <f t="shared" ca="1" si="259"/>
        <v>350725.75000000006</v>
      </c>
      <c r="EL123" s="32">
        <f t="shared" ca="1" si="260"/>
        <v>775123.84</v>
      </c>
      <c r="EM123" s="32">
        <f t="shared" ca="1" si="261"/>
        <v>470819.17999999988</v>
      </c>
      <c r="EN123" s="32">
        <f t="shared" ca="1" si="262"/>
        <v>1002122.28</v>
      </c>
      <c r="EO123" s="32">
        <f t="shared" ca="1" si="263"/>
        <v>766179.54999999981</v>
      </c>
      <c r="EP123" s="32">
        <f t="shared" ca="1" si="264"/>
        <v>410768.6</v>
      </c>
      <c r="EQ123" s="32">
        <f t="shared" ca="1" si="265"/>
        <v>942486.99999999988</v>
      </c>
      <c r="ER123" s="32">
        <f t="shared" ca="1" si="266"/>
        <v>483681.51</v>
      </c>
    </row>
    <row r="124" spans="1:148" x14ac:dyDescent="0.25">
      <c r="A124" t="s">
        <v>554</v>
      </c>
      <c r="B124" s="1" t="s">
        <v>41</v>
      </c>
      <c r="C124" t="str">
        <f t="shared" ca="1" si="319"/>
        <v>BCHIMP</v>
      </c>
      <c r="D124" t="str">
        <f t="shared" ca="1" si="320"/>
        <v>Alberta-BC Intertie - Import</v>
      </c>
      <c r="E124" s="51">
        <v>126</v>
      </c>
      <c r="Q124" s="32">
        <v>1369.12</v>
      </c>
      <c r="R124" s="32"/>
      <c r="S124" s="32"/>
      <c r="T124" s="32"/>
      <c r="U124" s="32"/>
      <c r="V124" s="32"/>
      <c r="W124" s="32"/>
      <c r="X124" s="32"/>
      <c r="Y124" s="32"/>
      <c r="Z124" s="32"/>
      <c r="AA124" s="32"/>
      <c r="AB124" s="32"/>
      <c r="AC124" s="2">
        <v>0.53</v>
      </c>
      <c r="AO124" s="33">
        <v>7.26</v>
      </c>
      <c r="AP124" s="33"/>
      <c r="AQ124" s="33"/>
      <c r="AR124" s="33"/>
      <c r="AS124" s="33"/>
      <c r="AT124" s="33"/>
      <c r="AU124" s="33"/>
      <c r="AV124" s="33"/>
      <c r="AW124" s="33"/>
      <c r="AX124" s="33"/>
      <c r="AY124" s="33"/>
      <c r="AZ124" s="33"/>
      <c r="BA124" s="31">
        <f t="shared" si="267"/>
        <v>-0.55000000000000004</v>
      </c>
      <c r="BB124" s="31">
        <f t="shared" si="268"/>
        <v>0</v>
      </c>
      <c r="BC124" s="31">
        <f t="shared" si="269"/>
        <v>0</v>
      </c>
      <c r="BD124" s="31">
        <f t="shared" si="270"/>
        <v>0</v>
      </c>
      <c r="BE124" s="31">
        <f t="shared" si="271"/>
        <v>0</v>
      </c>
      <c r="BF124" s="31">
        <f t="shared" si="272"/>
        <v>0</v>
      </c>
      <c r="BG124" s="31">
        <f t="shared" si="273"/>
        <v>0</v>
      </c>
      <c r="BH124" s="31">
        <f t="shared" si="274"/>
        <v>0</v>
      </c>
      <c r="BI124" s="31">
        <f t="shared" si="275"/>
        <v>0</v>
      </c>
      <c r="BJ124" s="31">
        <f t="shared" si="276"/>
        <v>0</v>
      </c>
      <c r="BK124" s="31">
        <f t="shared" si="277"/>
        <v>0</v>
      </c>
      <c r="BL124" s="31">
        <f t="shared" si="278"/>
        <v>0</v>
      </c>
      <c r="BM124" s="6">
        <f t="shared" ca="1" si="321"/>
        <v>1.09E-2</v>
      </c>
      <c r="BN124" s="6">
        <f t="shared" ca="1" si="321"/>
        <v>1.09E-2</v>
      </c>
      <c r="BO124" s="6">
        <f t="shared" ca="1" si="321"/>
        <v>1.09E-2</v>
      </c>
      <c r="BP124" s="6">
        <f t="shared" ca="1" si="321"/>
        <v>1.09E-2</v>
      </c>
      <c r="BQ124" s="6">
        <f t="shared" ca="1" si="321"/>
        <v>1.09E-2</v>
      </c>
      <c r="BR124" s="6">
        <f t="shared" ca="1" si="321"/>
        <v>1.09E-2</v>
      </c>
      <c r="BS124" s="6">
        <f t="shared" ca="1" si="321"/>
        <v>1.09E-2</v>
      </c>
      <c r="BT124" s="6">
        <f t="shared" ca="1" si="321"/>
        <v>1.09E-2</v>
      </c>
      <c r="BU124" s="6">
        <f t="shared" ca="1" si="321"/>
        <v>1.09E-2</v>
      </c>
      <c r="BV124" s="6">
        <f t="shared" ca="1" si="321"/>
        <v>1.09E-2</v>
      </c>
      <c r="BW124" s="6">
        <f t="shared" ca="1" si="321"/>
        <v>1.09E-2</v>
      </c>
      <c r="BX124" s="6">
        <f t="shared" ca="1" si="321"/>
        <v>1.09E-2</v>
      </c>
      <c r="BY124" s="31">
        <f t="shared" ca="1" si="306"/>
        <v>14.92</v>
      </c>
      <c r="BZ124" s="31">
        <f t="shared" ca="1" si="307"/>
        <v>0</v>
      </c>
      <c r="CA124" s="31">
        <f t="shared" ca="1" si="308"/>
        <v>0</v>
      </c>
      <c r="CB124" s="31">
        <f t="shared" ca="1" si="309"/>
        <v>0</v>
      </c>
      <c r="CC124" s="31">
        <f t="shared" ca="1" si="310"/>
        <v>0</v>
      </c>
      <c r="CD124" s="31">
        <f t="shared" ca="1" si="311"/>
        <v>0</v>
      </c>
      <c r="CE124" s="31">
        <f t="shared" ca="1" si="312"/>
        <v>0</v>
      </c>
      <c r="CF124" s="31">
        <f t="shared" ca="1" si="313"/>
        <v>0</v>
      </c>
      <c r="CG124" s="31">
        <f t="shared" ca="1" si="314"/>
        <v>0</v>
      </c>
      <c r="CH124" s="31">
        <f t="shared" ca="1" si="315"/>
        <v>0</v>
      </c>
      <c r="CI124" s="31">
        <f t="shared" ca="1" si="316"/>
        <v>0</v>
      </c>
      <c r="CJ124" s="31">
        <f t="shared" ca="1" si="317"/>
        <v>0</v>
      </c>
      <c r="CK124" s="32">
        <f t="shared" ca="1" si="279"/>
        <v>2.0499999999999998</v>
      </c>
      <c r="CL124" s="32">
        <f t="shared" ca="1" si="280"/>
        <v>0</v>
      </c>
      <c r="CM124" s="32">
        <f t="shared" ca="1" si="281"/>
        <v>0</v>
      </c>
      <c r="CN124" s="32">
        <f t="shared" ca="1" si="282"/>
        <v>0</v>
      </c>
      <c r="CO124" s="32">
        <f t="shared" ca="1" si="283"/>
        <v>0</v>
      </c>
      <c r="CP124" s="32">
        <f t="shared" ca="1" si="284"/>
        <v>0</v>
      </c>
      <c r="CQ124" s="32">
        <f t="shared" ca="1" si="285"/>
        <v>0</v>
      </c>
      <c r="CR124" s="32">
        <f t="shared" ca="1" si="286"/>
        <v>0</v>
      </c>
      <c r="CS124" s="32">
        <f t="shared" ca="1" si="287"/>
        <v>0</v>
      </c>
      <c r="CT124" s="32">
        <f t="shared" ca="1" si="288"/>
        <v>0</v>
      </c>
      <c r="CU124" s="32">
        <f t="shared" ca="1" si="289"/>
        <v>0</v>
      </c>
      <c r="CV124" s="32">
        <f t="shared" ca="1" si="290"/>
        <v>0</v>
      </c>
      <c r="CW124" s="31">
        <f t="shared" ca="1" si="291"/>
        <v>10.26</v>
      </c>
      <c r="CX124" s="31">
        <f t="shared" ca="1" si="292"/>
        <v>0</v>
      </c>
      <c r="CY124" s="31">
        <f t="shared" ca="1" si="293"/>
        <v>0</v>
      </c>
      <c r="CZ124" s="31">
        <f t="shared" ca="1" si="294"/>
        <v>0</v>
      </c>
      <c r="DA124" s="31">
        <f t="shared" ca="1" si="295"/>
        <v>0</v>
      </c>
      <c r="DB124" s="31">
        <f t="shared" ca="1" si="296"/>
        <v>0</v>
      </c>
      <c r="DC124" s="31">
        <f t="shared" ca="1" si="297"/>
        <v>0</v>
      </c>
      <c r="DD124" s="31">
        <f t="shared" ca="1" si="298"/>
        <v>0</v>
      </c>
      <c r="DE124" s="31">
        <f t="shared" ca="1" si="299"/>
        <v>0</v>
      </c>
      <c r="DF124" s="31">
        <f t="shared" ca="1" si="300"/>
        <v>0</v>
      </c>
      <c r="DG124" s="31">
        <f t="shared" ca="1" si="301"/>
        <v>0</v>
      </c>
      <c r="DH124" s="31">
        <f t="shared" ca="1" si="302"/>
        <v>0</v>
      </c>
      <c r="DI124" s="32">
        <f t="shared" ca="1" si="231"/>
        <v>0.51</v>
      </c>
      <c r="DJ124" s="32">
        <f t="shared" ca="1" si="232"/>
        <v>0</v>
      </c>
      <c r="DK124" s="32">
        <f t="shared" ca="1" si="233"/>
        <v>0</v>
      </c>
      <c r="DL124" s="32">
        <f t="shared" ca="1" si="234"/>
        <v>0</v>
      </c>
      <c r="DM124" s="32">
        <f t="shared" ca="1" si="235"/>
        <v>0</v>
      </c>
      <c r="DN124" s="32">
        <f t="shared" ca="1" si="236"/>
        <v>0</v>
      </c>
      <c r="DO124" s="32">
        <f t="shared" ca="1" si="237"/>
        <v>0</v>
      </c>
      <c r="DP124" s="32">
        <f t="shared" ca="1" si="238"/>
        <v>0</v>
      </c>
      <c r="DQ124" s="32">
        <f t="shared" ca="1" si="239"/>
        <v>0</v>
      </c>
      <c r="DR124" s="32">
        <f t="shared" ca="1" si="240"/>
        <v>0</v>
      </c>
      <c r="DS124" s="32">
        <f t="shared" ca="1" si="241"/>
        <v>0</v>
      </c>
      <c r="DT124" s="32">
        <f t="shared" ca="1" si="242"/>
        <v>0</v>
      </c>
      <c r="DU124" s="31">
        <f t="shared" ca="1" si="243"/>
        <v>2.79</v>
      </c>
      <c r="DV124" s="31">
        <f t="shared" ca="1" si="244"/>
        <v>0</v>
      </c>
      <c r="DW124" s="31">
        <f t="shared" ca="1" si="245"/>
        <v>0</v>
      </c>
      <c r="DX124" s="31">
        <f t="shared" ca="1" si="246"/>
        <v>0</v>
      </c>
      <c r="DY124" s="31">
        <f t="shared" ca="1" si="247"/>
        <v>0</v>
      </c>
      <c r="DZ124" s="31">
        <f t="shared" ca="1" si="248"/>
        <v>0</v>
      </c>
      <c r="EA124" s="31">
        <f t="shared" ca="1" si="249"/>
        <v>0</v>
      </c>
      <c r="EB124" s="31">
        <f t="shared" ca="1" si="250"/>
        <v>0</v>
      </c>
      <c r="EC124" s="31">
        <f t="shared" ca="1" si="251"/>
        <v>0</v>
      </c>
      <c r="ED124" s="31">
        <f t="shared" ca="1" si="252"/>
        <v>0</v>
      </c>
      <c r="EE124" s="31">
        <f t="shared" ca="1" si="253"/>
        <v>0</v>
      </c>
      <c r="EF124" s="31">
        <f t="shared" ca="1" si="254"/>
        <v>0</v>
      </c>
      <c r="EG124" s="32">
        <f t="shared" ca="1" si="255"/>
        <v>13.559999999999999</v>
      </c>
      <c r="EH124" s="32">
        <f t="shared" ca="1" si="256"/>
        <v>0</v>
      </c>
      <c r="EI124" s="32">
        <f t="shared" ca="1" si="257"/>
        <v>0</v>
      </c>
      <c r="EJ124" s="32">
        <f t="shared" ca="1" si="258"/>
        <v>0</v>
      </c>
      <c r="EK124" s="32">
        <f t="shared" ca="1" si="259"/>
        <v>0</v>
      </c>
      <c r="EL124" s="32">
        <f t="shared" ca="1" si="260"/>
        <v>0</v>
      </c>
      <c r="EM124" s="32">
        <f t="shared" ca="1" si="261"/>
        <v>0</v>
      </c>
      <c r="EN124" s="32">
        <f t="shared" ca="1" si="262"/>
        <v>0</v>
      </c>
      <c r="EO124" s="32">
        <f t="shared" ca="1" si="263"/>
        <v>0</v>
      </c>
      <c r="EP124" s="32">
        <f t="shared" ca="1" si="264"/>
        <v>0</v>
      </c>
      <c r="EQ124" s="32">
        <f t="shared" ca="1" si="265"/>
        <v>0</v>
      </c>
      <c r="ER124" s="32">
        <f t="shared" ca="1" si="266"/>
        <v>0</v>
      </c>
    </row>
    <row r="125" spans="1:148" x14ac:dyDescent="0.25">
      <c r="A125" t="s">
        <v>480</v>
      </c>
      <c r="B125" s="1" t="s">
        <v>117</v>
      </c>
      <c r="C125" t="str">
        <f t="shared" ca="1" si="319"/>
        <v>SHCG</v>
      </c>
      <c r="D125" t="str">
        <f t="shared" ca="1" si="320"/>
        <v>Shell Caroline</v>
      </c>
      <c r="E125" s="51">
        <v>90.341099999999997</v>
      </c>
      <c r="F125" s="51">
        <v>921.17619999999999</v>
      </c>
      <c r="G125" s="51">
        <v>4465.9087</v>
      </c>
      <c r="H125" s="51">
        <v>4301.5879000000004</v>
      </c>
      <c r="I125" s="51">
        <v>3462.9157</v>
      </c>
      <c r="J125" s="51">
        <v>1190.6738</v>
      </c>
      <c r="K125" s="51">
        <v>846.08199999999999</v>
      </c>
      <c r="L125" s="51">
        <v>855.49670000000003</v>
      </c>
      <c r="M125" s="51">
        <v>765.40380000000005</v>
      </c>
      <c r="N125" s="51">
        <v>2469.3665000000001</v>
      </c>
      <c r="O125" s="51">
        <v>3156.0518999999999</v>
      </c>
      <c r="P125" s="51">
        <v>3744.7334000000001</v>
      </c>
      <c r="Q125" s="32">
        <v>15012.57</v>
      </c>
      <c r="R125" s="32">
        <v>100689.52</v>
      </c>
      <c r="S125" s="32">
        <v>219999.55</v>
      </c>
      <c r="T125" s="32">
        <v>182484.44</v>
      </c>
      <c r="U125" s="32">
        <v>100282.3</v>
      </c>
      <c r="V125" s="32">
        <v>40668.81</v>
      </c>
      <c r="W125" s="32">
        <v>18754.46</v>
      </c>
      <c r="X125" s="32">
        <v>63288.41</v>
      </c>
      <c r="Y125" s="32">
        <v>30710.47</v>
      </c>
      <c r="Z125" s="32">
        <v>142844.69</v>
      </c>
      <c r="AA125" s="32">
        <v>340133.11</v>
      </c>
      <c r="AB125" s="32">
        <v>196486.33</v>
      </c>
      <c r="AC125" s="2">
        <v>-0.91</v>
      </c>
      <c r="AD125" s="2">
        <v>-0.91</v>
      </c>
      <c r="AE125" s="2">
        <v>-0.91</v>
      </c>
      <c r="AF125" s="2">
        <v>-0.91</v>
      </c>
      <c r="AG125" s="2">
        <v>-0.91</v>
      </c>
      <c r="AH125" s="2">
        <v>-0.91</v>
      </c>
      <c r="AI125" s="2">
        <v>0.14000000000000001</v>
      </c>
      <c r="AJ125" s="2">
        <v>0.14000000000000001</v>
      </c>
      <c r="AK125" s="2">
        <v>0.14000000000000001</v>
      </c>
      <c r="AL125" s="2">
        <v>0.14000000000000001</v>
      </c>
      <c r="AM125" s="2">
        <v>0.14000000000000001</v>
      </c>
      <c r="AN125" s="2">
        <v>0.14000000000000001</v>
      </c>
      <c r="AO125" s="33">
        <v>-136.61000000000001</v>
      </c>
      <c r="AP125" s="33">
        <v>-916.27</v>
      </c>
      <c r="AQ125" s="33">
        <v>-2002</v>
      </c>
      <c r="AR125" s="33">
        <v>-1660.61</v>
      </c>
      <c r="AS125" s="33">
        <v>-912.57</v>
      </c>
      <c r="AT125" s="33">
        <v>-370.09</v>
      </c>
      <c r="AU125" s="33">
        <v>26.26</v>
      </c>
      <c r="AV125" s="33">
        <v>88.6</v>
      </c>
      <c r="AW125" s="33">
        <v>42.99</v>
      </c>
      <c r="AX125" s="33">
        <v>199.98</v>
      </c>
      <c r="AY125" s="33">
        <v>476.19</v>
      </c>
      <c r="AZ125" s="33">
        <v>275.08</v>
      </c>
      <c r="BA125" s="31">
        <f t="shared" si="267"/>
        <v>-6.01</v>
      </c>
      <c r="BB125" s="31">
        <f t="shared" si="268"/>
        <v>-40.28</v>
      </c>
      <c r="BC125" s="31">
        <f t="shared" si="269"/>
        <v>-88</v>
      </c>
      <c r="BD125" s="31">
        <f t="shared" si="270"/>
        <v>1058.4100000000001</v>
      </c>
      <c r="BE125" s="31">
        <f t="shared" si="271"/>
        <v>581.64</v>
      </c>
      <c r="BF125" s="31">
        <f t="shared" si="272"/>
        <v>235.88</v>
      </c>
      <c r="BG125" s="31">
        <f t="shared" si="273"/>
        <v>13.13</v>
      </c>
      <c r="BH125" s="31">
        <f t="shared" si="274"/>
        <v>44.3</v>
      </c>
      <c r="BI125" s="31">
        <f t="shared" si="275"/>
        <v>21.5</v>
      </c>
      <c r="BJ125" s="31">
        <f t="shared" si="276"/>
        <v>-428.53</v>
      </c>
      <c r="BK125" s="31">
        <f t="shared" si="277"/>
        <v>-1020.4</v>
      </c>
      <c r="BL125" s="31">
        <f t="shared" si="278"/>
        <v>-589.46</v>
      </c>
      <c r="BM125" s="6">
        <f t="shared" ca="1" si="321"/>
        <v>-9.2999999999999992E-3</v>
      </c>
      <c r="BN125" s="6">
        <f t="shared" ca="1" si="321"/>
        <v>-9.2999999999999992E-3</v>
      </c>
      <c r="BO125" s="6">
        <f t="shared" ca="1" si="321"/>
        <v>-9.2999999999999992E-3</v>
      </c>
      <c r="BP125" s="6">
        <f t="shared" ca="1" si="321"/>
        <v>-9.2999999999999992E-3</v>
      </c>
      <c r="BQ125" s="6">
        <f t="shared" ca="1" si="321"/>
        <v>-9.2999999999999992E-3</v>
      </c>
      <c r="BR125" s="6">
        <f t="shared" ca="1" si="321"/>
        <v>-9.2999999999999992E-3</v>
      </c>
      <c r="BS125" s="6">
        <f t="shared" ca="1" si="321"/>
        <v>-9.2999999999999992E-3</v>
      </c>
      <c r="BT125" s="6">
        <f t="shared" ca="1" si="321"/>
        <v>-9.2999999999999992E-3</v>
      </c>
      <c r="BU125" s="6">
        <f t="shared" ca="1" si="321"/>
        <v>-9.2999999999999992E-3</v>
      </c>
      <c r="BV125" s="6">
        <f t="shared" ca="1" si="321"/>
        <v>-9.2999999999999992E-3</v>
      </c>
      <c r="BW125" s="6">
        <f t="shared" ca="1" si="321"/>
        <v>-9.2999999999999992E-3</v>
      </c>
      <c r="BX125" s="6">
        <f t="shared" ca="1" si="321"/>
        <v>-9.2999999999999992E-3</v>
      </c>
      <c r="BY125" s="31">
        <f t="shared" ca="1" si="306"/>
        <v>-139.62</v>
      </c>
      <c r="BZ125" s="31">
        <f t="shared" ca="1" si="307"/>
        <v>-936.41</v>
      </c>
      <c r="CA125" s="31">
        <f t="shared" ca="1" si="308"/>
        <v>-2046</v>
      </c>
      <c r="CB125" s="31">
        <f t="shared" ca="1" si="309"/>
        <v>-1697.11</v>
      </c>
      <c r="CC125" s="31">
        <f t="shared" ca="1" si="310"/>
        <v>-932.63</v>
      </c>
      <c r="CD125" s="31">
        <f t="shared" ca="1" si="311"/>
        <v>-378.22</v>
      </c>
      <c r="CE125" s="31">
        <f t="shared" ca="1" si="312"/>
        <v>-174.42</v>
      </c>
      <c r="CF125" s="31">
        <f t="shared" ca="1" si="313"/>
        <v>-588.58000000000004</v>
      </c>
      <c r="CG125" s="31">
        <f t="shared" ca="1" si="314"/>
        <v>-285.61</v>
      </c>
      <c r="CH125" s="31">
        <f t="shared" ca="1" si="315"/>
        <v>-1328.46</v>
      </c>
      <c r="CI125" s="31">
        <f t="shared" ca="1" si="316"/>
        <v>-3163.24</v>
      </c>
      <c r="CJ125" s="31">
        <f t="shared" ca="1" si="317"/>
        <v>-1827.32</v>
      </c>
      <c r="CK125" s="32">
        <f t="shared" ca="1" si="279"/>
        <v>22.52</v>
      </c>
      <c r="CL125" s="32">
        <f t="shared" ca="1" si="280"/>
        <v>151.03</v>
      </c>
      <c r="CM125" s="32">
        <f t="shared" ca="1" si="281"/>
        <v>330</v>
      </c>
      <c r="CN125" s="32">
        <f t="shared" ca="1" si="282"/>
        <v>273.73</v>
      </c>
      <c r="CO125" s="32">
        <f t="shared" ca="1" si="283"/>
        <v>150.41999999999999</v>
      </c>
      <c r="CP125" s="32">
        <f t="shared" ca="1" si="284"/>
        <v>61</v>
      </c>
      <c r="CQ125" s="32">
        <f t="shared" ca="1" si="285"/>
        <v>28.13</v>
      </c>
      <c r="CR125" s="32">
        <f t="shared" ca="1" si="286"/>
        <v>94.93</v>
      </c>
      <c r="CS125" s="32">
        <f t="shared" ca="1" si="287"/>
        <v>46.07</v>
      </c>
      <c r="CT125" s="32">
        <f t="shared" ca="1" si="288"/>
        <v>214.27</v>
      </c>
      <c r="CU125" s="32">
        <f t="shared" ca="1" si="289"/>
        <v>510.2</v>
      </c>
      <c r="CV125" s="32">
        <f t="shared" ca="1" si="290"/>
        <v>294.73</v>
      </c>
      <c r="CW125" s="31">
        <f t="shared" ca="1" si="291"/>
        <v>25.520000000000003</v>
      </c>
      <c r="CX125" s="31">
        <f t="shared" ca="1" si="292"/>
        <v>171.17</v>
      </c>
      <c r="CY125" s="31">
        <f t="shared" ca="1" si="293"/>
        <v>374</v>
      </c>
      <c r="CZ125" s="31">
        <f t="shared" ca="1" si="294"/>
        <v>-821.18000000000006</v>
      </c>
      <c r="DA125" s="31">
        <f t="shared" ca="1" si="295"/>
        <v>-451.28</v>
      </c>
      <c r="DB125" s="31">
        <f t="shared" ca="1" si="296"/>
        <v>-183.01000000000005</v>
      </c>
      <c r="DC125" s="31">
        <f t="shared" ca="1" si="297"/>
        <v>-185.67999999999998</v>
      </c>
      <c r="DD125" s="31">
        <f t="shared" ca="1" si="298"/>
        <v>-626.54999999999995</v>
      </c>
      <c r="DE125" s="31">
        <f t="shared" ca="1" si="299"/>
        <v>-304.03000000000003</v>
      </c>
      <c r="DF125" s="31">
        <f t="shared" ca="1" si="300"/>
        <v>-885.6400000000001</v>
      </c>
      <c r="DG125" s="31">
        <f t="shared" ca="1" si="301"/>
        <v>-2108.83</v>
      </c>
      <c r="DH125" s="31">
        <f t="shared" ca="1" si="302"/>
        <v>-1218.2099999999998</v>
      </c>
      <c r="DI125" s="32">
        <f t="shared" ca="1" si="231"/>
        <v>1.28</v>
      </c>
      <c r="DJ125" s="32">
        <f t="shared" ca="1" si="232"/>
        <v>8.56</v>
      </c>
      <c r="DK125" s="32">
        <f t="shared" ca="1" si="233"/>
        <v>18.7</v>
      </c>
      <c r="DL125" s="32">
        <f t="shared" ca="1" si="234"/>
        <v>-41.06</v>
      </c>
      <c r="DM125" s="32">
        <f t="shared" ca="1" si="235"/>
        <v>-22.56</v>
      </c>
      <c r="DN125" s="32">
        <f t="shared" ca="1" si="236"/>
        <v>-9.15</v>
      </c>
      <c r="DO125" s="32">
        <f t="shared" ca="1" si="237"/>
        <v>-9.2799999999999994</v>
      </c>
      <c r="DP125" s="32">
        <f t="shared" ca="1" si="238"/>
        <v>-31.33</v>
      </c>
      <c r="DQ125" s="32">
        <f t="shared" ca="1" si="239"/>
        <v>-15.2</v>
      </c>
      <c r="DR125" s="32">
        <f t="shared" ca="1" si="240"/>
        <v>-44.28</v>
      </c>
      <c r="DS125" s="32">
        <f t="shared" ca="1" si="241"/>
        <v>-105.44</v>
      </c>
      <c r="DT125" s="32">
        <f t="shared" ca="1" si="242"/>
        <v>-60.91</v>
      </c>
      <c r="DU125" s="31">
        <f t="shared" ca="1" si="243"/>
        <v>6.95</v>
      </c>
      <c r="DV125" s="31">
        <f t="shared" ca="1" si="244"/>
        <v>46.21</v>
      </c>
      <c r="DW125" s="31">
        <f t="shared" ca="1" si="245"/>
        <v>100.18</v>
      </c>
      <c r="DX125" s="31">
        <f t="shared" ca="1" si="246"/>
        <v>-218.04</v>
      </c>
      <c r="DY125" s="31">
        <f t="shared" ca="1" si="247"/>
        <v>-118.81</v>
      </c>
      <c r="DZ125" s="31">
        <f t="shared" ca="1" si="248"/>
        <v>-47.75</v>
      </c>
      <c r="EA125" s="31">
        <f t="shared" ca="1" si="249"/>
        <v>-48.03</v>
      </c>
      <c r="EB125" s="31">
        <f t="shared" ca="1" si="250"/>
        <v>-160.61000000000001</v>
      </c>
      <c r="EC125" s="31">
        <f t="shared" ca="1" si="251"/>
        <v>-77.22</v>
      </c>
      <c r="ED125" s="31">
        <f t="shared" ca="1" si="252"/>
        <v>-222.95</v>
      </c>
      <c r="EE125" s="31">
        <f t="shared" ca="1" si="253"/>
        <v>-525.95000000000005</v>
      </c>
      <c r="EF125" s="31">
        <f t="shared" ca="1" si="254"/>
        <v>-301.07</v>
      </c>
      <c r="EG125" s="32">
        <f t="shared" ca="1" si="255"/>
        <v>33.750000000000007</v>
      </c>
      <c r="EH125" s="32">
        <f t="shared" ca="1" si="256"/>
        <v>225.94</v>
      </c>
      <c r="EI125" s="32">
        <f t="shared" ca="1" si="257"/>
        <v>492.88</v>
      </c>
      <c r="EJ125" s="32">
        <f t="shared" ca="1" si="258"/>
        <v>-1080.28</v>
      </c>
      <c r="EK125" s="32">
        <f t="shared" ca="1" si="259"/>
        <v>-592.65</v>
      </c>
      <c r="EL125" s="32">
        <f t="shared" ca="1" si="260"/>
        <v>-239.91000000000005</v>
      </c>
      <c r="EM125" s="32">
        <f t="shared" ca="1" si="261"/>
        <v>-242.98999999999998</v>
      </c>
      <c r="EN125" s="32">
        <f t="shared" ca="1" si="262"/>
        <v>-818.49</v>
      </c>
      <c r="EO125" s="32">
        <f t="shared" ca="1" si="263"/>
        <v>-396.45000000000005</v>
      </c>
      <c r="EP125" s="32">
        <f t="shared" ca="1" si="264"/>
        <v>-1152.8700000000001</v>
      </c>
      <c r="EQ125" s="32">
        <f t="shared" ca="1" si="265"/>
        <v>-2740.2200000000003</v>
      </c>
      <c r="ER125" s="32">
        <f t="shared" ca="1" si="266"/>
        <v>-1580.1899999999998</v>
      </c>
    </row>
    <row r="126" spans="1:148" x14ac:dyDescent="0.25">
      <c r="A126" t="s">
        <v>554</v>
      </c>
      <c r="B126" s="1" t="s">
        <v>42</v>
      </c>
      <c r="C126" t="str">
        <f t="shared" ca="1" si="319"/>
        <v>BCHEXP</v>
      </c>
      <c r="D126" t="str">
        <f t="shared" ca="1" si="320"/>
        <v>Alberta-BC Intertie - Export</v>
      </c>
      <c r="E126" s="51">
        <v>1726</v>
      </c>
      <c r="Q126" s="32">
        <v>43733.89</v>
      </c>
      <c r="R126" s="32"/>
      <c r="S126" s="32"/>
      <c r="T126" s="32"/>
      <c r="U126" s="32"/>
      <c r="V126" s="32"/>
      <c r="W126" s="32"/>
      <c r="X126" s="32"/>
      <c r="Y126" s="32"/>
      <c r="Z126" s="32"/>
      <c r="AA126" s="32"/>
      <c r="AB126" s="32"/>
      <c r="AC126" s="2">
        <v>1.02</v>
      </c>
      <c r="AO126" s="33">
        <v>446.09</v>
      </c>
      <c r="AP126" s="33"/>
      <c r="AQ126" s="33"/>
      <c r="AR126" s="33"/>
      <c r="AS126" s="33"/>
      <c r="AT126" s="33"/>
      <c r="AU126" s="33"/>
      <c r="AV126" s="33"/>
      <c r="AW126" s="33"/>
      <c r="AX126" s="33"/>
      <c r="AY126" s="33"/>
      <c r="AZ126" s="33"/>
      <c r="BA126" s="31">
        <f t="shared" si="267"/>
        <v>-17.489999999999998</v>
      </c>
      <c r="BB126" s="31">
        <f t="shared" si="268"/>
        <v>0</v>
      </c>
      <c r="BC126" s="31">
        <f t="shared" si="269"/>
        <v>0</v>
      </c>
      <c r="BD126" s="31">
        <f t="shared" si="270"/>
        <v>0</v>
      </c>
      <c r="BE126" s="31">
        <f t="shared" si="271"/>
        <v>0</v>
      </c>
      <c r="BF126" s="31">
        <f t="shared" si="272"/>
        <v>0</v>
      </c>
      <c r="BG126" s="31">
        <f t="shared" si="273"/>
        <v>0</v>
      </c>
      <c r="BH126" s="31">
        <f t="shared" si="274"/>
        <v>0</v>
      </c>
      <c r="BI126" s="31">
        <f t="shared" si="275"/>
        <v>0</v>
      </c>
      <c r="BJ126" s="31">
        <f t="shared" si="276"/>
        <v>0</v>
      </c>
      <c r="BK126" s="31">
        <f t="shared" si="277"/>
        <v>0</v>
      </c>
      <c r="BL126" s="31">
        <f t="shared" si="278"/>
        <v>0</v>
      </c>
      <c r="BM126" s="6">
        <f t="shared" ca="1" si="321"/>
        <v>8.5000000000000006E-3</v>
      </c>
      <c r="BN126" s="6">
        <f t="shared" ca="1" si="321"/>
        <v>8.5000000000000006E-3</v>
      </c>
      <c r="BO126" s="6">
        <f t="shared" ca="1" si="321"/>
        <v>8.5000000000000006E-3</v>
      </c>
      <c r="BP126" s="6">
        <f t="shared" ca="1" si="321"/>
        <v>8.5000000000000006E-3</v>
      </c>
      <c r="BQ126" s="6">
        <f t="shared" ca="1" si="321"/>
        <v>8.5000000000000006E-3</v>
      </c>
      <c r="BR126" s="6">
        <f t="shared" ca="1" si="321"/>
        <v>8.5000000000000006E-3</v>
      </c>
      <c r="BS126" s="6">
        <f t="shared" ca="1" si="321"/>
        <v>8.5000000000000006E-3</v>
      </c>
      <c r="BT126" s="6">
        <f t="shared" ca="1" si="321"/>
        <v>8.5000000000000006E-3</v>
      </c>
      <c r="BU126" s="6">
        <f t="shared" ca="1" si="321"/>
        <v>8.5000000000000006E-3</v>
      </c>
      <c r="BV126" s="6">
        <f t="shared" ca="1" si="321"/>
        <v>8.5000000000000006E-3</v>
      </c>
      <c r="BW126" s="6">
        <f t="shared" ca="1" si="321"/>
        <v>8.5000000000000006E-3</v>
      </c>
      <c r="BX126" s="6">
        <f t="shared" ca="1" si="321"/>
        <v>8.5000000000000006E-3</v>
      </c>
      <c r="BY126" s="31">
        <f t="shared" ca="1" si="306"/>
        <v>371.74</v>
      </c>
      <c r="BZ126" s="31">
        <f t="shared" ca="1" si="307"/>
        <v>0</v>
      </c>
      <c r="CA126" s="31">
        <f t="shared" ca="1" si="308"/>
        <v>0</v>
      </c>
      <c r="CB126" s="31">
        <f t="shared" ca="1" si="309"/>
        <v>0</v>
      </c>
      <c r="CC126" s="31">
        <f t="shared" ca="1" si="310"/>
        <v>0</v>
      </c>
      <c r="CD126" s="31">
        <f t="shared" ca="1" si="311"/>
        <v>0</v>
      </c>
      <c r="CE126" s="31">
        <f t="shared" ca="1" si="312"/>
        <v>0</v>
      </c>
      <c r="CF126" s="31">
        <f t="shared" ca="1" si="313"/>
        <v>0</v>
      </c>
      <c r="CG126" s="31">
        <f t="shared" ca="1" si="314"/>
        <v>0</v>
      </c>
      <c r="CH126" s="31">
        <f t="shared" ca="1" si="315"/>
        <v>0</v>
      </c>
      <c r="CI126" s="31">
        <f t="shared" ca="1" si="316"/>
        <v>0</v>
      </c>
      <c r="CJ126" s="31">
        <f t="shared" ca="1" si="317"/>
        <v>0</v>
      </c>
      <c r="CK126" s="32">
        <f t="shared" ca="1" si="279"/>
        <v>65.599999999999994</v>
      </c>
      <c r="CL126" s="32">
        <f t="shared" ca="1" si="280"/>
        <v>0</v>
      </c>
      <c r="CM126" s="32">
        <f t="shared" ca="1" si="281"/>
        <v>0</v>
      </c>
      <c r="CN126" s="32">
        <f t="shared" ca="1" si="282"/>
        <v>0</v>
      </c>
      <c r="CO126" s="32">
        <f t="shared" ca="1" si="283"/>
        <v>0</v>
      </c>
      <c r="CP126" s="32">
        <f t="shared" ca="1" si="284"/>
        <v>0</v>
      </c>
      <c r="CQ126" s="32">
        <f t="shared" ca="1" si="285"/>
        <v>0</v>
      </c>
      <c r="CR126" s="32">
        <f t="shared" ca="1" si="286"/>
        <v>0</v>
      </c>
      <c r="CS126" s="32">
        <f t="shared" ca="1" si="287"/>
        <v>0</v>
      </c>
      <c r="CT126" s="32">
        <f t="shared" ca="1" si="288"/>
        <v>0</v>
      </c>
      <c r="CU126" s="32">
        <f t="shared" ca="1" si="289"/>
        <v>0</v>
      </c>
      <c r="CV126" s="32">
        <f t="shared" ca="1" si="290"/>
        <v>0</v>
      </c>
      <c r="CW126" s="31">
        <f t="shared" ca="1" si="291"/>
        <v>8.7400000000000553</v>
      </c>
      <c r="CX126" s="31">
        <f t="shared" ca="1" si="292"/>
        <v>0</v>
      </c>
      <c r="CY126" s="31">
        <f t="shared" ca="1" si="293"/>
        <v>0</v>
      </c>
      <c r="CZ126" s="31">
        <f t="shared" ca="1" si="294"/>
        <v>0</v>
      </c>
      <c r="DA126" s="31">
        <f t="shared" ca="1" si="295"/>
        <v>0</v>
      </c>
      <c r="DB126" s="31">
        <f t="shared" ca="1" si="296"/>
        <v>0</v>
      </c>
      <c r="DC126" s="31">
        <f t="shared" ca="1" si="297"/>
        <v>0</v>
      </c>
      <c r="DD126" s="31">
        <f t="shared" ca="1" si="298"/>
        <v>0</v>
      </c>
      <c r="DE126" s="31">
        <f t="shared" ca="1" si="299"/>
        <v>0</v>
      </c>
      <c r="DF126" s="31">
        <f t="shared" ca="1" si="300"/>
        <v>0</v>
      </c>
      <c r="DG126" s="31">
        <f t="shared" ca="1" si="301"/>
        <v>0</v>
      </c>
      <c r="DH126" s="31">
        <f t="shared" ca="1" si="302"/>
        <v>0</v>
      </c>
      <c r="DI126" s="32">
        <f t="shared" ca="1" si="231"/>
        <v>0.44</v>
      </c>
      <c r="DJ126" s="32">
        <f t="shared" ca="1" si="232"/>
        <v>0</v>
      </c>
      <c r="DK126" s="32">
        <f t="shared" ca="1" si="233"/>
        <v>0</v>
      </c>
      <c r="DL126" s="32">
        <f t="shared" ca="1" si="234"/>
        <v>0</v>
      </c>
      <c r="DM126" s="32">
        <f t="shared" ca="1" si="235"/>
        <v>0</v>
      </c>
      <c r="DN126" s="32">
        <f t="shared" ca="1" si="236"/>
        <v>0</v>
      </c>
      <c r="DO126" s="32">
        <f t="shared" ca="1" si="237"/>
        <v>0</v>
      </c>
      <c r="DP126" s="32">
        <f t="shared" ca="1" si="238"/>
        <v>0</v>
      </c>
      <c r="DQ126" s="32">
        <f t="shared" ca="1" si="239"/>
        <v>0</v>
      </c>
      <c r="DR126" s="32">
        <f t="shared" ca="1" si="240"/>
        <v>0</v>
      </c>
      <c r="DS126" s="32">
        <f t="shared" ca="1" si="241"/>
        <v>0</v>
      </c>
      <c r="DT126" s="32">
        <f t="shared" ca="1" si="242"/>
        <v>0</v>
      </c>
      <c r="DU126" s="31">
        <f t="shared" ca="1" si="243"/>
        <v>2.38</v>
      </c>
      <c r="DV126" s="31">
        <f t="shared" ca="1" si="244"/>
        <v>0</v>
      </c>
      <c r="DW126" s="31">
        <f t="shared" ca="1" si="245"/>
        <v>0</v>
      </c>
      <c r="DX126" s="31">
        <f t="shared" ca="1" si="246"/>
        <v>0</v>
      </c>
      <c r="DY126" s="31">
        <f t="shared" ca="1" si="247"/>
        <v>0</v>
      </c>
      <c r="DZ126" s="31">
        <f t="shared" ca="1" si="248"/>
        <v>0</v>
      </c>
      <c r="EA126" s="31">
        <f t="shared" ca="1" si="249"/>
        <v>0</v>
      </c>
      <c r="EB126" s="31">
        <f t="shared" ca="1" si="250"/>
        <v>0</v>
      </c>
      <c r="EC126" s="31">
        <f t="shared" ca="1" si="251"/>
        <v>0</v>
      </c>
      <c r="ED126" s="31">
        <f t="shared" ca="1" si="252"/>
        <v>0</v>
      </c>
      <c r="EE126" s="31">
        <f t="shared" ca="1" si="253"/>
        <v>0</v>
      </c>
      <c r="EF126" s="31">
        <f t="shared" ca="1" si="254"/>
        <v>0</v>
      </c>
      <c r="EG126" s="32">
        <f t="shared" ca="1" si="255"/>
        <v>11.560000000000056</v>
      </c>
      <c r="EH126" s="32">
        <f t="shared" ca="1" si="256"/>
        <v>0</v>
      </c>
      <c r="EI126" s="32">
        <f t="shared" ca="1" si="257"/>
        <v>0</v>
      </c>
      <c r="EJ126" s="32">
        <f t="shared" ca="1" si="258"/>
        <v>0</v>
      </c>
      <c r="EK126" s="32">
        <f t="shared" ca="1" si="259"/>
        <v>0</v>
      </c>
      <c r="EL126" s="32">
        <f t="shared" ca="1" si="260"/>
        <v>0</v>
      </c>
      <c r="EM126" s="32">
        <f t="shared" ca="1" si="261"/>
        <v>0</v>
      </c>
      <c r="EN126" s="32">
        <f t="shared" ca="1" si="262"/>
        <v>0</v>
      </c>
      <c r="EO126" s="32">
        <f t="shared" ca="1" si="263"/>
        <v>0</v>
      </c>
      <c r="EP126" s="32">
        <f t="shared" ca="1" si="264"/>
        <v>0</v>
      </c>
      <c r="EQ126" s="32">
        <f t="shared" ca="1" si="265"/>
        <v>0</v>
      </c>
      <c r="ER126" s="32">
        <f t="shared" ca="1" si="266"/>
        <v>0</v>
      </c>
    </row>
    <row r="127" spans="1:148" x14ac:dyDescent="0.25">
      <c r="A127" t="s">
        <v>483</v>
      </c>
      <c r="B127" s="1" t="s">
        <v>97</v>
      </c>
      <c r="C127" t="str">
        <f t="shared" ca="1" si="319"/>
        <v>BCHIMP</v>
      </c>
      <c r="D127" t="str">
        <f t="shared" ca="1" si="320"/>
        <v>Alberta-BC Intertie - Import</v>
      </c>
      <c r="E127" s="51">
        <v>17274</v>
      </c>
      <c r="F127" s="51">
        <v>21567</v>
      </c>
      <c r="G127" s="51">
        <v>33564</v>
      </c>
      <c r="H127" s="51">
        <v>30774</v>
      </c>
      <c r="I127" s="51">
        <v>36421</v>
      </c>
      <c r="J127" s="51">
        <v>32574</v>
      </c>
      <c r="K127" s="51">
        <v>37148</v>
      </c>
      <c r="L127" s="51">
        <v>25617</v>
      </c>
      <c r="M127" s="51">
        <v>23953</v>
      </c>
      <c r="N127" s="51">
        <v>25902</v>
      </c>
      <c r="O127" s="51">
        <v>25762</v>
      </c>
      <c r="P127" s="51">
        <v>23793</v>
      </c>
      <c r="Q127" s="32">
        <v>1679226.25</v>
      </c>
      <c r="R127" s="32">
        <v>3700417.48</v>
      </c>
      <c r="S127" s="32">
        <v>1595052.3</v>
      </c>
      <c r="T127" s="32">
        <v>1710577.88</v>
      </c>
      <c r="U127" s="32">
        <v>1179486.18</v>
      </c>
      <c r="V127" s="32">
        <v>2149837.7999999998</v>
      </c>
      <c r="W127" s="32">
        <v>2253357.7799999998</v>
      </c>
      <c r="X127" s="32">
        <v>4273631.8</v>
      </c>
      <c r="Y127" s="32">
        <v>3183918.96</v>
      </c>
      <c r="Z127" s="32">
        <v>2246859.2799999998</v>
      </c>
      <c r="AA127" s="32">
        <v>3636551.19</v>
      </c>
      <c r="AB127" s="32">
        <v>1580824.5</v>
      </c>
      <c r="AC127" s="2">
        <v>0.53</v>
      </c>
      <c r="AD127" s="2">
        <v>0.53</v>
      </c>
      <c r="AE127" s="2">
        <v>0.53</v>
      </c>
      <c r="AF127" s="2">
        <v>0.53</v>
      </c>
      <c r="AG127" s="2">
        <v>0.53</v>
      </c>
      <c r="AH127" s="2">
        <v>0.53</v>
      </c>
      <c r="AI127" s="2">
        <v>1.92</v>
      </c>
      <c r="AJ127" s="2">
        <v>1.92</v>
      </c>
      <c r="AK127" s="2">
        <v>1.92</v>
      </c>
      <c r="AL127" s="2">
        <v>1.92</v>
      </c>
      <c r="AM127" s="2">
        <v>1.92</v>
      </c>
      <c r="AN127" s="2">
        <v>1.92</v>
      </c>
      <c r="AO127" s="33">
        <v>8899.9</v>
      </c>
      <c r="AP127" s="33">
        <v>19612.21</v>
      </c>
      <c r="AQ127" s="33">
        <v>8453.7800000000007</v>
      </c>
      <c r="AR127" s="33">
        <v>9066.06</v>
      </c>
      <c r="AS127" s="33">
        <v>6251.28</v>
      </c>
      <c r="AT127" s="33">
        <v>11394.14</v>
      </c>
      <c r="AU127" s="33">
        <v>43264.47</v>
      </c>
      <c r="AV127" s="33">
        <v>82053.73</v>
      </c>
      <c r="AW127" s="33">
        <v>61131.24</v>
      </c>
      <c r="AX127" s="33">
        <v>43139.7</v>
      </c>
      <c r="AY127" s="33">
        <v>69821.78</v>
      </c>
      <c r="AZ127" s="33">
        <v>30351.83</v>
      </c>
      <c r="BA127" s="31">
        <f t="shared" si="267"/>
        <v>-671.69</v>
      </c>
      <c r="BB127" s="31">
        <f t="shared" si="268"/>
        <v>-1480.17</v>
      </c>
      <c r="BC127" s="31">
        <f t="shared" si="269"/>
        <v>-638.02</v>
      </c>
      <c r="BD127" s="31">
        <f t="shared" si="270"/>
        <v>9921.35</v>
      </c>
      <c r="BE127" s="31">
        <f t="shared" si="271"/>
        <v>6841.02</v>
      </c>
      <c r="BF127" s="31">
        <f t="shared" si="272"/>
        <v>12469.06</v>
      </c>
      <c r="BG127" s="31">
        <f t="shared" si="273"/>
        <v>1577.35</v>
      </c>
      <c r="BH127" s="31">
        <f t="shared" si="274"/>
        <v>2991.54</v>
      </c>
      <c r="BI127" s="31">
        <f t="shared" si="275"/>
        <v>2228.7399999999998</v>
      </c>
      <c r="BJ127" s="31">
        <f t="shared" si="276"/>
        <v>-6740.58</v>
      </c>
      <c r="BK127" s="31">
        <f t="shared" si="277"/>
        <v>-10909.65</v>
      </c>
      <c r="BL127" s="31">
        <f t="shared" si="278"/>
        <v>-4742.47</v>
      </c>
      <c r="BM127" s="6">
        <f t="shared" ca="1" si="321"/>
        <v>1.09E-2</v>
      </c>
      <c r="BN127" s="6">
        <f t="shared" ca="1" si="321"/>
        <v>1.09E-2</v>
      </c>
      <c r="BO127" s="6">
        <f t="shared" ca="1" si="321"/>
        <v>1.09E-2</v>
      </c>
      <c r="BP127" s="6">
        <f t="shared" ca="1" si="321"/>
        <v>1.09E-2</v>
      </c>
      <c r="BQ127" s="6">
        <f t="shared" ca="1" si="321"/>
        <v>1.09E-2</v>
      </c>
      <c r="BR127" s="6">
        <f t="shared" ca="1" si="321"/>
        <v>1.09E-2</v>
      </c>
      <c r="BS127" s="6">
        <f t="shared" ca="1" si="321"/>
        <v>1.09E-2</v>
      </c>
      <c r="BT127" s="6">
        <f t="shared" ca="1" si="321"/>
        <v>1.09E-2</v>
      </c>
      <c r="BU127" s="6">
        <f t="shared" ca="1" si="321"/>
        <v>1.09E-2</v>
      </c>
      <c r="BV127" s="6">
        <f t="shared" ca="1" si="321"/>
        <v>1.09E-2</v>
      </c>
      <c r="BW127" s="6">
        <f t="shared" ca="1" si="321"/>
        <v>1.09E-2</v>
      </c>
      <c r="BX127" s="6">
        <f t="shared" ca="1" si="321"/>
        <v>1.09E-2</v>
      </c>
      <c r="BY127" s="31">
        <f t="shared" ca="1" si="306"/>
        <v>18303.57</v>
      </c>
      <c r="BZ127" s="31">
        <f t="shared" ca="1" si="307"/>
        <v>40334.550000000003</v>
      </c>
      <c r="CA127" s="31">
        <f t="shared" ca="1" si="308"/>
        <v>17386.07</v>
      </c>
      <c r="CB127" s="31">
        <f t="shared" ca="1" si="309"/>
        <v>18645.3</v>
      </c>
      <c r="CC127" s="31">
        <f t="shared" ca="1" si="310"/>
        <v>12856.4</v>
      </c>
      <c r="CD127" s="31">
        <f t="shared" ca="1" si="311"/>
        <v>23433.23</v>
      </c>
      <c r="CE127" s="31">
        <f t="shared" ca="1" si="312"/>
        <v>24561.599999999999</v>
      </c>
      <c r="CF127" s="31">
        <f t="shared" ca="1" si="313"/>
        <v>46582.59</v>
      </c>
      <c r="CG127" s="31">
        <f t="shared" ca="1" si="314"/>
        <v>34704.720000000001</v>
      </c>
      <c r="CH127" s="31">
        <f t="shared" ca="1" si="315"/>
        <v>24490.77</v>
      </c>
      <c r="CI127" s="31">
        <f t="shared" ca="1" si="316"/>
        <v>39638.410000000003</v>
      </c>
      <c r="CJ127" s="31">
        <f t="shared" ca="1" si="317"/>
        <v>17230.990000000002</v>
      </c>
      <c r="CK127" s="32">
        <f t="shared" ca="1" si="279"/>
        <v>2518.84</v>
      </c>
      <c r="CL127" s="32">
        <f t="shared" ca="1" si="280"/>
        <v>5550.63</v>
      </c>
      <c r="CM127" s="32">
        <f t="shared" ca="1" si="281"/>
        <v>2392.58</v>
      </c>
      <c r="CN127" s="32">
        <f t="shared" ca="1" si="282"/>
        <v>2565.87</v>
      </c>
      <c r="CO127" s="32">
        <f t="shared" ca="1" si="283"/>
        <v>1769.23</v>
      </c>
      <c r="CP127" s="32">
        <f t="shared" ca="1" si="284"/>
        <v>3224.76</v>
      </c>
      <c r="CQ127" s="32">
        <f t="shared" ca="1" si="285"/>
        <v>3380.04</v>
      </c>
      <c r="CR127" s="32">
        <f t="shared" ca="1" si="286"/>
        <v>6410.45</v>
      </c>
      <c r="CS127" s="32">
        <f t="shared" ca="1" si="287"/>
        <v>4775.88</v>
      </c>
      <c r="CT127" s="32">
        <f t="shared" ca="1" si="288"/>
        <v>3370.29</v>
      </c>
      <c r="CU127" s="32">
        <f t="shared" ca="1" si="289"/>
        <v>5454.83</v>
      </c>
      <c r="CV127" s="32">
        <f t="shared" ca="1" si="290"/>
        <v>2371.2399999999998</v>
      </c>
      <c r="CW127" s="31">
        <f t="shared" ca="1" si="291"/>
        <v>12594.2</v>
      </c>
      <c r="CX127" s="31">
        <f t="shared" ca="1" si="292"/>
        <v>27753.14</v>
      </c>
      <c r="CY127" s="31">
        <f t="shared" ca="1" si="293"/>
        <v>11962.890000000001</v>
      </c>
      <c r="CZ127" s="31">
        <f t="shared" ca="1" si="294"/>
        <v>2223.7599999999984</v>
      </c>
      <c r="DA127" s="31">
        <f t="shared" ca="1" si="295"/>
        <v>1533.3299999999981</v>
      </c>
      <c r="DB127" s="31">
        <f t="shared" ca="1" si="296"/>
        <v>2794.7899999999991</v>
      </c>
      <c r="DC127" s="31">
        <f t="shared" ca="1" si="297"/>
        <v>-16900.18</v>
      </c>
      <c r="DD127" s="31">
        <f t="shared" ca="1" si="298"/>
        <v>-32052.230000000003</v>
      </c>
      <c r="DE127" s="31">
        <f t="shared" ca="1" si="299"/>
        <v>-23879.379999999997</v>
      </c>
      <c r="DF127" s="31">
        <f t="shared" ca="1" si="300"/>
        <v>-8538.0599999999959</v>
      </c>
      <c r="DG127" s="31">
        <f t="shared" ca="1" si="301"/>
        <v>-13818.889999999994</v>
      </c>
      <c r="DH127" s="31">
        <f t="shared" ca="1" si="302"/>
        <v>-6007.1299999999983</v>
      </c>
      <c r="DI127" s="32">
        <f t="shared" ca="1" si="231"/>
        <v>629.71</v>
      </c>
      <c r="DJ127" s="32">
        <f t="shared" ca="1" si="232"/>
        <v>1387.66</v>
      </c>
      <c r="DK127" s="32">
        <f t="shared" ca="1" si="233"/>
        <v>598.14</v>
      </c>
      <c r="DL127" s="32">
        <f t="shared" ca="1" si="234"/>
        <v>111.19</v>
      </c>
      <c r="DM127" s="32">
        <f t="shared" ca="1" si="235"/>
        <v>76.67</v>
      </c>
      <c r="DN127" s="32">
        <f t="shared" ca="1" si="236"/>
        <v>139.74</v>
      </c>
      <c r="DO127" s="32">
        <f t="shared" ca="1" si="237"/>
        <v>-845.01</v>
      </c>
      <c r="DP127" s="32">
        <f t="shared" ca="1" si="238"/>
        <v>-1602.61</v>
      </c>
      <c r="DQ127" s="32">
        <f t="shared" ca="1" si="239"/>
        <v>-1193.97</v>
      </c>
      <c r="DR127" s="32">
        <f t="shared" ca="1" si="240"/>
        <v>-426.9</v>
      </c>
      <c r="DS127" s="32">
        <f t="shared" ca="1" si="241"/>
        <v>-690.94</v>
      </c>
      <c r="DT127" s="32">
        <f t="shared" ca="1" si="242"/>
        <v>-300.36</v>
      </c>
      <c r="DU127" s="31">
        <f t="shared" ca="1" si="243"/>
        <v>3429.49</v>
      </c>
      <c r="DV127" s="31">
        <f t="shared" ca="1" si="244"/>
        <v>7492.56</v>
      </c>
      <c r="DW127" s="31">
        <f t="shared" ca="1" si="245"/>
        <v>3204.4</v>
      </c>
      <c r="DX127" s="31">
        <f t="shared" ca="1" si="246"/>
        <v>590.47</v>
      </c>
      <c r="DY127" s="31">
        <f t="shared" ca="1" si="247"/>
        <v>403.67</v>
      </c>
      <c r="DZ127" s="31">
        <f t="shared" ca="1" si="248"/>
        <v>729.25</v>
      </c>
      <c r="EA127" s="31">
        <f t="shared" ca="1" si="249"/>
        <v>-4371.57</v>
      </c>
      <c r="EB127" s="31">
        <f t="shared" ca="1" si="250"/>
        <v>-8216.09</v>
      </c>
      <c r="EC127" s="31">
        <f t="shared" ca="1" si="251"/>
        <v>-6065.34</v>
      </c>
      <c r="ED127" s="31">
        <f t="shared" ca="1" si="252"/>
        <v>-2149.36</v>
      </c>
      <c r="EE127" s="31">
        <f t="shared" ca="1" si="253"/>
        <v>-3446.47</v>
      </c>
      <c r="EF127" s="31">
        <f t="shared" ca="1" si="254"/>
        <v>-1484.62</v>
      </c>
      <c r="EG127" s="32">
        <f t="shared" ca="1" si="255"/>
        <v>16653.400000000001</v>
      </c>
      <c r="EH127" s="32">
        <f t="shared" ca="1" si="256"/>
        <v>36633.360000000001</v>
      </c>
      <c r="EI127" s="32">
        <f t="shared" ca="1" si="257"/>
        <v>15765.43</v>
      </c>
      <c r="EJ127" s="32">
        <f t="shared" ca="1" si="258"/>
        <v>2925.4199999999983</v>
      </c>
      <c r="EK127" s="32">
        <f t="shared" ca="1" si="259"/>
        <v>2013.6699999999983</v>
      </c>
      <c r="EL127" s="32">
        <f t="shared" ca="1" si="260"/>
        <v>3663.7799999999988</v>
      </c>
      <c r="EM127" s="32">
        <f t="shared" ca="1" si="261"/>
        <v>-22116.76</v>
      </c>
      <c r="EN127" s="32">
        <f t="shared" ca="1" si="262"/>
        <v>-41870.930000000008</v>
      </c>
      <c r="EO127" s="32">
        <f t="shared" ca="1" si="263"/>
        <v>-31138.69</v>
      </c>
      <c r="EP127" s="32">
        <f t="shared" ca="1" si="264"/>
        <v>-11114.319999999996</v>
      </c>
      <c r="EQ127" s="32">
        <f t="shared" ca="1" si="265"/>
        <v>-17956.299999999996</v>
      </c>
      <c r="ER127" s="32">
        <f t="shared" ca="1" si="266"/>
        <v>-7792.1099999999979</v>
      </c>
    </row>
    <row r="128" spans="1:148" x14ac:dyDescent="0.25">
      <c r="A128" t="s">
        <v>444</v>
      </c>
      <c r="B128" s="1" t="s">
        <v>133</v>
      </c>
      <c r="C128" t="str">
        <f t="shared" ca="1" si="319"/>
        <v>SPR</v>
      </c>
      <c r="D128" t="str">
        <f t="shared" ca="1" si="320"/>
        <v>Spray Hydro Facility</v>
      </c>
      <c r="E128" s="51">
        <v>24148.682183199999</v>
      </c>
      <c r="F128" s="51">
        <v>23368.013564000001</v>
      </c>
      <c r="G128" s="51">
        <v>23352.834846000002</v>
      </c>
      <c r="H128" s="51">
        <v>20414.480878400002</v>
      </c>
      <c r="I128" s="51">
        <v>8707.2350478000008</v>
      </c>
      <c r="J128" s="51">
        <v>0</v>
      </c>
      <c r="K128" s="51">
        <v>0</v>
      </c>
      <c r="L128" s="51">
        <v>0</v>
      </c>
      <c r="M128" s="51">
        <v>16647.960875799999</v>
      </c>
      <c r="N128" s="51">
        <v>19235.7138973</v>
      </c>
      <c r="O128" s="51">
        <v>16326.5895289</v>
      </c>
      <c r="P128" s="51">
        <v>20495.5165935</v>
      </c>
      <c r="Q128" s="32">
        <v>2309834.6</v>
      </c>
      <c r="R128" s="32">
        <v>3283680.56</v>
      </c>
      <c r="S128" s="32">
        <v>1237581.76</v>
      </c>
      <c r="T128" s="32">
        <v>1229409.05</v>
      </c>
      <c r="U128" s="32">
        <v>385556.51</v>
      </c>
      <c r="V128" s="32">
        <v>0</v>
      </c>
      <c r="W128" s="32">
        <v>0</v>
      </c>
      <c r="X128" s="32">
        <v>0</v>
      </c>
      <c r="Y128" s="32">
        <v>834379.28</v>
      </c>
      <c r="Z128" s="32">
        <v>1781412.25</v>
      </c>
      <c r="AA128" s="32">
        <v>2239872.9700000002</v>
      </c>
      <c r="AB128" s="32">
        <v>1190732.45</v>
      </c>
      <c r="AC128" s="2">
        <v>-1.76</v>
      </c>
      <c r="AD128" s="2">
        <v>-1.76</v>
      </c>
      <c r="AE128" s="2">
        <v>-1.76</v>
      </c>
      <c r="AF128" s="2">
        <v>-1.76</v>
      </c>
      <c r="AG128" s="2">
        <v>-1.76</v>
      </c>
      <c r="AH128" s="2">
        <v>-1.76</v>
      </c>
      <c r="AI128" s="2">
        <v>-0.32</v>
      </c>
      <c r="AJ128" s="2">
        <v>-0.32</v>
      </c>
      <c r="AK128" s="2">
        <v>-0.32</v>
      </c>
      <c r="AL128" s="2">
        <v>-0.32</v>
      </c>
      <c r="AM128" s="2">
        <v>-0.32</v>
      </c>
      <c r="AN128" s="2">
        <v>-0.32</v>
      </c>
      <c r="AO128" s="33">
        <v>-40653.089999999997</v>
      </c>
      <c r="AP128" s="33">
        <v>-57792.78</v>
      </c>
      <c r="AQ128" s="33">
        <v>-21781.439999999999</v>
      </c>
      <c r="AR128" s="33">
        <v>-21637.599999999999</v>
      </c>
      <c r="AS128" s="33">
        <v>-6785.79</v>
      </c>
      <c r="AT128" s="33">
        <v>0</v>
      </c>
      <c r="AU128" s="33">
        <v>0</v>
      </c>
      <c r="AV128" s="33">
        <v>0</v>
      </c>
      <c r="AW128" s="33">
        <v>-2670.01</v>
      </c>
      <c r="AX128" s="33">
        <v>-5700.52</v>
      </c>
      <c r="AY128" s="33">
        <v>-7167.59</v>
      </c>
      <c r="AZ128" s="33">
        <v>-3810.34</v>
      </c>
      <c r="BA128" s="31">
        <f t="shared" si="267"/>
        <v>-923.93</v>
      </c>
      <c r="BB128" s="31">
        <f t="shared" si="268"/>
        <v>-1313.47</v>
      </c>
      <c r="BC128" s="31">
        <f t="shared" si="269"/>
        <v>-495.03</v>
      </c>
      <c r="BD128" s="31">
        <f t="shared" si="270"/>
        <v>7130.57</v>
      </c>
      <c r="BE128" s="31">
        <f t="shared" si="271"/>
        <v>2236.23</v>
      </c>
      <c r="BF128" s="31">
        <f t="shared" si="272"/>
        <v>0</v>
      </c>
      <c r="BG128" s="31">
        <f t="shared" si="273"/>
        <v>0</v>
      </c>
      <c r="BH128" s="31">
        <f t="shared" si="274"/>
        <v>0</v>
      </c>
      <c r="BI128" s="31">
        <f t="shared" si="275"/>
        <v>584.07000000000005</v>
      </c>
      <c r="BJ128" s="31">
        <f t="shared" si="276"/>
        <v>-5344.24</v>
      </c>
      <c r="BK128" s="31">
        <f t="shared" si="277"/>
        <v>-6719.62</v>
      </c>
      <c r="BL128" s="31">
        <f t="shared" si="278"/>
        <v>-3572.2</v>
      </c>
      <c r="BM128" s="6">
        <f t="shared" ca="1" si="321"/>
        <v>-1.7500000000000002E-2</v>
      </c>
      <c r="BN128" s="6">
        <f t="shared" ca="1" si="321"/>
        <v>-1.7500000000000002E-2</v>
      </c>
      <c r="BO128" s="6">
        <f t="shared" ca="1" si="321"/>
        <v>-1.7500000000000002E-2</v>
      </c>
      <c r="BP128" s="6">
        <f t="shared" ca="1" si="321"/>
        <v>-1.7500000000000002E-2</v>
      </c>
      <c r="BQ128" s="6">
        <f t="shared" ca="1" si="321"/>
        <v>-1.7500000000000002E-2</v>
      </c>
      <c r="BR128" s="6">
        <f t="shared" ca="1" si="321"/>
        <v>-1.7500000000000002E-2</v>
      </c>
      <c r="BS128" s="6">
        <f t="shared" ca="1" si="321"/>
        <v>-1.7500000000000002E-2</v>
      </c>
      <c r="BT128" s="6">
        <f t="shared" ca="1" si="321"/>
        <v>-1.7500000000000002E-2</v>
      </c>
      <c r="BU128" s="6">
        <f t="shared" ca="1" si="321"/>
        <v>-1.7500000000000002E-2</v>
      </c>
      <c r="BV128" s="6">
        <f t="shared" ca="1" si="321"/>
        <v>-1.7500000000000002E-2</v>
      </c>
      <c r="BW128" s="6">
        <f t="shared" ca="1" si="321"/>
        <v>-1.7500000000000002E-2</v>
      </c>
      <c r="BX128" s="6">
        <f t="shared" ca="1" si="321"/>
        <v>-1.7500000000000002E-2</v>
      </c>
      <c r="BY128" s="31">
        <f t="shared" ca="1" si="306"/>
        <v>-40422.11</v>
      </c>
      <c r="BZ128" s="31">
        <f t="shared" ca="1" si="307"/>
        <v>-57464.41</v>
      </c>
      <c r="CA128" s="31">
        <f t="shared" ca="1" si="308"/>
        <v>-21657.68</v>
      </c>
      <c r="CB128" s="31">
        <f t="shared" ca="1" si="309"/>
        <v>-21514.66</v>
      </c>
      <c r="CC128" s="31">
        <f t="shared" ca="1" si="310"/>
        <v>-6747.24</v>
      </c>
      <c r="CD128" s="31">
        <f t="shared" ca="1" si="311"/>
        <v>0</v>
      </c>
      <c r="CE128" s="31">
        <f t="shared" ca="1" si="312"/>
        <v>0</v>
      </c>
      <c r="CF128" s="31">
        <f t="shared" ca="1" si="313"/>
        <v>0</v>
      </c>
      <c r="CG128" s="31">
        <f t="shared" ca="1" si="314"/>
        <v>-14601.64</v>
      </c>
      <c r="CH128" s="31">
        <f t="shared" ca="1" si="315"/>
        <v>-31174.71</v>
      </c>
      <c r="CI128" s="31">
        <f t="shared" ca="1" si="316"/>
        <v>-39197.78</v>
      </c>
      <c r="CJ128" s="31">
        <f t="shared" ca="1" si="317"/>
        <v>-20837.82</v>
      </c>
      <c r="CK128" s="32">
        <f t="shared" ca="1" si="279"/>
        <v>3464.75</v>
      </c>
      <c r="CL128" s="32">
        <f t="shared" ca="1" si="280"/>
        <v>4925.5200000000004</v>
      </c>
      <c r="CM128" s="32">
        <f t="shared" ca="1" si="281"/>
        <v>1856.37</v>
      </c>
      <c r="CN128" s="32">
        <f t="shared" ca="1" si="282"/>
        <v>1844.11</v>
      </c>
      <c r="CO128" s="32">
        <f t="shared" ca="1" si="283"/>
        <v>578.33000000000004</v>
      </c>
      <c r="CP128" s="32">
        <f t="shared" ca="1" si="284"/>
        <v>0</v>
      </c>
      <c r="CQ128" s="32">
        <f t="shared" ca="1" si="285"/>
        <v>0</v>
      </c>
      <c r="CR128" s="32">
        <f t="shared" ca="1" si="286"/>
        <v>0</v>
      </c>
      <c r="CS128" s="32">
        <f t="shared" ca="1" si="287"/>
        <v>1251.57</v>
      </c>
      <c r="CT128" s="32">
        <f t="shared" ca="1" si="288"/>
        <v>2672.12</v>
      </c>
      <c r="CU128" s="32">
        <f t="shared" ca="1" si="289"/>
        <v>3359.81</v>
      </c>
      <c r="CV128" s="32">
        <f t="shared" ca="1" si="290"/>
        <v>1786.1</v>
      </c>
      <c r="CW128" s="31">
        <f t="shared" ca="1" si="291"/>
        <v>4619.6599999999962</v>
      </c>
      <c r="CX128" s="31">
        <f t="shared" ca="1" si="292"/>
        <v>6567.36</v>
      </c>
      <c r="CY128" s="31">
        <f t="shared" ca="1" si="293"/>
        <v>2475.1599999999971</v>
      </c>
      <c r="CZ128" s="31">
        <f t="shared" ca="1" si="294"/>
        <v>-5163.5200000000004</v>
      </c>
      <c r="DA128" s="31">
        <f t="shared" ca="1" si="295"/>
        <v>-1619.35</v>
      </c>
      <c r="DB128" s="31">
        <f t="shared" ca="1" si="296"/>
        <v>0</v>
      </c>
      <c r="DC128" s="31">
        <f t="shared" ca="1" si="297"/>
        <v>0</v>
      </c>
      <c r="DD128" s="31">
        <f t="shared" ca="1" si="298"/>
        <v>0</v>
      </c>
      <c r="DE128" s="31">
        <f t="shared" ca="1" si="299"/>
        <v>-11264.13</v>
      </c>
      <c r="DF128" s="31">
        <f t="shared" ca="1" si="300"/>
        <v>-17457.830000000002</v>
      </c>
      <c r="DG128" s="31">
        <f t="shared" ca="1" si="301"/>
        <v>-21950.760000000002</v>
      </c>
      <c r="DH128" s="31">
        <f t="shared" ca="1" si="302"/>
        <v>-11669.18</v>
      </c>
      <c r="DI128" s="32">
        <f t="shared" ca="1" si="231"/>
        <v>230.98</v>
      </c>
      <c r="DJ128" s="32">
        <f t="shared" ca="1" si="232"/>
        <v>328.37</v>
      </c>
      <c r="DK128" s="32">
        <f t="shared" ca="1" si="233"/>
        <v>123.76</v>
      </c>
      <c r="DL128" s="32">
        <f t="shared" ca="1" si="234"/>
        <v>-258.18</v>
      </c>
      <c r="DM128" s="32">
        <f t="shared" ca="1" si="235"/>
        <v>-80.97</v>
      </c>
      <c r="DN128" s="32">
        <f t="shared" ca="1" si="236"/>
        <v>0</v>
      </c>
      <c r="DO128" s="32">
        <f t="shared" ca="1" si="237"/>
        <v>0</v>
      </c>
      <c r="DP128" s="32">
        <f t="shared" ca="1" si="238"/>
        <v>0</v>
      </c>
      <c r="DQ128" s="32">
        <f t="shared" ca="1" si="239"/>
        <v>-563.21</v>
      </c>
      <c r="DR128" s="32">
        <f t="shared" ca="1" si="240"/>
        <v>-872.89</v>
      </c>
      <c r="DS128" s="32">
        <f t="shared" ca="1" si="241"/>
        <v>-1097.54</v>
      </c>
      <c r="DT128" s="32">
        <f t="shared" ca="1" si="242"/>
        <v>-583.46</v>
      </c>
      <c r="DU128" s="31">
        <f t="shared" ca="1" si="243"/>
        <v>1257.97</v>
      </c>
      <c r="DV128" s="31">
        <f t="shared" ca="1" si="244"/>
        <v>1773</v>
      </c>
      <c r="DW128" s="31">
        <f t="shared" ca="1" si="245"/>
        <v>663</v>
      </c>
      <c r="DX128" s="31">
        <f t="shared" ca="1" si="246"/>
        <v>-1371.05</v>
      </c>
      <c r="DY128" s="31">
        <f t="shared" ca="1" si="247"/>
        <v>-426.32</v>
      </c>
      <c r="DZ128" s="31">
        <f t="shared" ca="1" si="248"/>
        <v>0</v>
      </c>
      <c r="EA128" s="31">
        <f t="shared" ca="1" si="249"/>
        <v>0</v>
      </c>
      <c r="EB128" s="31">
        <f t="shared" ca="1" si="250"/>
        <v>0</v>
      </c>
      <c r="EC128" s="31">
        <f t="shared" ca="1" si="251"/>
        <v>-2861.08</v>
      </c>
      <c r="ED128" s="31">
        <f t="shared" ca="1" si="252"/>
        <v>-4394.8100000000004</v>
      </c>
      <c r="EE128" s="31">
        <f t="shared" ca="1" si="253"/>
        <v>-5474.59</v>
      </c>
      <c r="EF128" s="31">
        <f t="shared" ca="1" si="254"/>
        <v>-2883.95</v>
      </c>
      <c r="EG128" s="32">
        <f t="shared" ca="1" si="255"/>
        <v>6108.609999999996</v>
      </c>
      <c r="EH128" s="32">
        <f t="shared" ca="1" si="256"/>
        <v>8668.73</v>
      </c>
      <c r="EI128" s="32">
        <f t="shared" ca="1" si="257"/>
        <v>3261.9199999999973</v>
      </c>
      <c r="EJ128" s="32">
        <f t="shared" ca="1" si="258"/>
        <v>-6792.7500000000009</v>
      </c>
      <c r="EK128" s="32">
        <f t="shared" ca="1" si="259"/>
        <v>-2126.64</v>
      </c>
      <c r="EL128" s="32">
        <f t="shared" ca="1" si="260"/>
        <v>0</v>
      </c>
      <c r="EM128" s="32">
        <f t="shared" ca="1" si="261"/>
        <v>0</v>
      </c>
      <c r="EN128" s="32">
        <f t="shared" ca="1" si="262"/>
        <v>0</v>
      </c>
      <c r="EO128" s="32">
        <f t="shared" ca="1" si="263"/>
        <v>-14688.42</v>
      </c>
      <c r="EP128" s="32">
        <f t="shared" ca="1" si="264"/>
        <v>-22725.530000000002</v>
      </c>
      <c r="EQ128" s="32">
        <f t="shared" ca="1" si="265"/>
        <v>-28522.890000000003</v>
      </c>
      <c r="ER128" s="32">
        <f t="shared" ca="1" si="266"/>
        <v>-15136.59</v>
      </c>
    </row>
    <row r="129" spans="1:148" x14ac:dyDescent="0.25">
      <c r="A129" t="s">
        <v>483</v>
      </c>
      <c r="B129" s="1" t="s">
        <v>98</v>
      </c>
      <c r="C129" t="str">
        <f t="shared" ca="1" si="319"/>
        <v>SPCIMP</v>
      </c>
      <c r="D129" t="str">
        <f t="shared" ca="1" si="320"/>
        <v>Alberta-Saskatchewan Intertie - Import</v>
      </c>
      <c r="E129" s="51">
        <v>20468</v>
      </c>
      <c r="F129" s="51">
        <v>26431</v>
      </c>
      <c r="G129" s="51">
        <v>38291</v>
      </c>
      <c r="H129" s="51">
        <v>29440</v>
      </c>
      <c r="I129" s="51">
        <v>25254</v>
      </c>
      <c r="K129" s="51">
        <v>20058</v>
      </c>
      <c r="L129" s="51">
        <v>22051</v>
      </c>
      <c r="M129" s="51">
        <v>51071</v>
      </c>
      <c r="N129" s="51">
        <v>53641</v>
      </c>
      <c r="O129" s="51">
        <v>41562</v>
      </c>
      <c r="P129" s="51">
        <v>43438</v>
      </c>
      <c r="Q129" s="32">
        <v>2523036.04</v>
      </c>
      <c r="R129" s="32">
        <v>5776218.9699999997</v>
      </c>
      <c r="S129" s="32">
        <v>2114412.09</v>
      </c>
      <c r="T129" s="32">
        <v>2049080.87</v>
      </c>
      <c r="U129" s="32">
        <v>824442.28</v>
      </c>
      <c r="V129" s="32"/>
      <c r="W129" s="32">
        <v>892715.26</v>
      </c>
      <c r="X129" s="32">
        <v>2775617.89</v>
      </c>
      <c r="Y129" s="32">
        <v>4271733</v>
      </c>
      <c r="Z129" s="32">
        <v>5119305.75</v>
      </c>
      <c r="AA129" s="32">
        <v>6921757.9100000001</v>
      </c>
      <c r="AB129" s="32">
        <v>3291810.58</v>
      </c>
      <c r="AC129" s="2">
        <v>3.41</v>
      </c>
      <c r="AD129" s="2">
        <v>3.41</v>
      </c>
      <c r="AE129" s="2">
        <v>3.41</v>
      </c>
      <c r="AF129" s="2">
        <v>3.41</v>
      </c>
      <c r="AG129" s="2">
        <v>3.41</v>
      </c>
      <c r="AI129" s="2">
        <v>5.17</v>
      </c>
      <c r="AJ129" s="2">
        <v>5.17</v>
      </c>
      <c r="AK129" s="2">
        <v>5.17</v>
      </c>
      <c r="AL129" s="2">
        <v>5.17</v>
      </c>
      <c r="AM129" s="2">
        <v>5.17</v>
      </c>
      <c r="AN129" s="2">
        <v>5.17</v>
      </c>
      <c r="AO129" s="33">
        <v>86035.53</v>
      </c>
      <c r="AP129" s="33">
        <v>196969.07</v>
      </c>
      <c r="AQ129" s="33">
        <v>72101.45</v>
      </c>
      <c r="AR129" s="33">
        <v>69873.66</v>
      </c>
      <c r="AS129" s="33">
        <v>28113.48</v>
      </c>
      <c r="AT129" s="33"/>
      <c r="AU129" s="33">
        <v>46153.38</v>
      </c>
      <c r="AV129" s="33">
        <v>143499.44</v>
      </c>
      <c r="AW129" s="33">
        <v>220848.6</v>
      </c>
      <c r="AX129" s="33">
        <v>264668.11</v>
      </c>
      <c r="AY129" s="33">
        <v>357854.88</v>
      </c>
      <c r="AZ129" s="33">
        <v>170186.61</v>
      </c>
      <c r="BA129" s="31">
        <f t="shared" ref="BA129:BA144" si="322">ROUND(Q129*BA$3,2)</f>
        <v>-1009.21</v>
      </c>
      <c r="BB129" s="31">
        <f t="shared" ref="BB129:BB144" si="323">ROUND(R129*BB$3,2)</f>
        <v>-2310.4899999999998</v>
      </c>
      <c r="BC129" s="31">
        <f t="shared" ref="BC129:BC144" si="324">ROUND(S129*BC$3,2)</f>
        <v>-845.76</v>
      </c>
      <c r="BD129" s="31">
        <f t="shared" ref="BD129:BD144" si="325">ROUND(T129*BD$3,2)</f>
        <v>11884.67</v>
      </c>
      <c r="BE129" s="31">
        <f t="shared" ref="BE129:BE144" si="326">ROUND(U129*BE$3,2)</f>
        <v>4781.7700000000004</v>
      </c>
      <c r="BF129" s="31">
        <f t="shared" ref="BF129:BF144" si="327">ROUND(V129*BF$3,2)</f>
        <v>0</v>
      </c>
      <c r="BG129" s="31">
        <f t="shared" ref="BG129:BG144" si="328">ROUND(W129*BG$3,2)</f>
        <v>624.9</v>
      </c>
      <c r="BH129" s="31">
        <f t="shared" ref="BH129:BH144" si="329">ROUND(X129*BH$3,2)</f>
        <v>1942.93</v>
      </c>
      <c r="BI129" s="31">
        <f t="shared" ref="BI129:BI144" si="330">ROUND(Y129*BI$3,2)</f>
        <v>2990.21</v>
      </c>
      <c r="BJ129" s="31">
        <f t="shared" ref="BJ129:BJ144" si="331">ROUND(Z129*BJ$3,2)</f>
        <v>-15357.92</v>
      </c>
      <c r="BK129" s="31">
        <f t="shared" ref="BK129:BK144" si="332">ROUND(AA129*BK$3,2)</f>
        <v>-20765.27</v>
      </c>
      <c r="BL129" s="31">
        <f t="shared" ref="BL129:BL144" si="333">ROUND(AB129*BL$3,2)</f>
        <v>-9875.43</v>
      </c>
      <c r="BM129" s="6">
        <f t="shared" ca="1" si="321"/>
        <v>6.7100000000000007E-2</v>
      </c>
      <c r="BN129" s="6">
        <f t="shared" ca="1" si="321"/>
        <v>6.7100000000000007E-2</v>
      </c>
      <c r="BO129" s="6">
        <f t="shared" ca="1" si="321"/>
        <v>6.7100000000000007E-2</v>
      </c>
      <c r="BP129" s="6">
        <f t="shared" ca="1" si="321"/>
        <v>6.7100000000000007E-2</v>
      </c>
      <c r="BQ129" s="6">
        <f t="shared" ca="1" si="321"/>
        <v>6.7100000000000007E-2</v>
      </c>
      <c r="BR129" s="6">
        <f t="shared" ca="1" si="321"/>
        <v>6.7100000000000007E-2</v>
      </c>
      <c r="BS129" s="6">
        <f t="shared" ca="1" si="321"/>
        <v>6.7100000000000007E-2</v>
      </c>
      <c r="BT129" s="6">
        <f t="shared" ca="1" si="321"/>
        <v>6.7100000000000007E-2</v>
      </c>
      <c r="BU129" s="6">
        <f t="shared" ca="1" si="321"/>
        <v>6.7100000000000007E-2</v>
      </c>
      <c r="BV129" s="6">
        <f t="shared" ca="1" si="321"/>
        <v>6.7100000000000007E-2</v>
      </c>
      <c r="BW129" s="6">
        <f t="shared" ca="1" si="321"/>
        <v>6.7100000000000007E-2</v>
      </c>
      <c r="BX129" s="6">
        <f t="shared" ca="1" si="321"/>
        <v>6.7100000000000007E-2</v>
      </c>
      <c r="BY129" s="31">
        <f t="shared" ref="BY129:BY144" ca="1" si="334">IFERROR(VLOOKUP($C129,DOSDetail,CELL("col",BY$4)+58,FALSE),ROUND(Q129*BM129,2))</f>
        <v>169295.72</v>
      </c>
      <c r="BZ129" s="31">
        <f t="shared" ref="BZ129:BZ144" ca="1" si="335">IFERROR(VLOOKUP($C129,DOSDetail,CELL("col",BZ$4)+58,FALSE),ROUND(R129*BN129,2))</f>
        <v>387584.29</v>
      </c>
      <c r="CA129" s="31">
        <f t="shared" ref="CA129:CA144" ca="1" si="336">IFERROR(VLOOKUP($C129,DOSDetail,CELL("col",CA$4)+58,FALSE),ROUND(S129*BO129,2))</f>
        <v>141877.04999999999</v>
      </c>
      <c r="CB129" s="31">
        <f t="shared" ref="CB129:CB144" ca="1" si="337">IFERROR(VLOOKUP($C129,DOSDetail,CELL("col",CB$4)+58,FALSE),ROUND(T129*BP129,2))</f>
        <v>137493.32999999999</v>
      </c>
      <c r="CC129" s="31">
        <f t="shared" ref="CC129:CC144" ca="1" si="338">IFERROR(VLOOKUP($C129,DOSDetail,CELL("col",CC$4)+58,FALSE),ROUND(U129*BQ129,2))</f>
        <v>55320.08</v>
      </c>
      <c r="CD129" s="31">
        <f t="shared" ref="CD129:CD144" ca="1" si="339">IFERROR(VLOOKUP($C129,DOSDetail,CELL("col",CD$4)+58,FALSE),ROUND(V129*BR129,2))</f>
        <v>0</v>
      </c>
      <c r="CE129" s="31">
        <f t="shared" ref="CE129:CE144" ca="1" si="340">IFERROR(VLOOKUP($C129,DOSDetail,CELL("col",CE$4)+58,FALSE),ROUND(W129*BS129,2))</f>
        <v>59901.19</v>
      </c>
      <c r="CF129" s="31">
        <f t="shared" ref="CF129:CF144" ca="1" si="341">IFERROR(VLOOKUP($C129,DOSDetail,CELL("col",CF$4)+58,FALSE),ROUND(X129*BT129,2))</f>
        <v>186243.96</v>
      </c>
      <c r="CG129" s="31">
        <f t="shared" ref="CG129:CG144" ca="1" si="342">IFERROR(VLOOKUP($C129,DOSDetail,CELL("col",CG$4)+58,FALSE),ROUND(Y129*BU129,2))</f>
        <v>286633.28000000003</v>
      </c>
      <c r="CH129" s="31">
        <f t="shared" ref="CH129:CH144" ca="1" si="343">IFERROR(VLOOKUP($C129,DOSDetail,CELL("col",CH$4)+58,FALSE),ROUND(Z129*BV129,2))</f>
        <v>343505.42</v>
      </c>
      <c r="CI129" s="31">
        <f t="shared" ref="CI129:CI144" ca="1" si="344">IFERROR(VLOOKUP($C129,DOSDetail,CELL("col",CI$4)+58,FALSE),ROUND(AA129*BW129,2))</f>
        <v>464449.96</v>
      </c>
      <c r="CJ129" s="31">
        <f t="shared" ref="CJ129:CJ144" ca="1" si="345">IFERROR(VLOOKUP($C129,DOSDetail,CELL("col",CJ$4)+58,FALSE),ROUND(AB129*BX129,2))</f>
        <v>220880.49</v>
      </c>
      <c r="CK129" s="32">
        <f t="shared" ref="CK129:CK144" ca="1" si="346">ROUND(Q129*$CV$3,2)</f>
        <v>3784.55</v>
      </c>
      <c r="CL129" s="32">
        <f t="shared" ref="CL129:CL144" ca="1" si="347">ROUND(R129*$CV$3,2)</f>
        <v>8664.33</v>
      </c>
      <c r="CM129" s="32">
        <f t="shared" ref="CM129:CM144" ca="1" si="348">ROUND(S129*$CV$3,2)</f>
        <v>3171.62</v>
      </c>
      <c r="CN129" s="32">
        <f t="shared" ref="CN129:CN144" ca="1" si="349">ROUND(T129*$CV$3,2)</f>
        <v>3073.62</v>
      </c>
      <c r="CO129" s="32">
        <f t="shared" ref="CO129:CO144" ca="1" si="350">ROUND(U129*$CV$3,2)</f>
        <v>1236.6600000000001</v>
      </c>
      <c r="CP129" s="32">
        <f t="shared" ref="CP129:CP144" ca="1" si="351">ROUND(V129*$CV$3,2)</f>
        <v>0</v>
      </c>
      <c r="CQ129" s="32">
        <f t="shared" ref="CQ129:CQ144" ca="1" si="352">ROUND(W129*$CV$3,2)</f>
        <v>1339.07</v>
      </c>
      <c r="CR129" s="32">
        <f t="shared" ref="CR129:CR144" ca="1" si="353">ROUND(X129*$CV$3,2)</f>
        <v>4163.43</v>
      </c>
      <c r="CS129" s="32">
        <f t="shared" ref="CS129:CS144" ca="1" si="354">ROUND(Y129*$CV$3,2)</f>
        <v>6407.6</v>
      </c>
      <c r="CT129" s="32">
        <f t="shared" ref="CT129:CT144" ca="1" si="355">ROUND(Z129*$CV$3,2)</f>
        <v>7678.96</v>
      </c>
      <c r="CU129" s="32">
        <f t="shared" ref="CU129:CU144" ca="1" si="356">ROUND(AA129*$CV$3,2)</f>
        <v>10382.64</v>
      </c>
      <c r="CV129" s="32">
        <f t="shared" ref="CV129:CV144" ca="1" si="357">ROUND(AB129*$CV$3,2)</f>
        <v>4937.72</v>
      </c>
      <c r="CW129" s="31">
        <f t="shared" ref="CW129:CW144" ca="1" si="358">BY129+CK129-AO129-BA129</f>
        <v>88053.95</v>
      </c>
      <c r="CX129" s="31">
        <f t="shared" ref="CX129:CX144" ca="1" si="359">BZ129+CL129-AP129-BB129</f>
        <v>201590.03999999998</v>
      </c>
      <c r="CY129" s="31">
        <f t="shared" ref="CY129:CY144" ca="1" si="360">CA129+CM129-AQ129-BC129</f>
        <v>73792.979999999981</v>
      </c>
      <c r="CZ129" s="31">
        <f t="shared" ref="CZ129:CZ144" ca="1" si="361">CB129+CN129-AR129-BD129</f>
        <v>58808.619999999981</v>
      </c>
      <c r="DA129" s="31">
        <f t="shared" ref="DA129:DA144" ca="1" si="362">CC129+CO129-AS129-BE129</f>
        <v>23661.490000000005</v>
      </c>
      <c r="DB129" s="31">
        <f t="shared" ref="DB129:DB144" ca="1" si="363">CD129+CP129-AT129-BF129</f>
        <v>0</v>
      </c>
      <c r="DC129" s="31">
        <f t="shared" ref="DC129:DC144" ca="1" si="364">CE129+CQ129-AU129-BG129</f>
        <v>14461.980000000005</v>
      </c>
      <c r="DD129" s="31">
        <f t="shared" ref="DD129:DD144" ca="1" si="365">CF129+CR129-AV129-BH129</f>
        <v>44965.019999999982</v>
      </c>
      <c r="DE129" s="31">
        <f t="shared" ref="DE129:DE144" ca="1" si="366">CG129+CS129-AW129-BI129</f>
        <v>69202.069999999992</v>
      </c>
      <c r="DF129" s="31">
        <f t="shared" ref="DF129:DF144" ca="1" si="367">CH129+CT129-AX129-BJ129</f>
        <v>101874.19000000002</v>
      </c>
      <c r="DG129" s="31">
        <f t="shared" ref="DG129:DG144" ca="1" si="368">CI129+CU129-AY129-BK129</f>
        <v>137742.99000000002</v>
      </c>
      <c r="DH129" s="31">
        <f t="shared" ref="DH129:DH144" ca="1" si="369">CJ129+CV129-AZ129-BL129</f>
        <v>65507.030000000006</v>
      </c>
      <c r="DI129" s="32">
        <f t="shared" ref="DI129:DI144" ca="1" si="370">ROUND(CW129*5%,2)</f>
        <v>4402.7</v>
      </c>
      <c r="DJ129" s="32">
        <f t="shared" ref="DJ129:DJ144" ca="1" si="371">ROUND(CX129*5%,2)</f>
        <v>10079.5</v>
      </c>
      <c r="DK129" s="32">
        <f t="shared" ref="DK129:DK144" ca="1" si="372">ROUND(CY129*5%,2)</f>
        <v>3689.65</v>
      </c>
      <c r="DL129" s="32">
        <f t="shared" ref="DL129:DL144" ca="1" si="373">ROUND(CZ129*5%,2)</f>
        <v>2940.43</v>
      </c>
      <c r="DM129" s="32">
        <f t="shared" ref="DM129:DM144" ca="1" si="374">ROUND(DA129*5%,2)</f>
        <v>1183.07</v>
      </c>
      <c r="DN129" s="32">
        <f t="shared" ref="DN129:DN144" ca="1" si="375">ROUND(DB129*5%,2)</f>
        <v>0</v>
      </c>
      <c r="DO129" s="32">
        <f t="shared" ref="DO129:DO144" ca="1" si="376">ROUND(DC129*5%,2)</f>
        <v>723.1</v>
      </c>
      <c r="DP129" s="32">
        <f t="shared" ref="DP129:DP144" ca="1" si="377">ROUND(DD129*5%,2)</f>
        <v>2248.25</v>
      </c>
      <c r="DQ129" s="32">
        <f t="shared" ref="DQ129:DQ144" ca="1" si="378">ROUND(DE129*5%,2)</f>
        <v>3460.1</v>
      </c>
      <c r="DR129" s="32">
        <f t="shared" ref="DR129:DR144" ca="1" si="379">ROUND(DF129*5%,2)</f>
        <v>5093.71</v>
      </c>
      <c r="DS129" s="32">
        <f t="shared" ref="DS129:DS144" ca="1" si="380">ROUND(DG129*5%,2)</f>
        <v>6887.15</v>
      </c>
      <c r="DT129" s="32">
        <f t="shared" ref="DT129:DT144" ca="1" si="381">ROUND(DH129*5%,2)</f>
        <v>3275.35</v>
      </c>
      <c r="DU129" s="31">
        <f t="shared" ref="DU129:DU144" ca="1" si="382">ROUND(CW129*DU$3,2)</f>
        <v>23977.72</v>
      </c>
      <c r="DV129" s="31">
        <f t="shared" ref="DV129:DV144" ca="1" si="383">ROUND(CX129*DV$3,2)</f>
        <v>54423.58</v>
      </c>
      <c r="DW129" s="31">
        <f t="shared" ref="DW129:DW144" ca="1" si="384">ROUND(CY129*DW$3,2)</f>
        <v>19766.330000000002</v>
      </c>
      <c r="DX129" s="31">
        <f t="shared" ref="DX129:DX144" ca="1" si="385">ROUND(CZ129*DX$3,2)</f>
        <v>15615.24</v>
      </c>
      <c r="DY129" s="31">
        <f t="shared" ref="DY129:DY144" ca="1" si="386">ROUND(DA129*DY$3,2)</f>
        <v>6229.27</v>
      </c>
      <c r="DZ129" s="31">
        <f t="shared" ref="DZ129:DZ144" ca="1" si="387">ROUND(DB129*DZ$3,2)</f>
        <v>0</v>
      </c>
      <c r="EA129" s="31">
        <f t="shared" ref="EA129:EA144" ca="1" si="388">ROUND(DC129*EA$3,2)</f>
        <v>3740.88</v>
      </c>
      <c r="EB129" s="31">
        <f t="shared" ref="EB129:EB144" ca="1" si="389">ROUND(DD129*EB$3,2)</f>
        <v>11526.09</v>
      </c>
      <c r="EC129" s="31">
        <f t="shared" ref="EC129:EC144" ca="1" si="390">ROUND(DE129*EC$3,2)</f>
        <v>17577.25</v>
      </c>
      <c r="ED129" s="31">
        <f t="shared" ref="ED129:ED144" ca="1" si="391">ROUND(DF129*ED$3,2)</f>
        <v>25645.67</v>
      </c>
      <c r="EE129" s="31">
        <f t="shared" ref="EE129:EE144" ca="1" si="392">ROUND(DG129*EE$3,2)</f>
        <v>34353.519999999997</v>
      </c>
      <c r="EF129" s="31">
        <f t="shared" ref="EF129:EF144" ca="1" si="393">ROUND(DH129*EF$3,2)</f>
        <v>16189.59</v>
      </c>
      <c r="EG129" s="32">
        <f t="shared" ref="EG129:EG144" ca="1" si="394">CW129+DI129+DU129</f>
        <v>116434.37</v>
      </c>
      <c r="EH129" s="32">
        <f t="shared" ref="EH129:EH144" ca="1" si="395">CX129+DJ129+DV129</f>
        <v>266093.12</v>
      </c>
      <c r="EI129" s="32">
        <f t="shared" ref="EI129:EI144" ca="1" si="396">CY129+DK129+DW129</f>
        <v>97248.959999999977</v>
      </c>
      <c r="EJ129" s="32">
        <f t="shared" ref="EJ129:EJ144" ca="1" si="397">CZ129+DL129+DX129</f>
        <v>77364.289999999979</v>
      </c>
      <c r="EK129" s="32">
        <f t="shared" ref="EK129:EK144" ca="1" si="398">DA129+DM129+DY129</f>
        <v>31073.830000000005</v>
      </c>
      <c r="EL129" s="32">
        <f t="shared" ref="EL129:EL144" ca="1" si="399">DB129+DN129+DZ129</f>
        <v>0</v>
      </c>
      <c r="EM129" s="32">
        <f t="shared" ref="EM129:EM144" ca="1" si="400">DC129+DO129+EA129</f>
        <v>18925.960000000006</v>
      </c>
      <c r="EN129" s="32">
        <f t="shared" ref="EN129:EN144" ca="1" si="401">DD129+DP129+EB129</f>
        <v>58739.359999999986</v>
      </c>
      <c r="EO129" s="32">
        <f t="shared" ref="EO129:EO144" ca="1" si="402">DE129+DQ129+EC129</f>
        <v>90239.42</v>
      </c>
      <c r="EP129" s="32">
        <f t="shared" ref="EP129:EP144" ca="1" si="403">DF129+DR129+ED129</f>
        <v>132613.57</v>
      </c>
      <c r="EQ129" s="32">
        <f t="shared" ref="EQ129:EQ144" ca="1" si="404">DG129+DS129+EE129</f>
        <v>178983.66</v>
      </c>
      <c r="ER129" s="32">
        <f t="shared" ref="ER129:ER144" ca="1" si="405">DH129+DT129+EF129</f>
        <v>84971.97</v>
      </c>
    </row>
    <row r="130" spans="1:148" x14ac:dyDescent="0.25">
      <c r="A130" t="s">
        <v>483</v>
      </c>
      <c r="B130" s="1" t="s">
        <v>100</v>
      </c>
      <c r="C130" t="str">
        <f t="shared" ca="1" si="319"/>
        <v>SPCEXP</v>
      </c>
      <c r="D130" t="str">
        <f t="shared" ca="1" si="320"/>
        <v>Alberta-Saskatchewan Intertie - Export</v>
      </c>
      <c r="F130" s="51">
        <v>168.75</v>
      </c>
      <c r="G130" s="51">
        <v>651</v>
      </c>
      <c r="H130" s="51">
        <v>504.75</v>
      </c>
      <c r="I130" s="51">
        <v>3088.5</v>
      </c>
      <c r="J130" s="51">
        <v>37675.75</v>
      </c>
      <c r="K130" s="51">
        <v>881.25</v>
      </c>
      <c r="L130" s="51">
        <v>525</v>
      </c>
      <c r="M130" s="51">
        <v>150</v>
      </c>
      <c r="O130" s="51">
        <v>1350</v>
      </c>
      <c r="Q130" s="32"/>
      <c r="R130" s="32">
        <v>4127.0600000000004</v>
      </c>
      <c r="S130" s="32">
        <v>50825.02</v>
      </c>
      <c r="T130" s="32">
        <v>8776.82</v>
      </c>
      <c r="U130" s="32">
        <v>114902.2</v>
      </c>
      <c r="V130" s="32">
        <v>2667109.25</v>
      </c>
      <c r="W130" s="32">
        <v>46285.5</v>
      </c>
      <c r="X130" s="32">
        <v>34073.69</v>
      </c>
      <c r="Y130" s="32">
        <v>104678.25</v>
      </c>
      <c r="Z130" s="32"/>
      <c r="AA130" s="32">
        <v>221761.5</v>
      </c>
      <c r="AB130" s="32"/>
      <c r="AD130" s="2">
        <v>2.2999999999999998</v>
      </c>
      <c r="AE130" s="2">
        <v>2.2999999999999998</v>
      </c>
      <c r="AF130" s="2">
        <v>2.2999999999999998</v>
      </c>
      <c r="AG130" s="2">
        <v>2.2999999999999998</v>
      </c>
      <c r="AH130" s="2">
        <v>2.2999999999999998</v>
      </c>
      <c r="AI130" s="2">
        <v>2.2999999999999998</v>
      </c>
      <c r="AJ130" s="2">
        <v>2.2999999999999998</v>
      </c>
      <c r="AK130" s="2">
        <v>2.2999999999999998</v>
      </c>
      <c r="AM130" s="2">
        <v>2.2999999999999998</v>
      </c>
      <c r="AO130" s="33"/>
      <c r="AP130" s="33">
        <v>94.92</v>
      </c>
      <c r="AQ130" s="33">
        <v>1168.98</v>
      </c>
      <c r="AR130" s="33">
        <v>201.87</v>
      </c>
      <c r="AS130" s="33">
        <v>2642.75</v>
      </c>
      <c r="AT130" s="33">
        <v>61343.51</v>
      </c>
      <c r="AU130" s="33">
        <v>1064.57</v>
      </c>
      <c r="AV130" s="33">
        <v>783.69</v>
      </c>
      <c r="AW130" s="33">
        <v>2407.6</v>
      </c>
      <c r="AX130" s="33"/>
      <c r="AY130" s="33">
        <v>5100.51</v>
      </c>
      <c r="AZ130" s="33"/>
      <c r="BA130" s="31">
        <f t="shared" si="322"/>
        <v>0</v>
      </c>
      <c r="BB130" s="31">
        <f t="shared" si="323"/>
        <v>-1.65</v>
      </c>
      <c r="BC130" s="31">
        <f t="shared" si="324"/>
        <v>-20.329999999999998</v>
      </c>
      <c r="BD130" s="31">
        <f t="shared" si="325"/>
        <v>50.91</v>
      </c>
      <c r="BE130" s="31">
        <f t="shared" si="326"/>
        <v>666.43</v>
      </c>
      <c r="BF130" s="31">
        <f t="shared" si="327"/>
        <v>15469.23</v>
      </c>
      <c r="BG130" s="31">
        <f t="shared" si="328"/>
        <v>32.4</v>
      </c>
      <c r="BH130" s="31">
        <f t="shared" si="329"/>
        <v>23.85</v>
      </c>
      <c r="BI130" s="31">
        <f t="shared" si="330"/>
        <v>73.27</v>
      </c>
      <c r="BJ130" s="31">
        <f t="shared" si="331"/>
        <v>0</v>
      </c>
      <c r="BK130" s="31">
        <f t="shared" si="332"/>
        <v>-665.28</v>
      </c>
      <c r="BL130" s="31">
        <f t="shared" si="333"/>
        <v>0</v>
      </c>
      <c r="BM130" s="6">
        <f t="shared" ca="1" si="321"/>
        <v>2.29E-2</v>
      </c>
      <c r="BN130" s="6">
        <f t="shared" ca="1" si="321"/>
        <v>2.29E-2</v>
      </c>
      <c r="BO130" s="6">
        <f t="shared" ca="1" si="321"/>
        <v>2.29E-2</v>
      </c>
      <c r="BP130" s="6">
        <f t="shared" ca="1" si="321"/>
        <v>2.29E-2</v>
      </c>
      <c r="BQ130" s="6">
        <f t="shared" ca="1" si="321"/>
        <v>2.29E-2</v>
      </c>
      <c r="BR130" s="6">
        <f t="shared" ca="1" si="321"/>
        <v>2.29E-2</v>
      </c>
      <c r="BS130" s="6">
        <f t="shared" ca="1" si="321"/>
        <v>2.29E-2</v>
      </c>
      <c r="BT130" s="6">
        <f t="shared" ca="1" si="321"/>
        <v>2.29E-2</v>
      </c>
      <c r="BU130" s="6">
        <f t="shared" ca="1" si="321"/>
        <v>2.29E-2</v>
      </c>
      <c r="BV130" s="6">
        <f t="shared" ca="1" si="321"/>
        <v>2.29E-2</v>
      </c>
      <c r="BW130" s="6">
        <f t="shared" ca="1" si="321"/>
        <v>2.29E-2</v>
      </c>
      <c r="BX130" s="6">
        <f t="shared" ca="1" si="321"/>
        <v>2.29E-2</v>
      </c>
      <c r="BY130" s="31">
        <f t="shared" ca="1" si="334"/>
        <v>0</v>
      </c>
      <c r="BZ130" s="31">
        <f t="shared" ca="1" si="335"/>
        <v>94.51</v>
      </c>
      <c r="CA130" s="31">
        <f t="shared" ca="1" si="336"/>
        <v>1163.8900000000001</v>
      </c>
      <c r="CB130" s="31">
        <f t="shared" ca="1" si="337"/>
        <v>200.99</v>
      </c>
      <c r="CC130" s="31">
        <f t="shared" ca="1" si="338"/>
        <v>2631.26</v>
      </c>
      <c r="CD130" s="31">
        <f t="shared" ca="1" si="339"/>
        <v>61076.800000000003</v>
      </c>
      <c r="CE130" s="31">
        <f t="shared" ca="1" si="340"/>
        <v>1059.94</v>
      </c>
      <c r="CF130" s="31">
        <f t="shared" ca="1" si="341"/>
        <v>780.29</v>
      </c>
      <c r="CG130" s="31">
        <f t="shared" ca="1" si="342"/>
        <v>2397.13</v>
      </c>
      <c r="CH130" s="31">
        <f t="shared" ca="1" si="343"/>
        <v>0</v>
      </c>
      <c r="CI130" s="31">
        <f t="shared" ca="1" si="344"/>
        <v>5078.34</v>
      </c>
      <c r="CJ130" s="31">
        <f t="shared" ca="1" si="345"/>
        <v>0</v>
      </c>
      <c r="CK130" s="32">
        <f t="shared" ca="1" si="346"/>
        <v>0</v>
      </c>
      <c r="CL130" s="32">
        <f t="shared" ca="1" si="347"/>
        <v>6.19</v>
      </c>
      <c r="CM130" s="32">
        <f t="shared" ca="1" si="348"/>
        <v>76.239999999999995</v>
      </c>
      <c r="CN130" s="32">
        <f t="shared" ca="1" si="349"/>
        <v>13.17</v>
      </c>
      <c r="CO130" s="32">
        <f t="shared" ca="1" si="350"/>
        <v>172.35</v>
      </c>
      <c r="CP130" s="32">
        <f t="shared" ca="1" si="351"/>
        <v>4000.66</v>
      </c>
      <c r="CQ130" s="32">
        <f t="shared" ca="1" si="352"/>
        <v>69.430000000000007</v>
      </c>
      <c r="CR130" s="32">
        <f t="shared" ca="1" si="353"/>
        <v>51.11</v>
      </c>
      <c r="CS130" s="32">
        <f t="shared" ca="1" si="354"/>
        <v>157.02000000000001</v>
      </c>
      <c r="CT130" s="32">
        <f t="shared" ca="1" si="355"/>
        <v>0</v>
      </c>
      <c r="CU130" s="32">
        <f t="shared" ca="1" si="356"/>
        <v>332.64</v>
      </c>
      <c r="CV130" s="32">
        <f t="shared" ca="1" si="357"/>
        <v>0</v>
      </c>
      <c r="CW130" s="31">
        <f t="shared" ca="1" si="358"/>
        <v>0</v>
      </c>
      <c r="CX130" s="31">
        <f t="shared" ca="1" si="359"/>
        <v>7.4300000000000015</v>
      </c>
      <c r="CY130" s="31">
        <f t="shared" ca="1" si="360"/>
        <v>91.480000000000089</v>
      </c>
      <c r="CZ130" s="31">
        <f t="shared" ca="1" si="361"/>
        <v>-38.620000000000005</v>
      </c>
      <c r="DA130" s="31">
        <f t="shared" ca="1" si="362"/>
        <v>-505.56999999999982</v>
      </c>
      <c r="DB130" s="31">
        <f t="shared" ca="1" si="363"/>
        <v>-11735.279999999995</v>
      </c>
      <c r="DC130" s="31">
        <f t="shared" ca="1" si="364"/>
        <v>32.400000000000183</v>
      </c>
      <c r="DD130" s="31">
        <f t="shared" ca="1" si="365"/>
        <v>23.859999999999921</v>
      </c>
      <c r="DE130" s="31">
        <f t="shared" ca="1" si="366"/>
        <v>73.280000000000186</v>
      </c>
      <c r="DF130" s="31">
        <f t="shared" ca="1" si="367"/>
        <v>0</v>
      </c>
      <c r="DG130" s="31">
        <f t="shared" ca="1" si="368"/>
        <v>975.75000000000023</v>
      </c>
      <c r="DH130" s="31">
        <f t="shared" ca="1" si="369"/>
        <v>0</v>
      </c>
      <c r="DI130" s="32">
        <f t="shared" ca="1" si="370"/>
        <v>0</v>
      </c>
      <c r="DJ130" s="32">
        <f t="shared" ca="1" si="371"/>
        <v>0.37</v>
      </c>
      <c r="DK130" s="32">
        <f t="shared" ca="1" si="372"/>
        <v>4.57</v>
      </c>
      <c r="DL130" s="32">
        <f t="shared" ca="1" si="373"/>
        <v>-1.93</v>
      </c>
      <c r="DM130" s="32">
        <f t="shared" ca="1" si="374"/>
        <v>-25.28</v>
      </c>
      <c r="DN130" s="32">
        <f t="shared" ca="1" si="375"/>
        <v>-586.76</v>
      </c>
      <c r="DO130" s="32">
        <f t="shared" ca="1" si="376"/>
        <v>1.62</v>
      </c>
      <c r="DP130" s="32">
        <f t="shared" ca="1" si="377"/>
        <v>1.19</v>
      </c>
      <c r="DQ130" s="32">
        <f t="shared" ca="1" si="378"/>
        <v>3.66</v>
      </c>
      <c r="DR130" s="32">
        <f t="shared" ca="1" si="379"/>
        <v>0</v>
      </c>
      <c r="DS130" s="32">
        <f t="shared" ca="1" si="380"/>
        <v>48.79</v>
      </c>
      <c r="DT130" s="32">
        <f t="shared" ca="1" si="381"/>
        <v>0</v>
      </c>
      <c r="DU130" s="31">
        <f t="shared" ca="1" si="382"/>
        <v>0</v>
      </c>
      <c r="DV130" s="31">
        <f t="shared" ca="1" si="383"/>
        <v>2.0099999999999998</v>
      </c>
      <c r="DW130" s="31">
        <f t="shared" ca="1" si="384"/>
        <v>24.5</v>
      </c>
      <c r="DX130" s="31">
        <f t="shared" ca="1" si="385"/>
        <v>-10.25</v>
      </c>
      <c r="DY130" s="31">
        <f t="shared" ca="1" si="386"/>
        <v>-133.1</v>
      </c>
      <c r="DZ130" s="31">
        <f t="shared" ca="1" si="387"/>
        <v>-3062.09</v>
      </c>
      <c r="EA130" s="31">
        <f t="shared" ca="1" si="388"/>
        <v>8.3800000000000008</v>
      </c>
      <c r="EB130" s="31">
        <f t="shared" ca="1" si="389"/>
        <v>6.12</v>
      </c>
      <c r="EC130" s="31">
        <f t="shared" ca="1" si="390"/>
        <v>18.61</v>
      </c>
      <c r="ED130" s="31">
        <f t="shared" ca="1" si="391"/>
        <v>0</v>
      </c>
      <c r="EE130" s="31">
        <f t="shared" ca="1" si="392"/>
        <v>243.36</v>
      </c>
      <c r="EF130" s="31">
        <f t="shared" ca="1" si="393"/>
        <v>0</v>
      </c>
      <c r="EG130" s="32">
        <f t="shared" ca="1" si="394"/>
        <v>0</v>
      </c>
      <c r="EH130" s="32">
        <f t="shared" ca="1" si="395"/>
        <v>9.8100000000000023</v>
      </c>
      <c r="EI130" s="32">
        <f t="shared" ca="1" si="396"/>
        <v>120.5500000000001</v>
      </c>
      <c r="EJ130" s="32">
        <f t="shared" ca="1" si="397"/>
        <v>-50.800000000000004</v>
      </c>
      <c r="EK130" s="32">
        <f t="shared" ca="1" si="398"/>
        <v>-663.94999999999982</v>
      </c>
      <c r="EL130" s="32">
        <f t="shared" ca="1" si="399"/>
        <v>-15384.129999999996</v>
      </c>
      <c r="EM130" s="32">
        <f t="shared" ca="1" si="400"/>
        <v>42.400000000000183</v>
      </c>
      <c r="EN130" s="32">
        <f t="shared" ca="1" si="401"/>
        <v>31.169999999999924</v>
      </c>
      <c r="EO130" s="32">
        <f t="shared" ca="1" si="402"/>
        <v>95.550000000000182</v>
      </c>
      <c r="EP130" s="32">
        <f t="shared" ca="1" si="403"/>
        <v>0</v>
      </c>
      <c r="EQ130" s="32">
        <f t="shared" ca="1" si="404"/>
        <v>1267.9000000000001</v>
      </c>
      <c r="ER130" s="32">
        <f t="shared" ca="1" si="405"/>
        <v>0</v>
      </c>
    </row>
    <row r="131" spans="1:148" x14ac:dyDescent="0.25">
      <c r="A131" t="s">
        <v>555</v>
      </c>
      <c r="B131" s="1" t="s">
        <v>304</v>
      </c>
      <c r="C131" t="str">
        <f t="shared" ca="1" si="319"/>
        <v>ST1</v>
      </c>
      <c r="D131" t="str">
        <f t="shared" ca="1" si="320"/>
        <v>Sturgeon #1</v>
      </c>
      <c r="E131" s="51">
        <v>0</v>
      </c>
      <c r="F131" s="51">
        <v>0</v>
      </c>
      <c r="G131" s="51">
        <v>0</v>
      </c>
      <c r="H131" s="51">
        <v>0</v>
      </c>
      <c r="I131" s="51">
        <v>0</v>
      </c>
      <c r="J131" s="51">
        <v>0</v>
      </c>
      <c r="K131" s="51">
        <v>0</v>
      </c>
      <c r="L131" s="51">
        <v>0</v>
      </c>
      <c r="M131" s="51">
        <v>0</v>
      </c>
      <c r="N131" s="51">
        <v>0</v>
      </c>
      <c r="O131" s="51">
        <v>0</v>
      </c>
      <c r="P131" s="51">
        <v>0</v>
      </c>
      <c r="Q131" s="32">
        <v>0</v>
      </c>
      <c r="R131" s="32">
        <v>0</v>
      </c>
      <c r="S131" s="32">
        <v>0</v>
      </c>
      <c r="T131" s="32">
        <v>0</v>
      </c>
      <c r="U131" s="32">
        <v>0</v>
      </c>
      <c r="V131" s="32">
        <v>0</v>
      </c>
      <c r="W131" s="32">
        <v>0</v>
      </c>
      <c r="X131" s="32">
        <v>0</v>
      </c>
      <c r="Y131" s="32">
        <v>0</v>
      </c>
      <c r="Z131" s="32">
        <v>0</v>
      </c>
      <c r="AA131" s="32">
        <v>0</v>
      </c>
      <c r="AB131" s="32">
        <v>0</v>
      </c>
      <c r="AC131" s="2">
        <v>-0.26</v>
      </c>
      <c r="AD131" s="2">
        <v>-0.26</v>
      </c>
      <c r="AE131" s="2">
        <v>-0.26</v>
      </c>
      <c r="AF131" s="2">
        <v>-0.26</v>
      </c>
      <c r="AG131" s="2">
        <v>-0.26</v>
      </c>
      <c r="AH131" s="2">
        <v>-0.26</v>
      </c>
      <c r="AI131" s="2">
        <v>0.27</v>
      </c>
      <c r="AJ131" s="2">
        <v>0.27</v>
      </c>
      <c r="AK131" s="2">
        <v>0.27</v>
      </c>
      <c r="AL131" s="2">
        <v>0.27</v>
      </c>
      <c r="AM131" s="2">
        <v>0.27</v>
      </c>
      <c r="AN131" s="2">
        <v>0.27</v>
      </c>
      <c r="AO131" s="33">
        <v>0</v>
      </c>
      <c r="AP131" s="33">
        <v>0</v>
      </c>
      <c r="AQ131" s="33">
        <v>0</v>
      </c>
      <c r="AR131" s="33">
        <v>0</v>
      </c>
      <c r="AS131" s="33">
        <v>0</v>
      </c>
      <c r="AT131" s="33">
        <v>0</v>
      </c>
      <c r="AU131" s="33">
        <v>0</v>
      </c>
      <c r="AV131" s="33">
        <v>0</v>
      </c>
      <c r="AW131" s="33">
        <v>0</v>
      </c>
      <c r="AX131" s="33">
        <v>0</v>
      </c>
      <c r="AY131" s="33">
        <v>0</v>
      </c>
      <c r="AZ131" s="33">
        <v>0</v>
      </c>
      <c r="BA131" s="31">
        <f t="shared" si="322"/>
        <v>0</v>
      </c>
      <c r="BB131" s="31">
        <f t="shared" si="323"/>
        <v>0</v>
      </c>
      <c r="BC131" s="31">
        <f t="shared" si="324"/>
        <v>0</v>
      </c>
      <c r="BD131" s="31">
        <f t="shared" si="325"/>
        <v>0</v>
      </c>
      <c r="BE131" s="31">
        <f t="shared" si="326"/>
        <v>0</v>
      </c>
      <c r="BF131" s="31">
        <f t="shared" si="327"/>
        <v>0</v>
      </c>
      <c r="BG131" s="31">
        <f t="shared" si="328"/>
        <v>0</v>
      </c>
      <c r="BH131" s="31">
        <f t="shared" si="329"/>
        <v>0</v>
      </c>
      <c r="BI131" s="31">
        <f t="shared" si="330"/>
        <v>0</v>
      </c>
      <c r="BJ131" s="31">
        <f t="shared" si="331"/>
        <v>0</v>
      </c>
      <c r="BK131" s="31">
        <f t="shared" si="332"/>
        <v>0</v>
      </c>
      <c r="BL131" s="31">
        <f t="shared" si="333"/>
        <v>0</v>
      </c>
      <c r="BM131" s="6">
        <f t="shared" ca="1" si="321"/>
        <v>4.9500000000000002E-2</v>
      </c>
      <c r="BN131" s="6">
        <f t="shared" ca="1" si="321"/>
        <v>4.9500000000000002E-2</v>
      </c>
      <c r="BO131" s="6">
        <f t="shared" ca="1" si="321"/>
        <v>4.9500000000000002E-2</v>
      </c>
      <c r="BP131" s="6">
        <f t="shared" ca="1" si="321"/>
        <v>4.9500000000000002E-2</v>
      </c>
      <c r="BQ131" s="6">
        <f t="shared" ca="1" si="321"/>
        <v>4.9500000000000002E-2</v>
      </c>
      <c r="BR131" s="6">
        <f t="shared" ca="1" si="321"/>
        <v>4.9500000000000002E-2</v>
      </c>
      <c r="BS131" s="6">
        <f t="shared" ca="1" si="321"/>
        <v>4.9500000000000002E-2</v>
      </c>
      <c r="BT131" s="6">
        <f t="shared" ca="1" si="321"/>
        <v>4.9500000000000002E-2</v>
      </c>
      <c r="BU131" s="6">
        <f t="shared" ca="1" si="321"/>
        <v>4.9500000000000002E-2</v>
      </c>
      <c r="BV131" s="6">
        <f t="shared" ca="1" si="321"/>
        <v>4.9500000000000002E-2</v>
      </c>
      <c r="BW131" s="6">
        <f t="shared" ca="1" si="321"/>
        <v>4.9500000000000002E-2</v>
      </c>
      <c r="BX131" s="6">
        <f t="shared" ca="1" si="321"/>
        <v>4.9500000000000002E-2</v>
      </c>
      <c r="BY131" s="31">
        <f t="shared" ca="1" si="334"/>
        <v>0</v>
      </c>
      <c r="BZ131" s="31">
        <f t="shared" ca="1" si="335"/>
        <v>0</v>
      </c>
      <c r="CA131" s="31">
        <f t="shared" ca="1" si="336"/>
        <v>0</v>
      </c>
      <c r="CB131" s="31">
        <f t="shared" ca="1" si="337"/>
        <v>0</v>
      </c>
      <c r="CC131" s="31">
        <f t="shared" ca="1" si="338"/>
        <v>0</v>
      </c>
      <c r="CD131" s="31">
        <f t="shared" ca="1" si="339"/>
        <v>0</v>
      </c>
      <c r="CE131" s="31">
        <f t="shared" ca="1" si="340"/>
        <v>0</v>
      </c>
      <c r="CF131" s="31">
        <f t="shared" ca="1" si="341"/>
        <v>0</v>
      </c>
      <c r="CG131" s="31">
        <f t="shared" ca="1" si="342"/>
        <v>0</v>
      </c>
      <c r="CH131" s="31">
        <f t="shared" ca="1" si="343"/>
        <v>0</v>
      </c>
      <c r="CI131" s="31">
        <f t="shared" ca="1" si="344"/>
        <v>0</v>
      </c>
      <c r="CJ131" s="31">
        <f t="shared" ca="1" si="345"/>
        <v>0</v>
      </c>
      <c r="CK131" s="32">
        <f t="shared" ca="1" si="346"/>
        <v>0</v>
      </c>
      <c r="CL131" s="32">
        <f t="shared" ca="1" si="347"/>
        <v>0</v>
      </c>
      <c r="CM131" s="32">
        <f t="shared" ca="1" si="348"/>
        <v>0</v>
      </c>
      <c r="CN131" s="32">
        <f t="shared" ca="1" si="349"/>
        <v>0</v>
      </c>
      <c r="CO131" s="32">
        <f t="shared" ca="1" si="350"/>
        <v>0</v>
      </c>
      <c r="CP131" s="32">
        <f t="shared" ca="1" si="351"/>
        <v>0</v>
      </c>
      <c r="CQ131" s="32">
        <f t="shared" ca="1" si="352"/>
        <v>0</v>
      </c>
      <c r="CR131" s="32">
        <f t="shared" ca="1" si="353"/>
        <v>0</v>
      </c>
      <c r="CS131" s="32">
        <f t="shared" ca="1" si="354"/>
        <v>0</v>
      </c>
      <c r="CT131" s="32">
        <f t="shared" ca="1" si="355"/>
        <v>0</v>
      </c>
      <c r="CU131" s="32">
        <f t="shared" ca="1" si="356"/>
        <v>0</v>
      </c>
      <c r="CV131" s="32">
        <f t="shared" ca="1" si="357"/>
        <v>0</v>
      </c>
      <c r="CW131" s="31">
        <f t="shared" ca="1" si="358"/>
        <v>0</v>
      </c>
      <c r="CX131" s="31">
        <f t="shared" ca="1" si="359"/>
        <v>0</v>
      </c>
      <c r="CY131" s="31">
        <f t="shared" ca="1" si="360"/>
        <v>0</v>
      </c>
      <c r="CZ131" s="31">
        <f t="shared" ca="1" si="361"/>
        <v>0</v>
      </c>
      <c r="DA131" s="31">
        <f t="shared" ca="1" si="362"/>
        <v>0</v>
      </c>
      <c r="DB131" s="31">
        <f t="shared" ca="1" si="363"/>
        <v>0</v>
      </c>
      <c r="DC131" s="31">
        <f t="shared" ca="1" si="364"/>
        <v>0</v>
      </c>
      <c r="DD131" s="31">
        <f t="shared" ca="1" si="365"/>
        <v>0</v>
      </c>
      <c r="DE131" s="31">
        <f t="shared" ca="1" si="366"/>
        <v>0</v>
      </c>
      <c r="DF131" s="31">
        <f t="shared" ca="1" si="367"/>
        <v>0</v>
      </c>
      <c r="DG131" s="31">
        <f t="shared" ca="1" si="368"/>
        <v>0</v>
      </c>
      <c r="DH131" s="31">
        <f t="shared" ca="1" si="369"/>
        <v>0</v>
      </c>
      <c r="DI131" s="32">
        <f t="shared" ca="1" si="370"/>
        <v>0</v>
      </c>
      <c r="DJ131" s="32">
        <f t="shared" ca="1" si="371"/>
        <v>0</v>
      </c>
      <c r="DK131" s="32">
        <f t="shared" ca="1" si="372"/>
        <v>0</v>
      </c>
      <c r="DL131" s="32">
        <f t="shared" ca="1" si="373"/>
        <v>0</v>
      </c>
      <c r="DM131" s="32">
        <f t="shared" ca="1" si="374"/>
        <v>0</v>
      </c>
      <c r="DN131" s="32">
        <f t="shared" ca="1" si="375"/>
        <v>0</v>
      </c>
      <c r="DO131" s="32">
        <f t="shared" ca="1" si="376"/>
        <v>0</v>
      </c>
      <c r="DP131" s="32">
        <f t="shared" ca="1" si="377"/>
        <v>0</v>
      </c>
      <c r="DQ131" s="32">
        <f t="shared" ca="1" si="378"/>
        <v>0</v>
      </c>
      <c r="DR131" s="32">
        <f t="shared" ca="1" si="379"/>
        <v>0</v>
      </c>
      <c r="DS131" s="32">
        <f t="shared" ca="1" si="380"/>
        <v>0</v>
      </c>
      <c r="DT131" s="32">
        <f t="shared" ca="1" si="381"/>
        <v>0</v>
      </c>
      <c r="DU131" s="31">
        <f t="shared" ca="1" si="382"/>
        <v>0</v>
      </c>
      <c r="DV131" s="31">
        <f t="shared" ca="1" si="383"/>
        <v>0</v>
      </c>
      <c r="DW131" s="31">
        <f t="shared" ca="1" si="384"/>
        <v>0</v>
      </c>
      <c r="DX131" s="31">
        <f t="shared" ca="1" si="385"/>
        <v>0</v>
      </c>
      <c r="DY131" s="31">
        <f t="shared" ca="1" si="386"/>
        <v>0</v>
      </c>
      <c r="DZ131" s="31">
        <f t="shared" ca="1" si="387"/>
        <v>0</v>
      </c>
      <c r="EA131" s="31">
        <f t="shared" ca="1" si="388"/>
        <v>0</v>
      </c>
      <c r="EB131" s="31">
        <f t="shared" ca="1" si="389"/>
        <v>0</v>
      </c>
      <c r="EC131" s="31">
        <f t="shared" ca="1" si="390"/>
        <v>0</v>
      </c>
      <c r="ED131" s="31">
        <f t="shared" ca="1" si="391"/>
        <v>0</v>
      </c>
      <c r="EE131" s="31">
        <f t="shared" ca="1" si="392"/>
        <v>0</v>
      </c>
      <c r="EF131" s="31">
        <f t="shared" ca="1" si="393"/>
        <v>0</v>
      </c>
      <c r="EG131" s="32">
        <f t="shared" ca="1" si="394"/>
        <v>0</v>
      </c>
      <c r="EH131" s="32">
        <f t="shared" ca="1" si="395"/>
        <v>0</v>
      </c>
      <c r="EI131" s="32">
        <f t="shared" ca="1" si="396"/>
        <v>0</v>
      </c>
      <c r="EJ131" s="32">
        <f t="shared" ca="1" si="397"/>
        <v>0</v>
      </c>
      <c r="EK131" s="32">
        <f t="shared" ca="1" si="398"/>
        <v>0</v>
      </c>
      <c r="EL131" s="32">
        <f t="shared" ca="1" si="399"/>
        <v>0</v>
      </c>
      <c r="EM131" s="32">
        <f t="shared" ca="1" si="400"/>
        <v>0</v>
      </c>
      <c r="EN131" s="32">
        <f t="shared" ca="1" si="401"/>
        <v>0</v>
      </c>
      <c r="EO131" s="32">
        <f t="shared" ca="1" si="402"/>
        <v>0</v>
      </c>
      <c r="EP131" s="32">
        <f t="shared" ca="1" si="403"/>
        <v>0</v>
      </c>
      <c r="EQ131" s="32">
        <f t="shared" ca="1" si="404"/>
        <v>0</v>
      </c>
      <c r="ER131" s="32">
        <f t="shared" ca="1" si="405"/>
        <v>0</v>
      </c>
    </row>
    <row r="132" spans="1:148" x14ac:dyDescent="0.25">
      <c r="A132" t="s">
        <v>555</v>
      </c>
      <c r="B132" s="1" t="s">
        <v>305</v>
      </c>
      <c r="C132" t="str">
        <f t="shared" ca="1" si="319"/>
        <v>ST2</v>
      </c>
      <c r="D132" t="str">
        <f t="shared" ca="1" si="320"/>
        <v>Sturgeon #2</v>
      </c>
      <c r="E132" s="51">
        <v>0</v>
      </c>
      <c r="F132" s="51">
        <v>0</v>
      </c>
      <c r="G132" s="51">
        <v>0</v>
      </c>
      <c r="H132" s="51">
        <v>0</v>
      </c>
      <c r="I132" s="51">
        <v>0</v>
      </c>
      <c r="J132" s="51">
        <v>0</v>
      </c>
      <c r="K132" s="51">
        <v>0</v>
      </c>
      <c r="L132" s="51">
        <v>0</v>
      </c>
      <c r="M132" s="51">
        <v>0</v>
      </c>
      <c r="N132" s="51">
        <v>0</v>
      </c>
      <c r="O132" s="51">
        <v>0</v>
      </c>
      <c r="P132" s="51">
        <v>0</v>
      </c>
      <c r="Q132" s="32">
        <v>0</v>
      </c>
      <c r="R132" s="32">
        <v>0</v>
      </c>
      <c r="S132" s="32">
        <v>0</v>
      </c>
      <c r="T132" s="32">
        <v>0</v>
      </c>
      <c r="U132" s="32">
        <v>0</v>
      </c>
      <c r="V132" s="32">
        <v>0</v>
      </c>
      <c r="W132" s="32">
        <v>0</v>
      </c>
      <c r="X132" s="32">
        <v>0</v>
      </c>
      <c r="Y132" s="32">
        <v>0</v>
      </c>
      <c r="Z132" s="32">
        <v>0</v>
      </c>
      <c r="AA132" s="32">
        <v>0</v>
      </c>
      <c r="AB132" s="32">
        <v>0</v>
      </c>
      <c r="AC132" s="2">
        <v>-0.26</v>
      </c>
      <c r="AD132" s="2">
        <v>-0.26</v>
      </c>
      <c r="AE132" s="2">
        <v>-0.26</v>
      </c>
      <c r="AF132" s="2">
        <v>-0.26</v>
      </c>
      <c r="AG132" s="2">
        <v>-0.26</v>
      </c>
      <c r="AH132" s="2">
        <v>-0.26</v>
      </c>
      <c r="AI132" s="2">
        <v>0.27</v>
      </c>
      <c r="AJ132" s="2">
        <v>0.27</v>
      </c>
      <c r="AK132" s="2">
        <v>0.27</v>
      </c>
      <c r="AL132" s="2">
        <v>0.27</v>
      </c>
      <c r="AM132" s="2">
        <v>0.27</v>
      </c>
      <c r="AN132" s="2">
        <v>0.27</v>
      </c>
      <c r="AO132" s="33">
        <v>0</v>
      </c>
      <c r="AP132" s="33">
        <v>0</v>
      </c>
      <c r="AQ132" s="33">
        <v>0</v>
      </c>
      <c r="AR132" s="33">
        <v>0</v>
      </c>
      <c r="AS132" s="33">
        <v>0</v>
      </c>
      <c r="AT132" s="33">
        <v>0</v>
      </c>
      <c r="AU132" s="33">
        <v>0</v>
      </c>
      <c r="AV132" s="33">
        <v>0</v>
      </c>
      <c r="AW132" s="33">
        <v>0</v>
      </c>
      <c r="AX132" s="33">
        <v>0</v>
      </c>
      <c r="AY132" s="33">
        <v>0</v>
      </c>
      <c r="AZ132" s="33">
        <v>0</v>
      </c>
      <c r="BA132" s="31">
        <f t="shared" si="322"/>
        <v>0</v>
      </c>
      <c r="BB132" s="31">
        <f t="shared" si="323"/>
        <v>0</v>
      </c>
      <c r="BC132" s="31">
        <f t="shared" si="324"/>
        <v>0</v>
      </c>
      <c r="BD132" s="31">
        <f t="shared" si="325"/>
        <v>0</v>
      </c>
      <c r="BE132" s="31">
        <f t="shared" si="326"/>
        <v>0</v>
      </c>
      <c r="BF132" s="31">
        <f t="shared" si="327"/>
        <v>0</v>
      </c>
      <c r="BG132" s="31">
        <f t="shared" si="328"/>
        <v>0</v>
      </c>
      <c r="BH132" s="31">
        <f t="shared" si="329"/>
        <v>0</v>
      </c>
      <c r="BI132" s="31">
        <f t="shared" si="330"/>
        <v>0</v>
      </c>
      <c r="BJ132" s="31">
        <f t="shared" si="331"/>
        <v>0</v>
      </c>
      <c r="BK132" s="31">
        <f t="shared" si="332"/>
        <v>0</v>
      </c>
      <c r="BL132" s="31">
        <f t="shared" si="333"/>
        <v>0</v>
      </c>
      <c r="BM132" s="6">
        <f t="shared" ca="1" si="321"/>
        <v>4.9500000000000002E-2</v>
      </c>
      <c r="BN132" s="6">
        <f t="shared" ca="1" si="321"/>
        <v>4.9500000000000002E-2</v>
      </c>
      <c r="BO132" s="6">
        <f t="shared" ca="1" si="321"/>
        <v>4.9500000000000002E-2</v>
      </c>
      <c r="BP132" s="6">
        <f t="shared" ca="1" si="321"/>
        <v>4.9500000000000002E-2</v>
      </c>
      <c r="BQ132" s="6">
        <f t="shared" ca="1" si="321"/>
        <v>4.9500000000000002E-2</v>
      </c>
      <c r="BR132" s="6">
        <f t="shared" ca="1" si="321"/>
        <v>4.9500000000000002E-2</v>
      </c>
      <c r="BS132" s="6">
        <f t="shared" ca="1" si="321"/>
        <v>4.9500000000000002E-2</v>
      </c>
      <c r="BT132" s="6">
        <f t="shared" ca="1" si="321"/>
        <v>4.9500000000000002E-2</v>
      </c>
      <c r="BU132" s="6">
        <f t="shared" ca="1" si="321"/>
        <v>4.9500000000000002E-2</v>
      </c>
      <c r="BV132" s="6">
        <f t="shared" ca="1" si="321"/>
        <v>4.9500000000000002E-2</v>
      </c>
      <c r="BW132" s="6">
        <f t="shared" ca="1" si="321"/>
        <v>4.9500000000000002E-2</v>
      </c>
      <c r="BX132" s="6">
        <f t="shared" ca="1" si="321"/>
        <v>4.9500000000000002E-2</v>
      </c>
      <c r="BY132" s="31">
        <f t="shared" ca="1" si="334"/>
        <v>0</v>
      </c>
      <c r="BZ132" s="31">
        <f t="shared" ca="1" si="335"/>
        <v>0</v>
      </c>
      <c r="CA132" s="31">
        <f t="shared" ca="1" si="336"/>
        <v>0</v>
      </c>
      <c r="CB132" s="31">
        <f t="shared" ca="1" si="337"/>
        <v>0</v>
      </c>
      <c r="CC132" s="31">
        <f t="shared" ca="1" si="338"/>
        <v>0</v>
      </c>
      <c r="CD132" s="31">
        <f t="shared" ca="1" si="339"/>
        <v>0</v>
      </c>
      <c r="CE132" s="31">
        <f t="shared" ca="1" si="340"/>
        <v>0</v>
      </c>
      <c r="CF132" s="31">
        <f t="shared" ca="1" si="341"/>
        <v>0</v>
      </c>
      <c r="CG132" s="31">
        <f t="shared" ca="1" si="342"/>
        <v>0</v>
      </c>
      <c r="CH132" s="31">
        <f t="shared" ca="1" si="343"/>
        <v>0</v>
      </c>
      <c r="CI132" s="31">
        <f t="shared" ca="1" si="344"/>
        <v>0</v>
      </c>
      <c r="CJ132" s="31">
        <f t="shared" ca="1" si="345"/>
        <v>0</v>
      </c>
      <c r="CK132" s="32">
        <f t="shared" ca="1" si="346"/>
        <v>0</v>
      </c>
      <c r="CL132" s="32">
        <f t="shared" ca="1" si="347"/>
        <v>0</v>
      </c>
      <c r="CM132" s="32">
        <f t="shared" ca="1" si="348"/>
        <v>0</v>
      </c>
      <c r="CN132" s="32">
        <f t="shared" ca="1" si="349"/>
        <v>0</v>
      </c>
      <c r="CO132" s="32">
        <f t="shared" ca="1" si="350"/>
        <v>0</v>
      </c>
      <c r="CP132" s="32">
        <f t="shared" ca="1" si="351"/>
        <v>0</v>
      </c>
      <c r="CQ132" s="32">
        <f t="shared" ca="1" si="352"/>
        <v>0</v>
      </c>
      <c r="CR132" s="32">
        <f t="shared" ca="1" si="353"/>
        <v>0</v>
      </c>
      <c r="CS132" s="32">
        <f t="shared" ca="1" si="354"/>
        <v>0</v>
      </c>
      <c r="CT132" s="32">
        <f t="shared" ca="1" si="355"/>
        <v>0</v>
      </c>
      <c r="CU132" s="32">
        <f t="shared" ca="1" si="356"/>
        <v>0</v>
      </c>
      <c r="CV132" s="32">
        <f t="shared" ca="1" si="357"/>
        <v>0</v>
      </c>
      <c r="CW132" s="31">
        <f t="shared" ca="1" si="358"/>
        <v>0</v>
      </c>
      <c r="CX132" s="31">
        <f t="shared" ca="1" si="359"/>
        <v>0</v>
      </c>
      <c r="CY132" s="31">
        <f t="shared" ca="1" si="360"/>
        <v>0</v>
      </c>
      <c r="CZ132" s="31">
        <f t="shared" ca="1" si="361"/>
        <v>0</v>
      </c>
      <c r="DA132" s="31">
        <f t="shared" ca="1" si="362"/>
        <v>0</v>
      </c>
      <c r="DB132" s="31">
        <f t="shared" ca="1" si="363"/>
        <v>0</v>
      </c>
      <c r="DC132" s="31">
        <f t="shared" ca="1" si="364"/>
        <v>0</v>
      </c>
      <c r="DD132" s="31">
        <f t="shared" ca="1" si="365"/>
        <v>0</v>
      </c>
      <c r="DE132" s="31">
        <f t="shared" ca="1" si="366"/>
        <v>0</v>
      </c>
      <c r="DF132" s="31">
        <f t="shared" ca="1" si="367"/>
        <v>0</v>
      </c>
      <c r="DG132" s="31">
        <f t="shared" ca="1" si="368"/>
        <v>0</v>
      </c>
      <c r="DH132" s="31">
        <f t="shared" ca="1" si="369"/>
        <v>0</v>
      </c>
      <c r="DI132" s="32">
        <f t="shared" ca="1" si="370"/>
        <v>0</v>
      </c>
      <c r="DJ132" s="32">
        <f t="shared" ca="1" si="371"/>
        <v>0</v>
      </c>
      <c r="DK132" s="32">
        <f t="shared" ca="1" si="372"/>
        <v>0</v>
      </c>
      <c r="DL132" s="32">
        <f t="shared" ca="1" si="373"/>
        <v>0</v>
      </c>
      <c r="DM132" s="32">
        <f t="shared" ca="1" si="374"/>
        <v>0</v>
      </c>
      <c r="DN132" s="32">
        <f t="shared" ca="1" si="375"/>
        <v>0</v>
      </c>
      <c r="DO132" s="32">
        <f t="shared" ca="1" si="376"/>
        <v>0</v>
      </c>
      <c r="DP132" s="32">
        <f t="shared" ca="1" si="377"/>
        <v>0</v>
      </c>
      <c r="DQ132" s="32">
        <f t="shared" ca="1" si="378"/>
        <v>0</v>
      </c>
      <c r="DR132" s="32">
        <f t="shared" ca="1" si="379"/>
        <v>0</v>
      </c>
      <c r="DS132" s="32">
        <f t="shared" ca="1" si="380"/>
        <v>0</v>
      </c>
      <c r="DT132" s="32">
        <f t="shared" ca="1" si="381"/>
        <v>0</v>
      </c>
      <c r="DU132" s="31">
        <f t="shared" ca="1" si="382"/>
        <v>0</v>
      </c>
      <c r="DV132" s="31">
        <f t="shared" ca="1" si="383"/>
        <v>0</v>
      </c>
      <c r="DW132" s="31">
        <f t="shared" ca="1" si="384"/>
        <v>0</v>
      </c>
      <c r="DX132" s="31">
        <f t="shared" ca="1" si="385"/>
        <v>0</v>
      </c>
      <c r="DY132" s="31">
        <f t="shared" ca="1" si="386"/>
        <v>0</v>
      </c>
      <c r="DZ132" s="31">
        <f t="shared" ca="1" si="387"/>
        <v>0</v>
      </c>
      <c r="EA132" s="31">
        <f t="shared" ca="1" si="388"/>
        <v>0</v>
      </c>
      <c r="EB132" s="31">
        <f t="shared" ca="1" si="389"/>
        <v>0</v>
      </c>
      <c r="EC132" s="31">
        <f t="shared" ca="1" si="390"/>
        <v>0</v>
      </c>
      <c r="ED132" s="31">
        <f t="shared" ca="1" si="391"/>
        <v>0</v>
      </c>
      <c r="EE132" s="31">
        <f t="shared" ca="1" si="392"/>
        <v>0</v>
      </c>
      <c r="EF132" s="31">
        <f t="shared" ca="1" si="393"/>
        <v>0</v>
      </c>
      <c r="EG132" s="32">
        <f t="shared" ca="1" si="394"/>
        <v>0</v>
      </c>
      <c r="EH132" s="32">
        <f t="shared" ca="1" si="395"/>
        <v>0</v>
      </c>
      <c r="EI132" s="32">
        <f t="shared" ca="1" si="396"/>
        <v>0</v>
      </c>
      <c r="EJ132" s="32">
        <f t="shared" ca="1" si="397"/>
        <v>0</v>
      </c>
      <c r="EK132" s="32">
        <f t="shared" ca="1" si="398"/>
        <v>0</v>
      </c>
      <c r="EL132" s="32">
        <f t="shared" ca="1" si="399"/>
        <v>0</v>
      </c>
      <c r="EM132" s="32">
        <f t="shared" ca="1" si="400"/>
        <v>0</v>
      </c>
      <c r="EN132" s="32">
        <f t="shared" ca="1" si="401"/>
        <v>0</v>
      </c>
      <c r="EO132" s="32">
        <f t="shared" ca="1" si="402"/>
        <v>0</v>
      </c>
      <c r="EP132" s="32">
        <f t="shared" ca="1" si="403"/>
        <v>0</v>
      </c>
      <c r="EQ132" s="32">
        <f t="shared" ca="1" si="404"/>
        <v>0</v>
      </c>
      <c r="ER132" s="32">
        <f t="shared" ca="1" si="405"/>
        <v>0</v>
      </c>
    </row>
    <row r="133" spans="1:148" x14ac:dyDescent="0.25">
      <c r="A133" t="s">
        <v>442</v>
      </c>
      <c r="B133" s="1" t="s">
        <v>65</v>
      </c>
      <c r="C133" t="str">
        <f t="shared" ca="1" si="319"/>
        <v>TAB1</v>
      </c>
      <c r="D133" t="str">
        <f t="shared" ca="1" si="320"/>
        <v>Taber Wind Facility</v>
      </c>
      <c r="E133" s="51">
        <v>25771.952346999999</v>
      </c>
      <c r="F133" s="51">
        <v>23216.584093000001</v>
      </c>
      <c r="G133" s="51">
        <v>17886.515140200001</v>
      </c>
      <c r="H133" s="51">
        <v>20737.2903969</v>
      </c>
      <c r="I133" s="51">
        <v>16496.978744</v>
      </c>
      <c r="J133" s="51">
        <v>16437.636961</v>
      </c>
      <c r="K133" s="51">
        <v>12663.3320325</v>
      </c>
      <c r="L133" s="51">
        <v>10155.591797999999</v>
      </c>
      <c r="M133" s="51">
        <v>22918.854445100002</v>
      </c>
      <c r="N133" s="51">
        <v>20963.011028600002</v>
      </c>
      <c r="O133" s="51">
        <v>28560.4206218</v>
      </c>
      <c r="P133" s="51">
        <v>33408.1489038</v>
      </c>
      <c r="Q133" s="32">
        <v>1009730.22</v>
      </c>
      <c r="R133" s="32">
        <v>1219371.8700000001</v>
      </c>
      <c r="S133" s="32">
        <v>600774.15</v>
      </c>
      <c r="T133" s="32">
        <v>1100601.58</v>
      </c>
      <c r="U133" s="32">
        <v>357765.07</v>
      </c>
      <c r="V133" s="32">
        <v>779404.19</v>
      </c>
      <c r="W133" s="32">
        <v>341603.7</v>
      </c>
      <c r="X133" s="32">
        <v>946981.21</v>
      </c>
      <c r="Y133" s="32">
        <v>1033302.81</v>
      </c>
      <c r="Z133" s="32">
        <v>1205663.23</v>
      </c>
      <c r="AA133" s="32">
        <v>2278524.7599999998</v>
      </c>
      <c r="AB133" s="32">
        <v>1200734.44</v>
      </c>
      <c r="AC133" s="2">
        <v>-0.81</v>
      </c>
      <c r="AD133" s="2">
        <v>-0.81</v>
      </c>
      <c r="AE133" s="2">
        <v>-0.81</v>
      </c>
      <c r="AF133" s="2">
        <v>-0.81</v>
      </c>
      <c r="AG133" s="2">
        <v>-0.81</v>
      </c>
      <c r="AH133" s="2">
        <v>-0.81</v>
      </c>
      <c r="AI133" s="2">
        <v>1.1299999999999999</v>
      </c>
      <c r="AJ133" s="2">
        <v>1.1299999999999999</v>
      </c>
      <c r="AK133" s="2">
        <v>1.1299999999999999</v>
      </c>
      <c r="AL133" s="2">
        <v>1.1299999999999999</v>
      </c>
      <c r="AM133" s="2">
        <v>1.1299999999999999</v>
      </c>
      <c r="AN133" s="2">
        <v>1.1299999999999999</v>
      </c>
      <c r="AO133" s="33">
        <v>-8178.81</v>
      </c>
      <c r="AP133" s="33">
        <v>-9876.91</v>
      </c>
      <c r="AQ133" s="33">
        <v>-4866.2700000000004</v>
      </c>
      <c r="AR133" s="33">
        <v>-8914.8700000000008</v>
      </c>
      <c r="AS133" s="33">
        <v>-2897.9</v>
      </c>
      <c r="AT133" s="33">
        <v>-6313.17</v>
      </c>
      <c r="AU133" s="33">
        <v>3860.12</v>
      </c>
      <c r="AV133" s="33">
        <v>10700.89</v>
      </c>
      <c r="AW133" s="33">
        <v>11676.32</v>
      </c>
      <c r="AX133" s="33">
        <v>13623.99</v>
      </c>
      <c r="AY133" s="33">
        <v>25747.33</v>
      </c>
      <c r="AZ133" s="33">
        <v>13568.3</v>
      </c>
      <c r="BA133" s="31">
        <f t="shared" si="322"/>
        <v>-403.89</v>
      </c>
      <c r="BB133" s="31">
        <f t="shared" si="323"/>
        <v>-487.75</v>
      </c>
      <c r="BC133" s="31">
        <f t="shared" si="324"/>
        <v>-240.31</v>
      </c>
      <c r="BD133" s="31">
        <f t="shared" si="325"/>
        <v>6383.49</v>
      </c>
      <c r="BE133" s="31">
        <f t="shared" si="326"/>
        <v>2075.04</v>
      </c>
      <c r="BF133" s="31">
        <f t="shared" si="327"/>
        <v>4520.54</v>
      </c>
      <c r="BG133" s="31">
        <f t="shared" si="328"/>
        <v>239.12</v>
      </c>
      <c r="BH133" s="31">
        <f t="shared" si="329"/>
        <v>662.89</v>
      </c>
      <c r="BI133" s="31">
        <f t="shared" si="330"/>
        <v>723.31</v>
      </c>
      <c r="BJ133" s="31">
        <f t="shared" si="331"/>
        <v>-3616.99</v>
      </c>
      <c r="BK133" s="31">
        <f t="shared" si="332"/>
        <v>-6835.57</v>
      </c>
      <c r="BL133" s="31">
        <f t="shared" si="333"/>
        <v>-3602.2</v>
      </c>
      <c r="BM133" s="6">
        <f t="shared" ca="1" si="321"/>
        <v>1.23E-2</v>
      </c>
      <c r="BN133" s="6">
        <f t="shared" ca="1" si="321"/>
        <v>1.23E-2</v>
      </c>
      <c r="BO133" s="6">
        <f t="shared" ca="1" si="321"/>
        <v>1.23E-2</v>
      </c>
      <c r="BP133" s="6">
        <f t="shared" ca="1" si="321"/>
        <v>1.23E-2</v>
      </c>
      <c r="BQ133" s="6">
        <f t="shared" ca="1" si="321"/>
        <v>1.23E-2</v>
      </c>
      <c r="BR133" s="6">
        <f t="shared" ca="1" si="321"/>
        <v>1.23E-2</v>
      </c>
      <c r="BS133" s="6">
        <f t="shared" ca="1" si="321"/>
        <v>1.23E-2</v>
      </c>
      <c r="BT133" s="6">
        <f t="shared" ca="1" si="321"/>
        <v>1.23E-2</v>
      </c>
      <c r="BU133" s="6">
        <f t="shared" ca="1" si="321"/>
        <v>1.23E-2</v>
      </c>
      <c r="BV133" s="6">
        <f t="shared" ca="1" si="321"/>
        <v>1.23E-2</v>
      </c>
      <c r="BW133" s="6">
        <f t="shared" ca="1" si="321"/>
        <v>1.23E-2</v>
      </c>
      <c r="BX133" s="6">
        <f t="shared" ca="1" si="321"/>
        <v>1.23E-2</v>
      </c>
      <c r="BY133" s="31">
        <f t="shared" ca="1" si="334"/>
        <v>12419.68</v>
      </c>
      <c r="BZ133" s="31">
        <f t="shared" ca="1" si="335"/>
        <v>14998.27</v>
      </c>
      <c r="CA133" s="31">
        <f t="shared" ca="1" si="336"/>
        <v>7389.52</v>
      </c>
      <c r="CB133" s="31">
        <f t="shared" ca="1" si="337"/>
        <v>13537.4</v>
      </c>
      <c r="CC133" s="31">
        <f t="shared" ca="1" si="338"/>
        <v>4400.51</v>
      </c>
      <c r="CD133" s="31">
        <f t="shared" ca="1" si="339"/>
        <v>9586.67</v>
      </c>
      <c r="CE133" s="31">
        <f t="shared" ca="1" si="340"/>
        <v>4201.7299999999996</v>
      </c>
      <c r="CF133" s="31">
        <f t="shared" ca="1" si="341"/>
        <v>11647.87</v>
      </c>
      <c r="CG133" s="31">
        <f t="shared" ca="1" si="342"/>
        <v>12709.62</v>
      </c>
      <c r="CH133" s="31">
        <f t="shared" ca="1" si="343"/>
        <v>14829.66</v>
      </c>
      <c r="CI133" s="31">
        <f t="shared" ca="1" si="344"/>
        <v>28025.85</v>
      </c>
      <c r="CJ133" s="31">
        <f t="shared" ca="1" si="345"/>
        <v>14769.03</v>
      </c>
      <c r="CK133" s="32">
        <f t="shared" ca="1" si="346"/>
        <v>1514.6</v>
      </c>
      <c r="CL133" s="32">
        <f t="shared" ca="1" si="347"/>
        <v>1829.06</v>
      </c>
      <c r="CM133" s="32">
        <f t="shared" ca="1" si="348"/>
        <v>901.16</v>
      </c>
      <c r="CN133" s="32">
        <f t="shared" ca="1" si="349"/>
        <v>1650.9</v>
      </c>
      <c r="CO133" s="32">
        <f t="shared" ca="1" si="350"/>
        <v>536.65</v>
      </c>
      <c r="CP133" s="32">
        <f t="shared" ca="1" si="351"/>
        <v>1169.1099999999999</v>
      </c>
      <c r="CQ133" s="32">
        <f t="shared" ca="1" si="352"/>
        <v>512.41</v>
      </c>
      <c r="CR133" s="32">
        <f t="shared" ca="1" si="353"/>
        <v>1420.47</v>
      </c>
      <c r="CS133" s="32">
        <f t="shared" ca="1" si="354"/>
        <v>1549.95</v>
      </c>
      <c r="CT133" s="32">
        <f t="shared" ca="1" si="355"/>
        <v>1808.49</v>
      </c>
      <c r="CU133" s="32">
        <f t="shared" ca="1" si="356"/>
        <v>3417.79</v>
      </c>
      <c r="CV133" s="32">
        <f t="shared" ca="1" si="357"/>
        <v>1801.1</v>
      </c>
      <c r="CW133" s="31">
        <f t="shared" ca="1" si="358"/>
        <v>22516.98</v>
      </c>
      <c r="CX133" s="31">
        <f t="shared" ca="1" si="359"/>
        <v>27191.99</v>
      </c>
      <c r="CY133" s="31">
        <f t="shared" ca="1" si="360"/>
        <v>13397.26</v>
      </c>
      <c r="CZ133" s="31">
        <f t="shared" ca="1" si="361"/>
        <v>17719.68</v>
      </c>
      <c r="DA133" s="31">
        <f t="shared" ca="1" si="362"/>
        <v>5760.0199999999995</v>
      </c>
      <c r="DB133" s="31">
        <f t="shared" ca="1" si="363"/>
        <v>12548.41</v>
      </c>
      <c r="DC133" s="31">
        <f t="shared" ca="1" si="364"/>
        <v>614.89999999999952</v>
      </c>
      <c r="DD133" s="31">
        <f t="shared" ca="1" si="365"/>
        <v>1704.5600000000009</v>
      </c>
      <c r="DE133" s="31">
        <f t="shared" ca="1" si="366"/>
        <v>1859.9400000000019</v>
      </c>
      <c r="DF133" s="31">
        <f t="shared" ca="1" si="367"/>
        <v>6631.1500000000015</v>
      </c>
      <c r="DG133" s="31">
        <f t="shared" ca="1" si="368"/>
        <v>12531.879999999997</v>
      </c>
      <c r="DH133" s="31">
        <f t="shared" ca="1" si="369"/>
        <v>6604.0300000000016</v>
      </c>
      <c r="DI133" s="32">
        <f t="shared" ca="1" si="370"/>
        <v>1125.8499999999999</v>
      </c>
      <c r="DJ133" s="32">
        <f t="shared" ca="1" si="371"/>
        <v>1359.6</v>
      </c>
      <c r="DK133" s="32">
        <f t="shared" ca="1" si="372"/>
        <v>669.86</v>
      </c>
      <c r="DL133" s="32">
        <f t="shared" ca="1" si="373"/>
        <v>885.98</v>
      </c>
      <c r="DM133" s="32">
        <f t="shared" ca="1" si="374"/>
        <v>288</v>
      </c>
      <c r="DN133" s="32">
        <f t="shared" ca="1" si="375"/>
        <v>627.41999999999996</v>
      </c>
      <c r="DO133" s="32">
        <f t="shared" ca="1" si="376"/>
        <v>30.75</v>
      </c>
      <c r="DP133" s="32">
        <f t="shared" ca="1" si="377"/>
        <v>85.23</v>
      </c>
      <c r="DQ133" s="32">
        <f t="shared" ca="1" si="378"/>
        <v>93</v>
      </c>
      <c r="DR133" s="32">
        <f t="shared" ca="1" si="379"/>
        <v>331.56</v>
      </c>
      <c r="DS133" s="32">
        <f t="shared" ca="1" si="380"/>
        <v>626.59</v>
      </c>
      <c r="DT133" s="32">
        <f t="shared" ca="1" si="381"/>
        <v>330.2</v>
      </c>
      <c r="DU133" s="31">
        <f t="shared" ca="1" si="382"/>
        <v>6131.54</v>
      </c>
      <c r="DV133" s="31">
        <f t="shared" ca="1" si="383"/>
        <v>7341.06</v>
      </c>
      <c r="DW133" s="31">
        <f t="shared" ca="1" si="384"/>
        <v>3588.62</v>
      </c>
      <c r="DX133" s="31">
        <f t="shared" ca="1" si="385"/>
        <v>4705.04</v>
      </c>
      <c r="DY133" s="31">
        <f t="shared" ca="1" si="386"/>
        <v>1516.42</v>
      </c>
      <c r="DZ133" s="31">
        <f t="shared" ca="1" si="387"/>
        <v>3274.26</v>
      </c>
      <c r="EA133" s="31">
        <f t="shared" ca="1" si="388"/>
        <v>159.06</v>
      </c>
      <c r="EB133" s="31">
        <f t="shared" ca="1" si="389"/>
        <v>436.94</v>
      </c>
      <c r="EC133" s="31">
        <f t="shared" ca="1" si="390"/>
        <v>472.42</v>
      </c>
      <c r="ED133" s="31">
        <f t="shared" ca="1" si="391"/>
        <v>1669.32</v>
      </c>
      <c r="EE133" s="31">
        <f t="shared" ca="1" si="392"/>
        <v>3125.49</v>
      </c>
      <c r="EF133" s="31">
        <f t="shared" ca="1" si="393"/>
        <v>1632.14</v>
      </c>
      <c r="EG133" s="32">
        <f t="shared" ca="1" si="394"/>
        <v>29774.37</v>
      </c>
      <c r="EH133" s="32">
        <f t="shared" ca="1" si="395"/>
        <v>35892.65</v>
      </c>
      <c r="EI133" s="32">
        <f t="shared" ca="1" si="396"/>
        <v>17655.740000000002</v>
      </c>
      <c r="EJ133" s="32">
        <f t="shared" ca="1" si="397"/>
        <v>23310.7</v>
      </c>
      <c r="EK133" s="32">
        <f t="shared" ca="1" si="398"/>
        <v>7564.44</v>
      </c>
      <c r="EL133" s="32">
        <f t="shared" ca="1" si="399"/>
        <v>16450.09</v>
      </c>
      <c r="EM133" s="32">
        <f t="shared" ca="1" si="400"/>
        <v>804.70999999999958</v>
      </c>
      <c r="EN133" s="32">
        <f t="shared" ca="1" si="401"/>
        <v>2226.7300000000009</v>
      </c>
      <c r="EO133" s="32">
        <f t="shared" ca="1" si="402"/>
        <v>2425.3600000000019</v>
      </c>
      <c r="EP133" s="32">
        <f t="shared" ca="1" si="403"/>
        <v>8632.0300000000025</v>
      </c>
      <c r="EQ133" s="32">
        <f t="shared" ca="1" si="404"/>
        <v>16283.959999999997</v>
      </c>
      <c r="ER133" s="32">
        <f t="shared" ca="1" si="405"/>
        <v>8566.3700000000008</v>
      </c>
    </row>
    <row r="134" spans="1:148" x14ac:dyDescent="0.25">
      <c r="A134" t="s">
        <v>521</v>
      </c>
      <c r="B134" s="1" t="s">
        <v>118</v>
      </c>
      <c r="C134" t="str">
        <f t="shared" ca="1" si="319"/>
        <v>TAY1</v>
      </c>
      <c r="D134" t="str">
        <f t="shared" ca="1" si="320"/>
        <v>Taylor Hydro Facility</v>
      </c>
      <c r="E134" s="51">
        <v>0</v>
      </c>
      <c r="F134" s="51">
        <v>0</v>
      </c>
      <c r="G134" s="51">
        <v>0</v>
      </c>
      <c r="H134" s="51">
        <v>0</v>
      </c>
      <c r="I134" s="51">
        <v>1780.0764999999999</v>
      </c>
      <c r="J134" s="51">
        <v>2102.5808000000002</v>
      </c>
      <c r="K134" s="51">
        <v>9097.6620000000003</v>
      </c>
      <c r="L134" s="51">
        <v>9024.1365999999998</v>
      </c>
      <c r="M134" s="51">
        <v>7413.076</v>
      </c>
      <c r="N134" s="51">
        <v>3027.1945000000001</v>
      </c>
      <c r="O134" s="51">
        <v>0</v>
      </c>
      <c r="P134" s="51">
        <v>0</v>
      </c>
      <c r="Q134" s="32">
        <v>0</v>
      </c>
      <c r="R134" s="32">
        <v>0</v>
      </c>
      <c r="S134" s="32">
        <v>0</v>
      </c>
      <c r="T134" s="32">
        <v>0</v>
      </c>
      <c r="U134" s="32">
        <v>75053.33</v>
      </c>
      <c r="V134" s="32">
        <v>176255.39</v>
      </c>
      <c r="W134" s="32">
        <v>558844.32999999996</v>
      </c>
      <c r="X134" s="32">
        <v>1115536.5</v>
      </c>
      <c r="Y134" s="32">
        <v>702972.87</v>
      </c>
      <c r="Z134" s="32">
        <v>445472.36</v>
      </c>
      <c r="AA134" s="32">
        <v>0</v>
      </c>
      <c r="AB134" s="32">
        <v>0</v>
      </c>
      <c r="AC134" s="2">
        <v>0.82</v>
      </c>
      <c r="AD134" s="2">
        <v>0.82</v>
      </c>
      <c r="AE134" s="2">
        <v>0.82</v>
      </c>
      <c r="AF134" s="2">
        <v>0.82</v>
      </c>
      <c r="AG134" s="2">
        <v>0.82</v>
      </c>
      <c r="AH134" s="2">
        <v>0.82</v>
      </c>
      <c r="AI134" s="2">
        <v>2.4</v>
      </c>
      <c r="AJ134" s="2">
        <v>2.4</v>
      </c>
      <c r="AK134" s="2">
        <v>2.4</v>
      </c>
      <c r="AL134" s="2">
        <v>2.4</v>
      </c>
      <c r="AM134" s="2">
        <v>2.4</v>
      </c>
      <c r="AN134" s="2">
        <v>2.4</v>
      </c>
      <c r="AO134" s="33">
        <v>0</v>
      </c>
      <c r="AP134" s="33">
        <v>0</v>
      </c>
      <c r="AQ134" s="33">
        <v>0</v>
      </c>
      <c r="AR134" s="33">
        <v>0</v>
      </c>
      <c r="AS134" s="33">
        <v>615.44000000000005</v>
      </c>
      <c r="AT134" s="33">
        <v>1445.29</v>
      </c>
      <c r="AU134" s="33">
        <v>13412.26</v>
      </c>
      <c r="AV134" s="33">
        <v>26772.880000000001</v>
      </c>
      <c r="AW134" s="33">
        <v>16871.349999999999</v>
      </c>
      <c r="AX134" s="33">
        <v>10691.34</v>
      </c>
      <c r="AY134" s="33">
        <v>0</v>
      </c>
      <c r="AZ134" s="33">
        <v>0</v>
      </c>
      <c r="BA134" s="31">
        <f t="shared" si="322"/>
        <v>0</v>
      </c>
      <c r="BB134" s="31">
        <f t="shared" si="323"/>
        <v>0</v>
      </c>
      <c r="BC134" s="31">
        <f t="shared" si="324"/>
        <v>0</v>
      </c>
      <c r="BD134" s="31">
        <f t="shared" si="325"/>
        <v>0</v>
      </c>
      <c r="BE134" s="31">
        <f t="shared" si="326"/>
        <v>435.31</v>
      </c>
      <c r="BF134" s="31">
        <f t="shared" si="327"/>
        <v>1022.28</v>
      </c>
      <c r="BG134" s="31">
        <f t="shared" si="328"/>
        <v>391.19</v>
      </c>
      <c r="BH134" s="31">
        <f t="shared" si="329"/>
        <v>780.88</v>
      </c>
      <c r="BI134" s="31">
        <f t="shared" si="330"/>
        <v>492.08</v>
      </c>
      <c r="BJ134" s="31">
        <f t="shared" si="331"/>
        <v>-1336.42</v>
      </c>
      <c r="BK134" s="31">
        <f t="shared" si="332"/>
        <v>0</v>
      </c>
      <c r="BL134" s="31">
        <f t="shared" si="333"/>
        <v>0</v>
      </c>
      <c r="BM134" s="6">
        <f t="shared" ca="1" si="321"/>
        <v>2.76E-2</v>
      </c>
      <c r="BN134" s="6">
        <f t="shared" ca="1" si="321"/>
        <v>2.76E-2</v>
      </c>
      <c r="BO134" s="6">
        <f t="shared" ca="1" si="321"/>
        <v>2.76E-2</v>
      </c>
      <c r="BP134" s="6">
        <f t="shared" ca="1" si="321"/>
        <v>2.76E-2</v>
      </c>
      <c r="BQ134" s="6">
        <f t="shared" ca="1" si="321"/>
        <v>2.76E-2</v>
      </c>
      <c r="BR134" s="6">
        <f t="shared" ca="1" si="321"/>
        <v>2.76E-2</v>
      </c>
      <c r="BS134" s="6">
        <f t="shared" ca="1" si="321"/>
        <v>2.76E-2</v>
      </c>
      <c r="BT134" s="6">
        <f t="shared" ca="1" si="321"/>
        <v>2.76E-2</v>
      </c>
      <c r="BU134" s="6">
        <f t="shared" ca="1" si="321"/>
        <v>2.76E-2</v>
      </c>
      <c r="BV134" s="6">
        <f t="shared" ca="1" si="321"/>
        <v>2.76E-2</v>
      </c>
      <c r="BW134" s="6">
        <f t="shared" ca="1" si="321"/>
        <v>2.76E-2</v>
      </c>
      <c r="BX134" s="6">
        <f t="shared" ca="1" si="321"/>
        <v>2.76E-2</v>
      </c>
      <c r="BY134" s="31">
        <f t="shared" ca="1" si="334"/>
        <v>0</v>
      </c>
      <c r="BZ134" s="31">
        <f t="shared" ca="1" si="335"/>
        <v>0</v>
      </c>
      <c r="CA134" s="31">
        <f t="shared" ca="1" si="336"/>
        <v>0</v>
      </c>
      <c r="CB134" s="31">
        <f t="shared" ca="1" si="337"/>
        <v>0</v>
      </c>
      <c r="CC134" s="31">
        <f t="shared" ca="1" si="338"/>
        <v>2071.4699999999998</v>
      </c>
      <c r="CD134" s="31">
        <f t="shared" ca="1" si="339"/>
        <v>4864.6499999999996</v>
      </c>
      <c r="CE134" s="31">
        <f t="shared" ca="1" si="340"/>
        <v>15424.1</v>
      </c>
      <c r="CF134" s="31">
        <f t="shared" ca="1" si="341"/>
        <v>30788.81</v>
      </c>
      <c r="CG134" s="31">
        <f t="shared" ca="1" si="342"/>
        <v>19402.05</v>
      </c>
      <c r="CH134" s="31">
        <f t="shared" ca="1" si="343"/>
        <v>12295.04</v>
      </c>
      <c r="CI134" s="31">
        <f t="shared" ca="1" si="344"/>
        <v>0</v>
      </c>
      <c r="CJ134" s="31">
        <f t="shared" ca="1" si="345"/>
        <v>0</v>
      </c>
      <c r="CK134" s="32">
        <f t="shared" ca="1" si="346"/>
        <v>0</v>
      </c>
      <c r="CL134" s="32">
        <f t="shared" ca="1" si="347"/>
        <v>0</v>
      </c>
      <c r="CM134" s="32">
        <f t="shared" ca="1" si="348"/>
        <v>0</v>
      </c>
      <c r="CN134" s="32">
        <f t="shared" ca="1" si="349"/>
        <v>0</v>
      </c>
      <c r="CO134" s="32">
        <f t="shared" ca="1" si="350"/>
        <v>112.58</v>
      </c>
      <c r="CP134" s="32">
        <f t="shared" ca="1" si="351"/>
        <v>264.38</v>
      </c>
      <c r="CQ134" s="32">
        <f t="shared" ca="1" si="352"/>
        <v>838.27</v>
      </c>
      <c r="CR134" s="32">
        <f t="shared" ca="1" si="353"/>
        <v>1673.3</v>
      </c>
      <c r="CS134" s="32">
        <f t="shared" ca="1" si="354"/>
        <v>1054.46</v>
      </c>
      <c r="CT134" s="32">
        <f t="shared" ca="1" si="355"/>
        <v>668.21</v>
      </c>
      <c r="CU134" s="32">
        <f t="shared" ca="1" si="356"/>
        <v>0</v>
      </c>
      <c r="CV134" s="32">
        <f t="shared" ca="1" si="357"/>
        <v>0</v>
      </c>
      <c r="CW134" s="31">
        <f t="shared" ca="1" si="358"/>
        <v>0</v>
      </c>
      <c r="CX134" s="31">
        <f t="shared" ca="1" si="359"/>
        <v>0</v>
      </c>
      <c r="CY134" s="31">
        <f t="shared" ca="1" si="360"/>
        <v>0</v>
      </c>
      <c r="CZ134" s="31">
        <f t="shared" ca="1" si="361"/>
        <v>0</v>
      </c>
      <c r="DA134" s="31">
        <f t="shared" ca="1" si="362"/>
        <v>1133.2999999999997</v>
      </c>
      <c r="DB134" s="31">
        <f t="shared" ca="1" si="363"/>
        <v>2661.46</v>
      </c>
      <c r="DC134" s="31">
        <f t="shared" ca="1" si="364"/>
        <v>2458.9200000000005</v>
      </c>
      <c r="DD134" s="31">
        <f t="shared" ca="1" si="365"/>
        <v>4908.3499999999995</v>
      </c>
      <c r="DE134" s="31">
        <f t="shared" ca="1" si="366"/>
        <v>3093.08</v>
      </c>
      <c r="DF134" s="31">
        <f t="shared" ca="1" si="367"/>
        <v>3608.33</v>
      </c>
      <c r="DG134" s="31">
        <f t="shared" ca="1" si="368"/>
        <v>0</v>
      </c>
      <c r="DH134" s="31">
        <f t="shared" ca="1" si="369"/>
        <v>0</v>
      </c>
      <c r="DI134" s="32">
        <f t="shared" ca="1" si="370"/>
        <v>0</v>
      </c>
      <c r="DJ134" s="32">
        <f t="shared" ca="1" si="371"/>
        <v>0</v>
      </c>
      <c r="DK134" s="32">
        <f t="shared" ca="1" si="372"/>
        <v>0</v>
      </c>
      <c r="DL134" s="32">
        <f t="shared" ca="1" si="373"/>
        <v>0</v>
      </c>
      <c r="DM134" s="32">
        <f t="shared" ca="1" si="374"/>
        <v>56.67</v>
      </c>
      <c r="DN134" s="32">
        <f t="shared" ca="1" si="375"/>
        <v>133.07</v>
      </c>
      <c r="DO134" s="32">
        <f t="shared" ca="1" si="376"/>
        <v>122.95</v>
      </c>
      <c r="DP134" s="32">
        <f t="shared" ca="1" si="377"/>
        <v>245.42</v>
      </c>
      <c r="DQ134" s="32">
        <f t="shared" ca="1" si="378"/>
        <v>154.65</v>
      </c>
      <c r="DR134" s="32">
        <f t="shared" ca="1" si="379"/>
        <v>180.42</v>
      </c>
      <c r="DS134" s="32">
        <f t="shared" ca="1" si="380"/>
        <v>0</v>
      </c>
      <c r="DT134" s="32">
        <f t="shared" ca="1" si="381"/>
        <v>0</v>
      </c>
      <c r="DU134" s="31">
        <f t="shared" ca="1" si="382"/>
        <v>0</v>
      </c>
      <c r="DV134" s="31">
        <f t="shared" ca="1" si="383"/>
        <v>0</v>
      </c>
      <c r="DW134" s="31">
        <f t="shared" ca="1" si="384"/>
        <v>0</v>
      </c>
      <c r="DX134" s="31">
        <f t="shared" ca="1" si="385"/>
        <v>0</v>
      </c>
      <c r="DY134" s="31">
        <f t="shared" ca="1" si="386"/>
        <v>298.36</v>
      </c>
      <c r="DZ134" s="31">
        <f t="shared" ca="1" si="387"/>
        <v>694.46</v>
      </c>
      <c r="EA134" s="31">
        <f t="shared" ca="1" si="388"/>
        <v>636.04999999999995</v>
      </c>
      <c r="EB134" s="31">
        <f t="shared" ca="1" si="389"/>
        <v>1258.18</v>
      </c>
      <c r="EC134" s="31">
        <f t="shared" ca="1" si="390"/>
        <v>785.64</v>
      </c>
      <c r="ED134" s="31">
        <f t="shared" ca="1" si="391"/>
        <v>908.36</v>
      </c>
      <c r="EE134" s="31">
        <f t="shared" ca="1" si="392"/>
        <v>0</v>
      </c>
      <c r="EF134" s="31">
        <f t="shared" ca="1" si="393"/>
        <v>0</v>
      </c>
      <c r="EG134" s="32">
        <f t="shared" ca="1" si="394"/>
        <v>0</v>
      </c>
      <c r="EH134" s="32">
        <f t="shared" ca="1" si="395"/>
        <v>0</v>
      </c>
      <c r="EI134" s="32">
        <f t="shared" ca="1" si="396"/>
        <v>0</v>
      </c>
      <c r="EJ134" s="32">
        <f t="shared" ca="1" si="397"/>
        <v>0</v>
      </c>
      <c r="EK134" s="32">
        <f t="shared" ca="1" si="398"/>
        <v>1488.33</v>
      </c>
      <c r="EL134" s="32">
        <f t="shared" ca="1" si="399"/>
        <v>3488.9900000000002</v>
      </c>
      <c r="EM134" s="32">
        <f t="shared" ca="1" si="400"/>
        <v>3217.92</v>
      </c>
      <c r="EN134" s="32">
        <f t="shared" ca="1" si="401"/>
        <v>6411.95</v>
      </c>
      <c r="EO134" s="32">
        <f t="shared" ca="1" si="402"/>
        <v>4033.37</v>
      </c>
      <c r="EP134" s="32">
        <f t="shared" ca="1" si="403"/>
        <v>4697.1099999999997</v>
      </c>
      <c r="EQ134" s="32">
        <f t="shared" ca="1" si="404"/>
        <v>0</v>
      </c>
      <c r="ER134" s="32">
        <f t="shared" ca="1" si="405"/>
        <v>0</v>
      </c>
    </row>
    <row r="135" spans="1:148" x14ac:dyDescent="0.25">
      <c r="A135" t="s">
        <v>521</v>
      </c>
      <c r="B135" s="1" t="s">
        <v>306</v>
      </c>
      <c r="C135" t="str">
        <f t="shared" ca="1" si="319"/>
        <v>TAY2</v>
      </c>
      <c r="D135" t="str">
        <f t="shared" ca="1" si="320"/>
        <v>Taylor Wind Facility</v>
      </c>
      <c r="E135" s="51">
        <v>895.1037</v>
      </c>
      <c r="F135" s="51">
        <v>731.63649999999996</v>
      </c>
      <c r="G135" s="51">
        <v>481.68329999999997</v>
      </c>
      <c r="H135" s="51">
        <v>635.42679999999996</v>
      </c>
      <c r="I135" s="51">
        <v>544.49080000000004</v>
      </c>
      <c r="J135" s="51">
        <v>392.22539999999998</v>
      </c>
      <c r="K135" s="51">
        <v>0</v>
      </c>
      <c r="L135" s="51">
        <v>0</v>
      </c>
      <c r="M135" s="51">
        <v>0</v>
      </c>
      <c r="N135" s="51">
        <v>0</v>
      </c>
      <c r="O135" s="51">
        <v>0</v>
      </c>
      <c r="P135" s="51">
        <v>0</v>
      </c>
      <c r="Q135" s="32">
        <v>32435.65</v>
      </c>
      <c r="R135" s="32">
        <v>27712.83</v>
      </c>
      <c r="S135" s="32">
        <v>14008.95</v>
      </c>
      <c r="T135" s="32">
        <v>26861.86</v>
      </c>
      <c r="U135" s="32">
        <v>11634.07</v>
      </c>
      <c r="V135" s="32">
        <v>20867.14</v>
      </c>
      <c r="W135" s="32">
        <v>0</v>
      </c>
      <c r="X135" s="32">
        <v>0</v>
      </c>
      <c r="Y135" s="32">
        <v>0</v>
      </c>
      <c r="Z135" s="32">
        <v>0</v>
      </c>
      <c r="AA135" s="32">
        <v>0</v>
      </c>
      <c r="AB135" s="32">
        <v>0</v>
      </c>
      <c r="AC135" s="2">
        <v>0.82</v>
      </c>
      <c r="AD135" s="2">
        <v>0.82</v>
      </c>
      <c r="AE135" s="2">
        <v>0.82</v>
      </c>
      <c r="AF135" s="2">
        <v>0.82</v>
      </c>
      <c r="AG135" s="2">
        <v>0.82</v>
      </c>
      <c r="AH135" s="2">
        <v>0.82</v>
      </c>
      <c r="AI135" s="2">
        <v>2.4</v>
      </c>
      <c r="AJ135" s="2">
        <v>2.4</v>
      </c>
      <c r="AK135" s="2">
        <v>2.4</v>
      </c>
      <c r="AL135" s="2">
        <v>2.4</v>
      </c>
      <c r="AM135" s="2">
        <v>2.4</v>
      </c>
      <c r="AN135" s="2">
        <v>2.4</v>
      </c>
      <c r="AO135" s="33">
        <v>265.97000000000003</v>
      </c>
      <c r="AP135" s="33">
        <v>227.25</v>
      </c>
      <c r="AQ135" s="33">
        <v>114.87</v>
      </c>
      <c r="AR135" s="33">
        <v>220.27</v>
      </c>
      <c r="AS135" s="33">
        <v>95.4</v>
      </c>
      <c r="AT135" s="33">
        <v>171.11</v>
      </c>
      <c r="AU135" s="33">
        <v>0</v>
      </c>
      <c r="AV135" s="33">
        <v>0</v>
      </c>
      <c r="AW135" s="33">
        <v>0</v>
      </c>
      <c r="AX135" s="33">
        <v>0</v>
      </c>
      <c r="AY135" s="33">
        <v>0</v>
      </c>
      <c r="AZ135" s="33">
        <v>0</v>
      </c>
      <c r="BA135" s="31">
        <f t="shared" si="322"/>
        <v>-12.97</v>
      </c>
      <c r="BB135" s="31">
        <f t="shared" si="323"/>
        <v>-11.09</v>
      </c>
      <c r="BC135" s="31">
        <f t="shared" si="324"/>
        <v>-5.6</v>
      </c>
      <c r="BD135" s="31">
        <f t="shared" si="325"/>
        <v>155.80000000000001</v>
      </c>
      <c r="BE135" s="31">
        <f t="shared" si="326"/>
        <v>67.48</v>
      </c>
      <c r="BF135" s="31">
        <f t="shared" si="327"/>
        <v>121.03</v>
      </c>
      <c r="BG135" s="31">
        <f t="shared" si="328"/>
        <v>0</v>
      </c>
      <c r="BH135" s="31">
        <f t="shared" si="329"/>
        <v>0</v>
      </c>
      <c r="BI135" s="31">
        <f t="shared" si="330"/>
        <v>0</v>
      </c>
      <c r="BJ135" s="31">
        <f t="shared" si="331"/>
        <v>0</v>
      </c>
      <c r="BK135" s="31">
        <f t="shared" si="332"/>
        <v>0</v>
      </c>
      <c r="BL135" s="31">
        <f t="shared" si="333"/>
        <v>0</v>
      </c>
      <c r="BM135" s="6">
        <f t="shared" ca="1" si="321"/>
        <v>6.6699999999999995E-2</v>
      </c>
      <c r="BN135" s="6">
        <f t="shared" ca="1" si="321"/>
        <v>6.6699999999999995E-2</v>
      </c>
      <c r="BO135" s="6">
        <f t="shared" ca="1" si="321"/>
        <v>6.6699999999999995E-2</v>
      </c>
      <c r="BP135" s="6">
        <f t="shared" ca="1" si="321"/>
        <v>6.6699999999999995E-2</v>
      </c>
      <c r="BQ135" s="6">
        <f t="shared" ca="1" si="321"/>
        <v>6.6699999999999995E-2</v>
      </c>
      <c r="BR135" s="6">
        <f t="shared" ca="1" si="321"/>
        <v>6.6699999999999995E-2</v>
      </c>
      <c r="BS135" s="6">
        <f t="shared" ca="1" si="321"/>
        <v>6.6699999999999995E-2</v>
      </c>
      <c r="BT135" s="6">
        <f t="shared" ca="1" si="321"/>
        <v>6.6699999999999995E-2</v>
      </c>
      <c r="BU135" s="6">
        <f t="shared" ca="1" si="321"/>
        <v>6.6699999999999995E-2</v>
      </c>
      <c r="BV135" s="6">
        <f t="shared" ca="1" si="321"/>
        <v>6.6699999999999995E-2</v>
      </c>
      <c r="BW135" s="6">
        <f t="shared" ca="1" si="321"/>
        <v>6.6699999999999995E-2</v>
      </c>
      <c r="BX135" s="6">
        <f t="shared" ca="1" si="321"/>
        <v>6.6699999999999995E-2</v>
      </c>
      <c r="BY135" s="31">
        <f t="shared" ca="1" si="334"/>
        <v>2163.46</v>
      </c>
      <c r="BZ135" s="31">
        <f t="shared" ca="1" si="335"/>
        <v>1848.45</v>
      </c>
      <c r="CA135" s="31">
        <f t="shared" ca="1" si="336"/>
        <v>934.4</v>
      </c>
      <c r="CB135" s="31">
        <f t="shared" ca="1" si="337"/>
        <v>1791.69</v>
      </c>
      <c r="CC135" s="31">
        <f t="shared" ca="1" si="338"/>
        <v>775.99</v>
      </c>
      <c r="CD135" s="31">
        <f t="shared" ca="1" si="339"/>
        <v>1391.84</v>
      </c>
      <c r="CE135" s="31">
        <f t="shared" ca="1" si="340"/>
        <v>0</v>
      </c>
      <c r="CF135" s="31">
        <f t="shared" ca="1" si="341"/>
        <v>0</v>
      </c>
      <c r="CG135" s="31">
        <f t="shared" ca="1" si="342"/>
        <v>0</v>
      </c>
      <c r="CH135" s="31">
        <f t="shared" ca="1" si="343"/>
        <v>0</v>
      </c>
      <c r="CI135" s="31">
        <f t="shared" ca="1" si="344"/>
        <v>0</v>
      </c>
      <c r="CJ135" s="31">
        <f t="shared" ca="1" si="345"/>
        <v>0</v>
      </c>
      <c r="CK135" s="32">
        <f t="shared" ca="1" si="346"/>
        <v>48.65</v>
      </c>
      <c r="CL135" s="32">
        <f t="shared" ca="1" si="347"/>
        <v>41.57</v>
      </c>
      <c r="CM135" s="32">
        <f t="shared" ca="1" si="348"/>
        <v>21.01</v>
      </c>
      <c r="CN135" s="32">
        <f t="shared" ca="1" si="349"/>
        <v>40.29</v>
      </c>
      <c r="CO135" s="32">
        <f t="shared" ca="1" si="350"/>
        <v>17.45</v>
      </c>
      <c r="CP135" s="32">
        <f t="shared" ca="1" si="351"/>
        <v>31.3</v>
      </c>
      <c r="CQ135" s="32">
        <f t="shared" ca="1" si="352"/>
        <v>0</v>
      </c>
      <c r="CR135" s="32">
        <f t="shared" ca="1" si="353"/>
        <v>0</v>
      </c>
      <c r="CS135" s="32">
        <f t="shared" ca="1" si="354"/>
        <v>0</v>
      </c>
      <c r="CT135" s="32">
        <f t="shared" ca="1" si="355"/>
        <v>0</v>
      </c>
      <c r="CU135" s="32">
        <f t="shared" ca="1" si="356"/>
        <v>0</v>
      </c>
      <c r="CV135" s="32">
        <f t="shared" ca="1" si="357"/>
        <v>0</v>
      </c>
      <c r="CW135" s="31">
        <f t="shared" ca="1" si="358"/>
        <v>1959.1100000000001</v>
      </c>
      <c r="CX135" s="31">
        <f t="shared" ca="1" si="359"/>
        <v>1673.86</v>
      </c>
      <c r="CY135" s="31">
        <f t="shared" ca="1" si="360"/>
        <v>846.14</v>
      </c>
      <c r="CZ135" s="31">
        <f t="shared" ca="1" si="361"/>
        <v>1455.91</v>
      </c>
      <c r="DA135" s="31">
        <f t="shared" ca="1" si="362"/>
        <v>630.56000000000006</v>
      </c>
      <c r="DB135" s="31">
        <f t="shared" ca="1" si="363"/>
        <v>1130.9999999999998</v>
      </c>
      <c r="DC135" s="31">
        <f t="shared" ca="1" si="364"/>
        <v>0</v>
      </c>
      <c r="DD135" s="31">
        <f t="shared" ca="1" si="365"/>
        <v>0</v>
      </c>
      <c r="DE135" s="31">
        <f t="shared" ca="1" si="366"/>
        <v>0</v>
      </c>
      <c r="DF135" s="31">
        <f t="shared" ca="1" si="367"/>
        <v>0</v>
      </c>
      <c r="DG135" s="31">
        <f t="shared" ca="1" si="368"/>
        <v>0</v>
      </c>
      <c r="DH135" s="31">
        <f t="shared" ca="1" si="369"/>
        <v>0</v>
      </c>
      <c r="DI135" s="32">
        <f t="shared" ca="1" si="370"/>
        <v>97.96</v>
      </c>
      <c r="DJ135" s="32">
        <f t="shared" ca="1" si="371"/>
        <v>83.69</v>
      </c>
      <c r="DK135" s="32">
        <f t="shared" ca="1" si="372"/>
        <v>42.31</v>
      </c>
      <c r="DL135" s="32">
        <f t="shared" ca="1" si="373"/>
        <v>72.8</v>
      </c>
      <c r="DM135" s="32">
        <f t="shared" ca="1" si="374"/>
        <v>31.53</v>
      </c>
      <c r="DN135" s="32">
        <f t="shared" ca="1" si="375"/>
        <v>56.55</v>
      </c>
      <c r="DO135" s="32">
        <f t="shared" ca="1" si="376"/>
        <v>0</v>
      </c>
      <c r="DP135" s="32">
        <f t="shared" ca="1" si="377"/>
        <v>0</v>
      </c>
      <c r="DQ135" s="32">
        <f t="shared" ca="1" si="378"/>
        <v>0</v>
      </c>
      <c r="DR135" s="32">
        <f t="shared" ca="1" si="379"/>
        <v>0</v>
      </c>
      <c r="DS135" s="32">
        <f t="shared" ca="1" si="380"/>
        <v>0</v>
      </c>
      <c r="DT135" s="32">
        <f t="shared" ca="1" si="381"/>
        <v>0</v>
      </c>
      <c r="DU135" s="31">
        <f t="shared" ca="1" si="382"/>
        <v>533.48</v>
      </c>
      <c r="DV135" s="31">
        <f t="shared" ca="1" si="383"/>
        <v>451.89</v>
      </c>
      <c r="DW135" s="31">
        <f t="shared" ca="1" si="384"/>
        <v>226.65</v>
      </c>
      <c r="DX135" s="31">
        <f t="shared" ca="1" si="385"/>
        <v>386.58</v>
      </c>
      <c r="DY135" s="31">
        <f t="shared" ca="1" si="386"/>
        <v>166.01</v>
      </c>
      <c r="DZ135" s="31">
        <f t="shared" ca="1" si="387"/>
        <v>295.11</v>
      </c>
      <c r="EA135" s="31">
        <f t="shared" ca="1" si="388"/>
        <v>0</v>
      </c>
      <c r="EB135" s="31">
        <f t="shared" ca="1" si="389"/>
        <v>0</v>
      </c>
      <c r="EC135" s="31">
        <f t="shared" ca="1" si="390"/>
        <v>0</v>
      </c>
      <c r="ED135" s="31">
        <f t="shared" ca="1" si="391"/>
        <v>0</v>
      </c>
      <c r="EE135" s="31">
        <f t="shared" ca="1" si="392"/>
        <v>0</v>
      </c>
      <c r="EF135" s="31">
        <f t="shared" ca="1" si="393"/>
        <v>0</v>
      </c>
      <c r="EG135" s="32">
        <f t="shared" ca="1" si="394"/>
        <v>2590.5500000000002</v>
      </c>
      <c r="EH135" s="32">
        <f t="shared" ca="1" si="395"/>
        <v>2209.44</v>
      </c>
      <c r="EI135" s="32">
        <f t="shared" ca="1" si="396"/>
        <v>1115.1000000000001</v>
      </c>
      <c r="EJ135" s="32">
        <f t="shared" ca="1" si="397"/>
        <v>1915.29</v>
      </c>
      <c r="EK135" s="32">
        <f t="shared" ca="1" si="398"/>
        <v>828.1</v>
      </c>
      <c r="EL135" s="32">
        <f t="shared" ca="1" si="399"/>
        <v>1482.6599999999999</v>
      </c>
      <c r="EM135" s="32">
        <f t="shared" ca="1" si="400"/>
        <v>0</v>
      </c>
      <c r="EN135" s="32">
        <f t="shared" ca="1" si="401"/>
        <v>0</v>
      </c>
      <c r="EO135" s="32">
        <f t="shared" ca="1" si="402"/>
        <v>0</v>
      </c>
      <c r="EP135" s="32">
        <f t="shared" ca="1" si="403"/>
        <v>0</v>
      </c>
      <c r="EQ135" s="32">
        <f t="shared" ca="1" si="404"/>
        <v>0</v>
      </c>
      <c r="ER135" s="32">
        <f t="shared" ca="1" si="405"/>
        <v>0</v>
      </c>
    </row>
    <row r="136" spans="1:148" x14ac:dyDescent="0.25">
      <c r="A136" t="s">
        <v>445</v>
      </c>
      <c r="B136" s="1" t="s">
        <v>141</v>
      </c>
      <c r="C136" t="str">
        <f t="shared" ca="1" si="319"/>
        <v>TC01</v>
      </c>
      <c r="D136" t="str">
        <f t="shared" ca="1" si="320"/>
        <v>Carseland Industrial System</v>
      </c>
      <c r="E136" s="51">
        <v>49910.107600000003</v>
      </c>
      <c r="F136" s="51">
        <v>47065.020199999999</v>
      </c>
      <c r="G136" s="51">
        <v>42588.129000000001</v>
      </c>
      <c r="H136" s="51">
        <v>45458.063000000002</v>
      </c>
      <c r="I136" s="51">
        <v>44922.050799999997</v>
      </c>
      <c r="J136" s="51">
        <v>46144.5648</v>
      </c>
      <c r="K136" s="51">
        <v>39587.5605</v>
      </c>
      <c r="L136" s="51">
        <v>36358.159800000001</v>
      </c>
      <c r="M136" s="51">
        <v>36324.332900000001</v>
      </c>
      <c r="N136" s="51">
        <v>47300.296000000002</v>
      </c>
      <c r="O136" s="51">
        <v>47896.2955</v>
      </c>
      <c r="P136" s="51">
        <v>49460.245900000002</v>
      </c>
      <c r="Q136" s="32">
        <v>4382232.78</v>
      </c>
      <c r="R136" s="32">
        <v>6637515.4000000004</v>
      </c>
      <c r="S136" s="32">
        <v>1966188.22</v>
      </c>
      <c r="T136" s="32">
        <v>2403547.7200000002</v>
      </c>
      <c r="U136" s="32">
        <v>1461994.94</v>
      </c>
      <c r="V136" s="32">
        <v>3641216.4</v>
      </c>
      <c r="W136" s="32">
        <v>2923396.23</v>
      </c>
      <c r="X136" s="32">
        <v>5196523.4400000004</v>
      </c>
      <c r="Y136" s="32">
        <v>4385155.8099999996</v>
      </c>
      <c r="Z136" s="32">
        <v>3404186.9</v>
      </c>
      <c r="AA136" s="32">
        <v>5548092.1600000001</v>
      </c>
      <c r="AB136" s="32">
        <v>2650890.7799999998</v>
      </c>
      <c r="AC136" s="2">
        <v>-0.19</v>
      </c>
      <c r="AD136" s="2">
        <v>-0.19</v>
      </c>
      <c r="AE136" s="2">
        <v>-0.19</v>
      </c>
      <c r="AF136" s="2">
        <v>-0.19</v>
      </c>
      <c r="AG136" s="2">
        <v>-0.19</v>
      </c>
      <c r="AH136" s="2">
        <v>-0.19</v>
      </c>
      <c r="AI136" s="2">
        <v>1.23</v>
      </c>
      <c r="AJ136" s="2">
        <v>1.23</v>
      </c>
      <c r="AK136" s="2">
        <v>1.23</v>
      </c>
      <c r="AL136" s="2">
        <v>1.23</v>
      </c>
      <c r="AM136" s="2">
        <v>1.23</v>
      </c>
      <c r="AN136" s="2">
        <v>1.23</v>
      </c>
      <c r="AO136" s="33">
        <v>-8326.24</v>
      </c>
      <c r="AP136" s="33">
        <v>-12611.28</v>
      </c>
      <c r="AQ136" s="33">
        <v>-3735.76</v>
      </c>
      <c r="AR136" s="33">
        <v>-4566.74</v>
      </c>
      <c r="AS136" s="33">
        <v>-2777.79</v>
      </c>
      <c r="AT136" s="33">
        <v>-6918.31</v>
      </c>
      <c r="AU136" s="33">
        <v>35957.769999999997</v>
      </c>
      <c r="AV136" s="33">
        <v>63917.24</v>
      </c>
      <c r="AW136" s="33">
        <v>53937.42</v>
      </c>
      <c r="AX136" s="33">
        <v>41871.5</v>
      </c>
      <c r="AY136" s="33">
        <v>68241.53</v>
      </c>
      <c r="AZ136" s="33">
        <v>32605.96</v>
      </c>
      <c r="BA136" s="31">
        <f t="shared" si="322"/>
        <v>-1752.89</v>
      </c>
      <c r="BB136" s="31">
        <f t="shared" si="323"/>
        <v>-2655.01</v>
      </c>
      <c r="BC136" s="31">
        <f t="shared" si="324"/>
        <v>-786.48</v>
      </c>
      <c r="BD136" s="31">
        <f t="shared" si="325"/>
        <v>13940.58</v>
      </c>
      <c r="BE136" s="31">
        <f t="shared" si="326"/>
        <v>8479.57</v>
      </c>
      <c r="BF136" s="31">
        <f t="shared" si="327"/>
        <v>21119.06</v>
      </c>
      <c r="BG136" s="31">
        <f t="shared" si="328"/>
        <v>2046.38</v>
      </c>
      <c r="BH136" s="31">
        <f t="shared" si="329"/>
        <v>3637.57</v>
      </c>
      <c r="BI136" s="31">
        <f t="shared" si="330"/>
        <v>3069.61</v>
      </c>
      <c r="BJ136" s="31">
        <f t="shared" si="331"/>
        <v>-10212.56</v>
      </c>
      <c r="BK136" s="31">
        <f t="shared" si="332"/>
        <v>-16644.28</v>
      </c>
      <c r="BL136" s="31">
        <f t="shared" si="333"/>
        <v>-7952.67</v>
      </c>
      <c r="BM136" s="6">
        <f t="shared" ca="1" si="321"/>
        <v>-1.44E-2</v>
      </c>
      <c r="BN136" s="6">
        <f t="shared" ca="1" si="321"/>
        <v>-1.44E-2</v>
      </c>
      <c r="BO136" s="6">
        <f t="shared" ca="1" si="321"/>
        <v>-1.44E-2</v>
      </c>
      <c r="BP136" s="6">
        <f t="shared" ca="1" si="321"/>
        <v>-1.44E-2</v>
      </c>
      <c r="BQ136" s="6">
        <f t="shared" ca="1" si="321"/>
        <v>-1.44E-2</v>
      </c>
      <c r="BR136" s="6">
        <f t="shared" ca="1" si="321"/>
        <v>-1.44E-2</v>
      </c>
      <c r="BS136" s="6">
        <f t="shared" ca="1" si="321"/>
        <v>-1.44E-2</v>
      </c>
      <c r="BT136" s="6">
        <f t="shared" ca="1" si="321"/>
        <v>-1.44E-2</v>
      </c>
      <c r="BU136" s="6">
        <f t="shared" ca="1" si="321"/>
        <v>-1.44E-2</v>
      </c>
      <c r="BV136" s="6">
        <f t="shared" ca="1" si="321"/>
        <v>-1.44E-2</v>
      </c>
      <c r="BW136" s="6">
        <f t="shared" ca="1" si="321"/>
        <v>-1.44E-2</v>
      </c>
      <c r="BX136" s="6">
        <f t="shared" ca="1" si="321"/>
        <v>-1.44E-2</v>
      </c>
      <c r="BY136" s="31">
        <f t="shared" ca="1" si="334"/>
        <v>-63104.15</v>
      </c>
      <c r="BZ136" s="31">
        <f t="shared" ca="1" si="335"/>
        <v>-95580.22</v>
      </c>
      <c r="CA136" s="31">
        <f t="shared" ca="1" si="336"/>
        <v>-28313.11</v>
      </c>
      <c r="CB136" s="31">
        <f t="shared" ca="1" si="337"/>
        <v>-34611.089999999997</v>
      </c>
      <c r="CC136" s="31">
        <f t="shared" ca="1" si="338"/>
        <v>-21052.73</v>
      </c>
      <c r="CD136" s="31">
        <f t="shared" ca="1" si="339"/>
        <v>-52433.52</v>
      </c>
      <c r="CE136" s="31">
        <f t="shared" ca="1" si="340"/>
        <v>-42096.91</v>
      </c>
      <c r="CF136" s="31">
        <f t="shared" ca="1" si="341"/>
        <v>-74829.94</v>
      </c>
      <c r="CG136" s="31">
        <f t="shared" ca="1" si="342"/>
        <v>-63146.239999999998</v>
      </c>
      <c r="CH136" s="31">
        <f t="shared" ca="1" si="343"/>
        <v>-49020.29</v>
      </c>
      <c r="CI136" s="31">
        <f t="shared" ca="1" si="344"/>
        <v>-79892.53</v>
      </c>
      <c r="CJ136" s="31">
        <f t="shared" ca="1" si="345"/>
        <v>-38172.83</v>
      </c>
      <c r="CK136" s="32">
        <f t="shared" ca="1" si="346"/>
        <v>6573.35</v>
      </c>
      <c r="CL136" s="32">
        <f t="shared" ca="1" si="347"/>
        <v>9956.27</v>
      </c>
      <c r="CM136" s="32">
        <f t="shared" ca="1" si="348"/>
        <v>2949.28</v>
      </c>
      <c r="CN136" s="32">
        <f t="shared" ca="1" si="349"/>
        <v>3605.32</v>
      </c>
      <c r="CO136" s="32">
        <f t="shared" ca="1" si="350"/>
        <v>2192.9899999999998</v>
      </c>
      <c r="CP136" s="32">
        <f t="shared" ca="1" si="351"/>
        <v>5461.82</v>
      </c>
      <c r="CQ136" s="32">
        <f t="shared" ca="1" si="352"/>
        <v>4385.09</v>
      </c>
      <c r="CR136" s="32">
        <f t="shared" ca="1" si="353"/>
        <v>7794.79</v>
      </c>
      <c r="CS136" s="32">
        <f t="shared" ca="1" si="354"/>
        <v>6577.73</v>
      </c>
      <c r="CT136" s="32">
        <f t="shared" ca="1" si="355"/>
        <v>5106.28</v>
      </c>
      <c r="CU136" s="32">
        <f t="shared" ca="1" si="356"/>
        <v>8322.14</v>
      </c>
      <c r="CV136" s="32">
        <f t="shared" ca="1" si="357"/>
        <v>3976.34</v>
      </c>
      <c r="CW136" s="31">
        <f t="shared" ca="1" si="358"/>
        <v>-46451.670000000006</v>
      </c>
      <c r="CX136" s="31">
        <f t="shared" ca="1" si="359"/>
        <v>-70357.66</v>
      </c>
      <c r="CY136" s="31">
        <f t="shared" ca="1" si="360"/>
        <v>-20841.59</v>
      </c>
      <c r="CZ136" s="31">
        <f t="shared" ca="1" si="361"/>
        <v>-40379.61</v>
      </c>
      <c r="DA136" s="31">
        <f t="shared" ca="1" si="362"/>
        <v>-24561.519999999997</v>
      </c>
      <c r="DB136" s="31">
        <f t="shared" ca="1" si="363"/>
        <v>-61172.45</v>
      </c>
      <c r="DC136" s="31">
        <f t="shared" ca="1" si="364"/>
        <v>-75715.97</v>
      </c>
      <c r="DD136" s="31">
        <f t="shared" ca="1" si="365"/>
        <v>-134589.96000000002</v>
      </c>
      <c r="DE136" s="31">
        <f t="shared" ca="1" si="366"/>
        <v>-113575.54</v>
      </c>
      <c r="DF136" s="31">
        <f t="shared" ca="1" si="367"/>
        <v>-75572.950000000012</v>
      </c>
      <c r="DG136" s="31">
        <f t="shared" ca="1" si="368"/>
        <v>-123167.63999999998</v>
      </c>
      <c r="DH136" s="31">
        <f t="shared" ca="1" si="369"/>
        <v>-58849.780000000013</v>
      </c>
      <c r="DI136" s="32">
        <f t="shared" ca="1" si="370"/>
        <v>-2322.58</v>
      </c>
      <c r="DJ136" s="32">
        <f t="shared" ca="1" si="371"/>
        <v>-3517.88</v>
      </c>
      <c r="DK136" s="32">
        <f t="shared" ca="1" si="372"/>
        <v>-1042.08</v>
      </c>
      <c r="DL136" s="32">
        <f t="shared" ca="1" si="373"/>
        <v>-2018.98</v>
      </c>
      <c r="DM136" s="32">
        <f t="shared" ca="1" si="374"/>
        <v>-1228.08</v>
      </c>
      <c r="DN136" s="32">
        <f t="shared" ca="1" si="375"/>
        <v>-3058.62</v>
      </c>
      <c r="DO136" s="32">
        <f t="shared" ca="1" si="376"/>
        <v>-3785.8</v>
      </c>
      <c r="DP136" s="32">
        <f t="shared" ca="1" si="377"/>
        <v>-6729.5</v>
      </c>
      <c r="DQ136" s="32">
        <f t="shared" ca="1" si="378"/>
        <v>-5678.78</v>
      </c>
      <c r="DR136" s="32">
        <f t="shared" ca="1" si="379"/>
        <v>-3778.65</v>
      </c>
      <c r="DS136" s="32">
        <f t="shared" ca="1" si="380"/>
        <v>-6158.38</v>
      </c>
      <c r="DT136" s="32">
        <f t="shared" ca="1" si="381"/>
        <v>-2942.49</v>
      </c>
      <c r="DU136" s="31">
        <f t="shared" ca="1" si="382"/>
        <v>-12649.12</v>
      </c>
      <c r="DV136" s="31">
        <f t="shared" ca="1" si="383"/>
        <v>-18994.57</v>
      </c>
      <c r="DW136" s="31">
        <f t="shared" ca="1" si="384"/>
        <v>-5582.67</v>
      </c>
      <c r="DX136" s="31">
        <f t="shared" ca="1" si="385"/>
        <v>-10721.85</v>
      </c>
      <c r="DY136" s="31">
        <f t="shared" ca="1" si="386"/>
        <v>-6466.21</v>
      </c>
      <c r="DZ136" s="31">
        <f t="shared" ca="1" si="387"/>
        <v>-15961.76</v>
      </c>
      <c r="EA136" s="31">
        <f t="shared" ca="1" si="388"/>
        <v>-19585.46</v>
      </c>
      <c r="EB136" s="31">
        <f t="shared" ca="1" si="389"/>
        <v>-34500.06</v>
      </c>
      <c r="EC136" s="31">
        <f t="shared" ca="1" si="390"/>
        <v>-28848.07</v>
      </c>
      <c r="ED136" s="31">
        <f t="shared" ca="1" si="391"/>
        <v>-19024.63</v>
      </c>
      <c r="EE136" s="31">
        <f t="shared" ca="1" si="392"/>
        <v>-30718.39</v>
      </c>
      <c r="EF136" s="31">
        <f t="shared" ca="1" si="393"/>
        <v>-14544.3</v>
      </c>
      <c r="EG136" s="32">
        <f t="shared" ca="1" si="394"/>
        <v>-61423.37000000001</v>
      </c>
      <c r="EH136" s="32">
        <f t="shared" ca="1" si="395"/>
        <v>-92870.110000000015</v>
      </c>
      <c r="EI136" s="32">
        <f t="shared" ca="1" si="396"/>
        <v>-27466.339999999997</v>
      </c>
      <c r="EJ136" s="32">
        <f t="shared" ca="1" si="397"/>
        <v>-53120.44</v>
      </c>
      <c r="EK136" s="32">
        <f t="shared" ca="1" si="398"/>
        <v>-32255.809999999998</v>
      </c>
      <c r="EL136" s="32">
        <f t="shared" ca="1" si="399"/>
        <v>-80192.83</v>
      </c>
      <c r="EM136" s="32">
        <f t="shared" ca="1" si="400"/>
        <v>-99087.23000000001</v>
      </c>
      <c r="EN136" s="32">
        <f t="shared" ca="1" si="401"/>
        <v>-175819.52000000002</v>
      </c>
      <c r="EO136" s="32">
        <f t="shared" ca="1" si="402"/>
        <v>-148102.38999999998</v>
      </c>
      <c r="EP136" s="32">
        <f t="shared" ca="1" si="403"/>
        <v>-98376.23000000001</v>
      </c>
      <c r="EQ136" s="32">
        <f t="shared" ca="1" si="404"/>
        <v>-160044.40999999997</v>
      </c>
      <c r="ER136" s="32">
        <f t="shared" ca="1" si="405"/>
        <v>-76336.570000000007</v>
      </c>
    </row>
    <row r="137" spans="1:148" x14ac:dyDescent="0.25">
      <c r="A137" t="s">
        <v>445</v>
      </c>
      <c r="B137" s="1" t="s">
        <v>142</v>
      </c>
      <c r="C137" t="str">
        <f t="shared" ca="1" si="319"/>
        <v>TC02</v>
      </c>
      <c r="D137" t="str">
        <f t="shared" ca="1" si="320"/>
        <v>Redwater Industrial System</v>
      </c>
      <c r="E137" s="51">
        <v>18898.718700000001</v>
      </c>
      <c r="F137" s="51">
        <v>17790.731199999998</v>
      </c>
      <c r="G137" s="51">
        <v>17936.9244</v>
      </c>
      <c r="H137" s="51">
        <v>16975.030999999999</v>
      </c>
      <c r="I137" s="51">
        <v>17213.642800000001</v>
      </c>
      <c r="J137" s="51">
        <v>16973.6093</v>
      </c>
      <c r="K137" s="51">
        <v>17419.827700000002</v>
      </c>
      <c r="L137" s="51">
        <v>16793.144400000001</v>
      </c>
      <c r="M137" s="51">
        <v>14298.3405</v>
      </c>
      <c r="N137" s="51">
        <v>16601.3125</v>
      </c>
      <c r="O137" s="51">
        <v>17744.690699999999</v>
      </c>
      <c r="P137" s="51">
        <v>18595.897499999999</v>
      </c>
      <c r="Q137" s="32">
        <v>1743909.31</v>
      </c>
      <c r="R137" s="32">
        <v>2511104.0499999998</v>
      </c>
      <c r="S137" s="32">
        <v>882981.56</v>
      </c>
      <c r="T137" s="32">
        <v>885762.87</v>
      </c>
      <c r="U137" s="32">
        <v>551578.86</v>
      </c>
      <c r="V137" s="32">
        <v>1203969.1000000001</v>
      </c>
      <c r="W137" s="32">
        <v>1029315.61</v>
      </c>
      <c r="X137" s="32">
        <v>2024118.76</v>
      </c>
      <c r="Y137" s="32">
        <v>1363963.89</v>
      </c>
      <c r="Z137" s="32">
        <v>1143464.55</v>
      </c>
      <c r="AA137" s="32">
        <v>2154059.5499999998</v>
      </c>
      <c r="AB137" s="32">
        <v>992220.63</v>
      </c>
      <c r="AC137" s="2">
        <v>3.8</v>
      </c>
      <c r="AD137" s="2">
        <v>3.8</v>
      </c>
      <c r="AE137" s="2">
        <v>3.8</v>
      </c>
      <c r="AF137" s="2">
        <v>3.8</v>
      </c>
      <c r="AG137" s="2">
        <v>3.8</v>
      </c>
      <c r="AH137" s="2">
        <v>3.8</v>
      </c>
      <c r="AI137" s="2">
        <v>3.99</v>
      </c>
      <c r="AJ137" s="2">
        <v>3.99</v>
      </c>
      <c r="AK137" s="2">
        <v>3.99</v>
      </c>
      <c r="AL137" s="2">
        <v>3.99</v>
      </c>
      <c r="AM137" s="2">
        <v>3.99</v>
      </c>
      <c r="AN137" s="2">
        <v>3.99</v>
      </c>
      <c r="AO137" s="33">
        <v>66268.55</v>
      </c>
      <c r="AP137" s="33">
        <v>95421.95</v>
      </c>
      <c r="AQ137" s="33">
        <v>33553.300000000003</v>
      </c>
      <c r="AR137" s="33">
        <v>33658.99</v>
      </c>
      <c r="AS137" s="33">
        <v>20960</v>
      </c>
      <c r="AT137" s="33">
        <v>45750.83</v>
      </c>
      <c r="AU137" s="33">
        <v>41069.69</v>
      </c>
      <c r="AV137" s="33">
        <v>80762.34</v>
      </c>
      <c r="AW137" s="33">
        <v>54422.16</v>
      </c>
      <c r="AX137" s="33">
        <v>45624.24</v>
      </c>
      <c r="AY137" s="33">
        <v>85946.98</v>
      </c>
      <c r="AZ137" s="33">
        <v>39589.599999999999</v>
      </c>
      <c r="BA137" s="31">
        <f t="shared" si="322"/>
        <v>-697.56</v>
      </c>
      <c r="BB137" s="31">
        <f t="shared" si="323"/>
        <v>-1004.44</v>
      </c>
      <c r="BC137" s="31">
        <f t="shared" si="324"/>
        <v>-353.19</v>
      </c>
      <c r="BD137" s="31">
        <f t="shared" si="325"/>
        <v>5137.42</v>
      </c>
      <c r="BE137" s="31">
        <f t="shared" si="326"/>
        <v>3199.16</v>
      </c>
      <c r="BF137" s="31">
        <f t="shared" si="327"/>
        <v>6983.02</v>
      </c>
      <c r="BG137" s="31">
        <f t="shared" si="328"/>
        <v>720.52</v>
      </c>
      <c r="BH137" s="31">
        <f t="shared" si="329"/>
        <v>1416.88</v>
      </c>
      <c r="BI137" s="31">
        <f t="shared" si="330"/>
        <v>954.77</v>
      </c>
      <c r="BJ137" s="31">
        <f t="shared" si="331"/>
        <v>-3430.39</v>
      </c>
      <c r="BK137" s="31">
        <f t="shared" si="332"/>
        <v>-6462.18</v>
      </c>
      <c r="BL137" s="31">
        <f t="shared" si="333"/>
        <v>-2976.66</v>
      </c>
      <c r="BM137" s="6">
        <f t="shared" ca="1" si="321"/>
        <v>3.3500000000000002E-2</v>
      </c>
      <c r="BN137" s="6">
        <f t="shared" ca="1" si="321"/>
        <v>3.3500000000000002E-2</v>
      </c>
      <c r="BO137" s="6">
        <f t="shared" ca="1" si="321"/>
        <v>3.3500000000000002E-2</v>
      </c>
      <c r="BP137" s="6">
        <f t="shared" ca="1" si="321"/>
        <v>3.3500000000000002E-2</v>
      </c>
      <c r="BQ137" s="6">
        <f t="shared" ca="1" si="321"/>
        <v>3.3500000000000002E-2</v>
      </c>
      <c r="BR137" s="6">
        <f t="shared" ca="1" si="321"/>
        <v>3.3500000000000002E-2</v>
      </c>
      <c r="BS137" s="6">
        <f t="shared" ca="1" si="321"/>
        <v>3.3500000000000002E-2</v>
      </c>
      <c r="BT137" s="6">
        <f t="shared" ca="1" si="321"/>
        <v>3.3500000000000002E-2</v>
      </c>
      <c r="BU137" s="6">
        <f t="shared" ca="1" si="321"/>
        <v>3.3500000000000002E-2</v>
      </c>
      <c r="BV137" s="6">
        <f t="shared" ca="1" si="321"/>
        <v>3.3500000000000002E-2</v>
      </c>
      <c r="BW137" s="6">
        <f t="shared" ca="1" si="321"/>
        <v>3.3500000000000002E-2</v>
      </c>
      <c r="BX137" s="6">
        <f t="shared" ca="1" si="321"/>
        <v>3.3500000000000002E-2</v>
      </c>
      <c r="BY137" s="31">
        <f t="shared" ca="1" si="334"/>
        <v>58420.959999999999</v>
      </c>
      <c r="BZ137" s="31">
        <f t="shared" ca="1" si="335"/>
        <v>84121.99</v>
      </c>
      <c r="CA137" s="31">
        <f t="shared" ca="1" si="336"/>
        <v>29579.88</v>
      </c>
      <c r="CB137" s="31">
        <f t="shared" ca="1" si="337"/>
        <v>29673.06</v>
      </c>
      <c r="CC137" s="31">
        <f t="shared" ca="1" si="338"/>
        <v>18477.89</v>
      </c>
      <c r="CD137" s="31">
        <f t="shared" ca="1" si="339"/>
        <v>40332.959999999999</v>
      </c>
      <c r="CE137" s="31">
        <f t="shared" ca="1" si="340"/>
        <v>34482.07</v>
      </c>
      <c r="CF137" s="31">
        <f t="shared" ca="1" si="341"/>
        <v>67807.98</v>
      </c>
      <c r="CG137" s="31">
        <f t="shared" ca="1" si="342"/>
        <v>45692.79</v>
      </c>
      <c r="CH137" s="31">
        <f t="shared" ca="1" si="343"/>
        <v>38306.06</v>
      </c>
      <c r="CI137" s="31">
        <f t="shared" ca="1" si="344"/>
        <v>72160.990000000005</v>
      </c>
      <c r="CJ137" s="31">
        <f t="shared" ca="1" si="345"/>
        <v>33239.39</v>
      </c>
      <c r="CK137" s="32">
        <f t="shared" ca="1" si="346"/>
        <v>2615.86</v>
      </c>
      <c r="CL137" s="32">
        <f t="shared" ca="1" si="347"/>
        <v>3766.66</v>
      </c>
      <c r="CM137" s="32">
        <f t="shared" ca="1" si="348"/>
        <v>1324.47</v>
      </c>
      <c r="CN137" s="32">
        <f t="shared" ca="1" si="349"/>
        <v>1328.64</v>
      </c>
      <c r="CO137" s="32">
        <f t="shared" ca="1" si="350"/>
        <v>827.37</v>
      </c>
      <c r="CP137" s="32">
        <f t="shared" ca="1" si="351"/>
        <v>1805.95</v>
      </c>
      <c r="CQ137" s="32">
        <f t="shared" ca="1" si="352"/>
        <v>1543.97</v>
      </c>
      <c r="CR137" s="32">
        <f t="shared" ca="1" si="353"/>
        <v>3036.18</v>
      </c>
      <c r="CS137" s="32">
        <f t="shared" ca="1" si="354"/>
        <v>2045.95</v>
      </c>
      <c r="CT137" s="32">
        <f t="shared" ca="1" si="355"/>
        <v>1715.2</v>
      </c>
      <c r="CU137" s="32">
        <f t="shared" ca="1" si="356"/>
        <v>3231.09</v>
      </c>
      <c r="CV137" s="32">
        <f t="shared" ca="1" si="357"/>
        <v>1488.33</v>
      </c>
      <c r="CW137" s="31">
        <f t="shared" ca="1" si="358"/>
        <v>-4534.1700000000037</v>
      </c>
      <c r="CX137" s="31">
        <f t="shared" ca="1" si="359"/>
        <v>-6528.8599999999878</v>
      </c>
      <c r="CY137" s="31">
        <f t="shared" ca="1" si="360"/>
        <v>-2295.7600000000007</v>
      </c>
      <c r="CZ137" s="31">
        <f t="shared" ca="1" si="361"/>
        <v>-7794.7099999999973</v>
      </c>
      <c r="DA137" s="31">
        <f t="shared" ca="1" si="362"/>
        <v>-4853.9000000000015</v>
      </c>
      <c r="DB137" s="31">
        <f t="shared" ca="1" si="363"/>
        <v>-10594.940000000006</v>
      </c>
      <c r="DC137" s="31">
        <f t="shared" ca="1" si="364"/>
        <v>-5764.1700000000019</v>
      </c>
      <c r="DD137" s="31">
        <f t="shared" ca="1" si="365"/>
        <v>-11335.060000000009</v>
      </c>
      <c r="DE137" s="31">
        <f t="shared" ca="1" si="366"/>
        <v>-7638.190000000006</v>
      </c>
      <c r="DF137" s="31">
        <f t="shared" ca="1" si="367"/>
        <v>-2172.5900000000033</v>
      </c>
      <c r="DG137" s="31">
        <f t="shared" ca="1" si="368"/>
        <v>-4092.7199999999939</v>
      </c>
      <c r="DH137" s="31">
        <f t="shared" ca="1" si="369"/>
        <v>-1885.2199999999975</v>
      </c>
      <c r="DI137" s="32">
        <f t="shared" ca="1" si="370"/>
        <v>-226.71</v>
      </c>
      <c r="DJ137" s="32">
        <f t="shared" ca="1" si="371"/>
        <v>-326.44</v>
      </c>
      <c r="DK137" s="32">
        <f t="shared" ca="1" si="372"/>
        <v>-114.79</v>
      </c>
      <c r="DL137" s="32">
        <f t="shared" ca="1" si="373"/>
        <v>-389.74</v>
      </c>
      <c r="DM137" s="32">
        <f t="shared" ca="1" si="374"/>
        <v>-242.7</v>
      </c>
      <c r="DN137" s="32">
        <f t="shared" ca="1" si="375"/>
        <v>-529.75</v>
      </c>
      <c r="DO137" s="32">
        <f t="shared" ca="1" si="376"/>
        <v>-288.20999999999998</v>
      </c>
      <c r="DP137" s="32">
        <f t="shared" ca="1" si="377"/>
        <v>-566.75</v>
      </c>
      <c r="DQ137" s="32">
        <f t="shared" ca="1" si="378"/>
        <v>-381.91</v>
      </c>
      <c r="DR137" s="32">
        <f t="shared" ca="1" si="379"/>
        <v>-108.63</v>
      </c>
      <c r="DS137" s="32">
        <f t="shared" ca="1" si="380"/>
        <v>-204.64</v>
      </c>
      <c r="DT137" s="32">
        <f t="shared" ca="1" si="381"/>
        <v>-94.26</v>
      </c>
      <c r="DU137" s="31">
        <f t="shared" ca="1" si="382"/>
        <v>-1234.69</v>
      </c>
      <c r="DV137" s="31">
        <f t="shared" ca="1" si="383"/>
        <v>-1762.61</v>
      </c>
      <c r="DW137" s="31">
        <f t="shared" ca="1" si="384"/>
        <v>-614.95000000000005</v>
      </c>
      <c r="DX137" s="31">
        <f t="shared" ca="1" si="385"/>
        <v>-2069.6999999999998</v>
      </c>
      <c r="DY137" s="31">
        <f t="shared" ca="1" si="386"/>
        <v>-1277.8699999999999</v>
      </c>
      <c r="DZ137" s="31">
        <f t="shared" ca="1" si="387"/>
        <v>-2764.54</v>
      </c>
      <c r="EA137" s="31">
        <f t="shared" ca="1" si="388"/>
        <v>-1491.02</v>
      </c>
      <c r="EB137" s="31">
        <f t="shared" ca="1" si="389"/>
        <v>-2905.57</v>
      </c>
      <c r="EC137" s="31">
        <f t="shared" ca="1" si="390"/>
        <v>-1940.09</v>
      </c>
      <c r="ED137" s="31">
        <f t="shared" ca="1" si="391"/>
        <v>-546.91999999999996</v>
      </c>
      <c r="EE137" s="31">
        <f t="shared" ca="1" si="392"/>
        <v>-1020.74</v>
      </c>
      <c r="EF137" s="31">
        <f t="shared" ca="1" si="393"/>
        <v>-465.92</v>
      </c>
      <c r="EG137" s="32">
        <f t="shared" ca="1" si="394"/>
        <v>-5995.5700000000033</v>
      </c>
      <c r="EH137" s="32">
        <f t="shared" ca="1" si="395"/>
        <v>-8617.9099999999871</v>
      </c>
      <c r="EI137" s="32">
        <f t="shared" ca="1" si="396"/>
        <v>-3025.5000000000009</v>
      </c>
      <c r="EJ137" s="32">
        <f t="shared" ca="1" si="397"/>
        <v>-10254.149999999998</v>
      </c>
      <c r="EK137" s="32">
        <f t="shared" ca="1" si="398"/>
        <v>-6374.4700000000012</v>
      </c>
      <c r="EL137" s="32">
        <f t="shared" ca="1" si="399"/>
        <v>-13889.230000000007</v>
      </c>
      <c r="EM137" s="32">
        <f t="shared" ca="1" si="400"/>
        <v>-7543.4000000000015</v>
      </c>
      <c r="EN137" s="32">
        <f t="shared" ca="1" si="401"/>
        <v>-14807.380000000008</v>
      </c>
      <c r="EO137" s="32">
        <f t="shared" ca="1" si="402"/>
        <v>-9960.190000000006</v>
      </c>
      <c r="EP137" s="32">
        <f t="shared" ca="1" si="403"/>
        <v>-2828.1400000000035</v>
      </c>
      <c r="EQ137" s="32">
        <f t="shared" ca="1" si="404"/>
        <v>-5318.099999999994</v>
      </c>
      <c r="ER137" s="32">
        <f t="shared" ca="1" si="405"/>
        <v>-2445.3999999999974</v>
      </c>
    </row>
    <row r="138" spans="1:148" x14ac:dyDescent="0.25">
      <c r="A138" t="s">
        <v>484</v>
      </c>
      <c r="B138" s="1" t="s">
        <v>144</v>
      </c>
      <c r="C138" t="str">
        <f t="shared" ca="1" si="319"/>
        <v>BCHIMP</v>
      </c>
      <c r="D138" t="str">
        <f t="shared" ca="1" si="320"/>
        <v>Alberta-BC Intertie - Import</v>
      </c>
      <c r="E138" s="51">
        <v>1246</v>
      </c>
      <c r="F138" s="51">
        <v>58</v>
      </c>
      <c r="G138" s="51">
        <v>1938</v>
      </c>
      <c r="H138" s="51">
        <v>565</v>
      </c>
      <c r="I138" s="51">
        <v>1861</v>
      </c>
      <c r="K138" s="51">
        <v>40</v>
      </c>
      <c r="L138" s="51">
        <v>400</v>
      </c>
      <c r="M138" s="51">
        <v>40</v>
      </c>
      <c r="N138" s="51">
        <v>100</v>
      </c>
      <c r="O138" s="51">
        <v>3320</v>
      </c>
      <c r="P138" s="51">
        <v>1965</v>
      </c>
      <c r="Q138" s="32">
        <v>45782.53</v>
      </c>
      <c r="R138" s="32">
        <v>1918.92</v>
      </c>
      <c r="S138" s="32">
        <v>56387.85</v>
      </c>
      <c r="T138" s="32">
        <v>16418.259999999998</v>
      </c>
      <c r="U138" s="32">
        <v>47555.29</v>
      </c>
      <c r="V138" s="32"/>
      <c r="W138" s="32">
        <v>1331.6</v>
      </c>
      <c r="X138" s="32">
        <v>12441</v>
      </c>
      <c r="Y138" s="32">
        <v>1292.4000000000001</v>
      </c>
      <c r="Z138" s="32">
        <v>2742.5</v>
      </c>
      <c r="AA138" s="32">
        <v>127214.8</v>
      </c>
      <c r="AB138" s="32">
        <v>112967.1</v>
      </c>
      <c r="AC138" s="2">
        <v>0.53</v>
      </c>
      <c r="AD138" s="2">
        <v>0.53</v>
      </c>
      <c r="AE138" s="2">
        <v>0.53</v>
      </c>
      <c r="AF138" s="2">
        <v>0.53</v>
      </c>
      <c r="AG138" s="2">
        <v>0.53</v>
      </c>
      <c r="AI138" s="2">
        <v>1.92</v>
      </c>
      <c r="AJ138" s="2">
        <v>1.92</v>
      </c>
      <c r="AK138" s="2">
        <v>1.92</v>
      </c>
      <c r="AL138" s="2">
        <v>1.92</v>
      </c>
      <c r="AM138" s="2">
        <v>1.92</v>
      </c>
      <c r="AN138" s="2">
        <v>1.92</v>
      </c>
      <c r="AO138" s="33">
        <v>242.65</v>
      </c>
      <c r="AP138" s="33">
        <v>10.17</v>
      </c>
      <c r="AQ138" s="33">
        <v>298.86</v>
      </c>
      <c r="AR138" s="33">
        <v>87.02</v>
      </c>
      <c r="AS138" s="33">
        <v>252.04</v>
      </c>
      <c r="AT138" s="33"/>
      <c r="AU138" s="33">
        <v>25.57</v>
      </c>
      <c r="AV138" s="33">
        <v>238.87</v>
      </c>
      <c r="AW138" s="33">
        <v>24.81</v>
      </c>
      <c r="AX138" s="33">
        <v>52.66</v>
      </c>
      <c r="AY138" s="33">
        <v>2442.52</v>
      </c>
      <c r="AZ138" s="33">
        <v>2168.9699999999998</v>
      </c>
      <c r="BA138" s="31">
        <f t="shared" si="322"/>
        <v>-18.309999999999999</v>
      </c>
      <c r="BB138" s="31">
        <f t="shared" si="323"/>
        <v>-0.77</v>
      </c>
      <c r="BC138" s="31">
        <f t="shared" si="324"/>
        <v>-22.56</v>
      </c>
      <c r="BD138" s="31">
        <f t="shared" si="325"/>
        <v>95.23</v>
      </c>
      <c r="BE138" s="31">
        <f t="shared" si="326"/>
        <v>275.82</v>
      </c>
      <c r="BF138" s="31">
        <f t="shared" si="327"/>
        <v>0</v>
      </c>
      <c r="BG138" s="31">
        <f t="shared" si="328"/>
        <v>0.93</v>
      </c>
      <c r="BH138" s="31">
        <f t="shared" si="329"/>
        <v>8.7100000000000009</v>
      </c>
      <c r="BI138" s="31">
        <f t="shared" si="330"/>
        <v>0.9</v>
      </c>
      <c r="BJ138" s="31">
        <f t="shared" si="331"/>
        <v>-8.23</v>
      </c>
      <c r="BK138" s="31">
        <f t="shared" si="332"/>
        <v>-381.64</v>
      </c>
      <c r="BL138" s="31">
        <f t="shared" si="333"/>
        <v>-338.9</v>
      </c>
      <c r="BM138" s="6">
        <f t="shared" ca="1" si="321"/>
        <v>1.09E-2</v>
      </c>
      <c r="BN138" s="6">
        <f t="shared" ca="1" si="321"/>
        <v>1.09E-2</v>
      </c>
      <c r="BO138" s="6">
        <f t="shared" ca="1" si="321"/>
        <v>1.09E-2</v>
      </c>
      <c r="BP138" s="6">
        <f t="shared" ca="1" si="321"/>
        <v>1.09E-2</v>
      </c>
      <c r="BQ138" s="6">
        <f t="shared" ca="1" si="321"/>
        <v>1.09E-2</v>
      </c>
      <c r="BR138" s="6">
        <f t="shared" ca="1" si="321"/>
        <v>1.09E-2</v>
      </c>
      <c r="BS138" s="6">
        <f t="shared" ca="1" si="321"/>
        <v>1.09E-2</v>
      </c>
      <c r="BT138" s="6">
        <f t="shared" ca="1" si="321"/>
        <v>1.09E-2</v>
      </c>
      <c r="BU138" s="6">
        <f t="shared" ca="1" si="321"/>
        <v>1.09E-2</v>
      </c>
      <c r="BV138" s="6">
        <f t="shared" ca="1" si="321"/>
        <v>1.09E-2</v>
      </c>
      <c r="BW138" s="6">
        <f t="shared" ca="1" si="321"/>
        <v>1.09E-2</v>
      </c>
      <c r="BX138" s="6">
        <f t="shared" ca="1" si="321"/>
        <v>1.09E-2</v>
      </c>
      <c r="BY138" s="31">
        <f t="shared" ca="1" si="334"/>
        <v>499.03</v>
      </c>
      <c r="BZ138" s="31">
        <f t="shared" ca="1" si="335"/>
        <v>20.92</v>
      </c>
      <c r="CA138" s="31">
        <f t="shared" ca="1" si="336"/>
        <v>614.63</v>
      </c>
      <c r="CB138" s="31">
        <f t="shared" ca="1" si="337"/>
        <v>178.96</v>
      </c>
      <c r="CC138" s="31">
        <f t="shared" ca="1" si="338"/>
        <v>518.35</v>
      </c>
      <c r="CD138" s="31">
        <f t="shared" ca="1" si="339"/>
        <v>0</v>
      </c>
      <c r="CE138" s="31">
        <f t="shared" ca="1" si="340"/>
        <v>14.51</v>
      </c>
      <c r="CF138" s="31">
        <f t="shared" ca="1" si="341"/>
        <v>135.61000000000001</v>
      </c>
      <c r="CG138" s="31">
        <f t="shared" ca="1" si="342"/>
        <v>14.09</v>
      </c>
      <c r="CH138" s="31">
        <f t="shared" ca="1" si="343"/>
        <v>29.89</v>
      </c>
      <c r="CI138" s="31">
        <f t="shared" ca="1" si="344"/>
        <v>1386.64</v>
      </c>
      <c r="CJ138" s="31">
        <f t="shared" ca="1" si="345"/>
        <v>1231.3399999999999</v>
      </c>
      <c r="CK138" s="32">
        <f t="shared" ca="1" si="346"/>
        <v>68.67</v>
      </c>
      <c r="CL138" s="32">
        <f t="shared" ca="1" si="347"/>
        <v>2.88</v>
      </c>
      <c r="CM138" s="32">
        <f t="shared" ca="1" si="348"/>
        <v>84.58</v>
      </c>
      <c r="CN138" s="32">
        <f t="shared" ca="1" si="349"/>
        <v>24.63</v>
      </c>
      <c r="CO138" s="32">
        <f t="shared" ca="1" si="350"/>
        <v>71.33</v>
      </c>
      <c r="CP138" s="32">
        <f t="shared" ca="1" si="351"/>
        <v>0</v>
      </c>
      <c r="CQ138" s="32">
        <f t="shared" ca="1" si="352"/>
        <v>2</v>
      </c>
      <c r="CR138" s="32">
        <f t="shared" ca="1" si="353"/>
        <v>18.66</v>
      </c>
      <c r="CS138" s="32">
        <f t="shared" ca="1" si="354"/>
        <v>1.94</v>
      </c>
      <c r="CT138" s="32">
        <f t="shared" ca="1" si="355"/>
        <v>4.1100000000000003</v>
      </c>
      <c r="CU138" s="32">
        <f t="shared" ca="1" si="356"/>
        <v>190.82</v>
      </c>
      <c r="CV138" s="32">
        <f t="shared" ca="1" si="357"/>
        <v>169.45</v>
      </c>
      <c r="CW138" s="31">
        <f t="shared" ca="1" si="358"/>
        <v>343.35999999999996</v>
      </c>
      <c r="CX138" s="31">
        <f t="shared" ca="1" si="359"/>
        <v>14.4</v>
      </c>
      <c r="CY138" s="31">
        <f t="shared" ca="1" si="360"/>
        <v>422.91</v>
      </c>
      <c r="CZ138" s="31">
        <f t="shared" ca="1" si="361"/>
        <v>21.340000000000003</v>
      </c>
      <c r="DA138" s="31">
        <f t="shared" ca="1" si="362"/>
        <v>61.820000000000107</v>
      </c>
      <c r="DB138" s="31">
        <f t="shared" ca="1" si="363"/>
        <v>0</v>
      </c>
      <c r="DC138" s="31">
        <f t="shared" ca="1" si="364"/>
        <v>-9.990000000000002</v>
      </c>
      <c r="DD138" s="31">
        <f t="shared" ca="1" si="365"/>
        <v>-93.31</v>
      </c>
      <c r="DE138" s="31">
        <f t="shared" ca="1" si="366"/>
        <v>-9.6799999999999979</v>
      </c>
      <c r="DF138" s="31">
        <f t="shared" ca="1" si="367"/>
        <v>-10.429999999999996</v>
      </c>
      <c r="DG138" s="31">
        <f t="shared" ca="1" si="368"/>
        <v>-483.41999999999996</v>
      </c>
      <c r="DH138" s="31">
        <f t="shared" ca="1" si="369"/>
        <v>-429.27999999999986</v>
      </c>
      <c r="DI138" s="32">
        <f t="shared" ca="1" si="370"/>
        <v>17.170000000000002</v>
      </c>
      <c r="DJ138" s="32">
        <f t="shared" ca="1" si="371"/>
        <v>0.72</v>
      </c>
      <c r="DK138" s="32">
        <f t="shared" ca="1" si="372"/>
        <v>21.15</v>
      </c>
      <c r="DL138" s="32">
        <f t="shared" ca="1" si="373"/>
        <v>1.07</v>
      </c>
      <c r="DM138" s="32">
        <f t="shared" ca="1" si="374"/>
        <v>3.09</v>
      </c>
      <c r="DN138" s="32">
        <f t="shared" ca="1" si="375"/>
        <v>0</v>
      </c>
      <c r="DO138" s="32">
        <f t="shared" ca="1" si="376"/>
        <v>-0.5</v>
      </c>
      <c r="DP138" s="32">
        <f t="shared" ca="1" si="377"/>
        <v>-4.67</v>
      </c>
      <c r="DQ138" s="32">
        <f t="shared" ca="1" si="378"/>
        <v>-0.48</v>
      </c>
      <c r="DR138" s="32">
        <f t="shared" ca="1" si="379"/>
        <v>-0.52</v>
      </c>
      <c r="DS138" s="32">
        <f t="shared" ca="1" si="380"/>
        <v>-24.17</v>
      </c>
      <c r="DT138" s="32">
        <f t="shared" ca="1" si="381"/>
        <v>-21.46</v>
      </c>
      <c r="DU138" s="31">
        <f t="shared" ca="1" si="382"/>
        <v>93.5</v>
      </c>
      <c r="DV138" s="31">
        <f t="shared" ca="1" si="383"/>
        <v>3.89</v>
      </c>
      <c r="DW138" s="31">
        <f t="shared" ca="1" si="384"/>
        <v>113.28</v>
      </c>
      <c r="DX138" s="31">
        <f t="shared" ca="1" si="385"/>
        <v>5.67</v>
      </c>
      <c r="DY138" s="31">
        <f t="shared" ca="1" si="386"/>
        <v>16.28</v>
      </c>
      <c r="DZ138" s="31">
        <f t="shared" ca="1" si="387"/>
        <v>0</v>
      </c>
      <c r="EA138" s="31">
        <f t="shared" ca="1" si="388"/>
        <v>-2.58</v>
      </c>
      <c r="EB138" s="31">
        <f t="shared" ca="1" si="389"/>
        <v>-23.92</v>
      </c>
      <c r="EC138" s="31">
        <f t="shared" ca="1" si="390"/>
        <v>-2.46</v>
      </c>
      <c r="ED138" s="31">
        <f t="shared" ca="1" si="391"/>
        <v>-2.63</v>
      </c>
      <c r="EE138" s="31">
        <f t="shared" ca="1" si="392"/>
        <v>-120.57</v>
      </c>
      <c r="EF138" s="31">
        <f t="shared" ca="1" si="393"/>
        <v>-106.09</v>
      </c>
      <c r="EG138" s="32">
        <f t="shared" ca="1" si="394"/>
        <v>454.03</v>
      </c>
      <c r="EH138" s="32">
        <f t="shared" ca="1" si="395"/>
        <v>19.010000000000002</v>
      </c>
      <c r="EI138" s="32">
        <f t="shared" ca="1" si="396"/>
        <v>557.34</v>
      </c>
      <c r="EJ138" s="32">
        <f t="shared" ca="1" si="397"/>
        <v>28.080000000000005</v>
      </c>
      <c r="EK138" s="32">
        <f t="shared" ca="1" si="398"/>
        <v>81.190000000000111</v>
      </c>
      <c r="EL138" s="32">
        <f t="shared" ca="1" si="399"/>
        <v>0</v>
      </c>
      <c r="EM138" s="32">
        <f t="shared" ca="1" si="400"/>
        <v>-13.070000000000002</v>
      </c>
      <c r="EN138" s="32">
        <f t="shared" ca="1" si="401"/>
        <v>-121.9</v>
      </c>
      <c r="EO138" s="32">
        <f t="shared" ca="1" si="402"/>
        <v>-12.619999999999997</v>
      </c>
      <c r="EP138" s="32">
        <f t="shared" ca="1" si="403"/>
        <v>-13.579999999999995</v>
      </c>
      <c r="EQ138" s="32">
        <f t="shared" ca="1" si="404"/>
        <v>-628.16</v>
      </c>
      <c r="ER138" s="32">
        <f t="shared" ca="1" si="405"/>
        <v>-556.82999999999981</v>
      </c>
    </row>
    <row r="139" spans="1:148" x14ac:dyDescent="0.25">
      <c r="A139" t="s">
        <v>484</v>
      </c>
      <c r="B139" s="1" t="s">
        <v>145</v>
      </c>
      <c r="C139" t="str">
        <f t="shared" ca="1" si="319"/>
        <v>BCHEXP</v>
      </c>
      <c r="D139" t="str">
        <f t="shared" ca="1" si="320"/>
        <v>Alberta-BC Intertie - Export</v>
      </c>
      <c r="F139" s="51">
        <v>6373.75</v>
      </c>
      <c r="I139" s="51">
        <v>187.5</v>
      </c>
      <c r="K139" s="51">
        <v>75</v>
      </c>
      <c r="M139" s="51">
        <v>568.75</v>
      </c>
      <c r="N139" s="51">
        <v>326.25</v>
      </c>
      <c r="P139" s="51">
        <v>287.5</v>
      </c>
      <c r="Q139" s="32"/>
      <c r="R139" s="32">
        <v>156925.35999999999</v>
      </c>
      <c r="S139" s="32"/>
      <c r="T139" s="32"/>
      <c r="U139" s="32">
        <v>4618.88</v>
      </c>
      <c r="V139" s="32"/>
      <c r="W139" s="32">
        <v>2758.12</v>
      </c>
      <c r="X139" s="32"/>
      <c r="Y139" s="32">
        <v>10773.5</v>
      </c>
      <c r="Z139" s="32">
        <v>6477.5</v>
      </c>
      <c r="AA139" s="32"/>
      <c r="AB139" s="32">
        <v>5784.38</v>
      </c>
      <c r="AD139" s="2">
        <v>1.02</v>
      </c>
      <c r="AG139" s="2">
        <v>1.02</v>
      </c>
      <c r="AI139" s="2">
        <v>1.02</v>
      </c>
      <c r="AK139" s="2">
        <v>1.02</v>
      </c>
      <c r="AL139" s="2">
        <v>1.02</v>
      </c>
      <c r="AN139" s="2">
        <v>1.02</v>
      </c>
      <c r="AO139" s="33"/>
      <c r="AP139" s="33">
        <v>1600.64</v>
      </c>
      <c r="AQ139" s="33"/>
      <c r="AR139" s="33"/>
      <c r="AS139" s="33">
        <v>47.11</v>
      </c>
      <c r="AT139" s="33"/>
      <c r="AU139" s="33">
        <v>28.13</v>
      </c>
      <c r="AV139" s="33"/>
      <c r="AW139" s="33">
        <v>109.89</v>
      </c>
      <c r="AX139" s="33">
        <v>66.069999999999993</v>
      </c>
      <c r="AY139" s="33"/>
      <c r="AZ139" s="33">
        <v>59</v>
      </c>
      <c r="BA139" s="31">
        <f t="shared" si="322"/>
        <v>0</v>
      </c>
      <c r="BB139" s="31">
        <f t="shared" si="323"/>
        <v>-62.77</v>
      </c>
      <c r="BC139" s="31">
        <f t="shared" si="324"/>
        <v>0</v>
      </c>
      <c r="BD139" s="31">
        <f t="shared" si="325"/>
        <v>0</v>
      </c>
      <c r="BE139" s="31">
        <f t="shared" si="326"/>
        <v>26.79</v>
      </c>
      <c r="BF139" s="31">
        <f t="shared" si="327"/>
        <v>0</v>
      </c>
      <c r="BG139" s="31">
        <f t="shared" si="328"/>
        <v>1.93</v>
      </c>
      <c r="BH139" s="31">
        <f t="shared" si="329"/>
        <v>0</v>
      </c>
      <c r="BI139" s="31">
        <f t="shared" si="330"/>
        <v>7.54</v>
      </c>
      <c r="BJ139" s="31">
        <f t="shared" si="331"/>
        <v>-19.43</v>
      </c>
      <c r="BK139" s="31">
        <f t="shared" si="332"/>
        <v>0</v>
      </c>
      <c r="BL139" s="31">
        <f t="shared" si="333"/>
        <v>-17.350000000000001</v>
      </c>
      <c r="BM139" s="6">
        <f t="shared" ca="1" si="321"/>
        <v>8.5000000000000006E-3</v>
      </c>
      <c r="BN139" s="6">
        <f t="shared" ca="1" si="321"/>
        <v>8.5000000000000006E-3</v>
      </c>
      <c r="BO139" s="6">
        <f t="shared" ca="1" si="321"/>
        <v>8.5000000000000006E-3</v>
      </c>
      <c r="BP139" s="6">
        <f t="shared" ca="1" si="321"/>
        <v>8.5000000000000006E-3</v>
      </c>
      <c r="BQ139" s="6">
        <f t="shared" ca="1" si="321"/>
        <v>8.5000000000000006E-3</v>
      </c>
      <c r="BR139" s="6">
        <f t="shared" ca="1" si="321"/>
        <v>8.5000000000000006E-3</v>
      </c>
      <c r="BS139" s="6">
        <f t="shared" ca="1" si="321"/>
        <v>8.5000000000000006E-3</v>
      </c>
      <c r="BT139" s="6">
        <f t="shared" ca="1" si="321"/>
        <v>8.5000000000000006E-3</v>
      </c>
      <c r="BU139" s="6">
        <f t="shared" ca="1" si="321"/>
        <v>8.5000000000000006E-3</v>
      </c>
      <c r="BV139" s="6">
        <f t="shared" ca="1" si="321"/>
        <v>8.5000000000000006E-3</v>
      </c>
      <c r="BW139" s="6">
        <f t="shared" ca="1" si="321"/>
        <v>8.5000000000000006E-3</v>
      </c>
      <c r="BX139" s="6">
        <f t="shared" ca="1" si="321"/>
        <v>8.5000000000000006E-3</v>
      </c>
      <c r="BY139" s="31">
        <f t="shared" ca="1" si="334"/>
        <v>0</v>
      </c>
      <c r="BZ139" s="31">
        <f t="shared" ca="1" si="335"/>
        <v>1333.87</v>
      </c>
      <c r="CA139" s="31">
        <f t="shared" ca="1" si="336"/>
        <v>0</v>
      </c>
      <c r="CB139" s="31">
        <f t="shared" ca="1" si="337"/>
        <v>0</v>
      </c>
      <c r="CC139" s="31">
        <f t="shared" ca="1" si="338"/>
        <v>39.26</v>
      </c>
      <c r="CD139" s="31">
        <f t="shared" ca="1" si="339"/>
        <v>0</v>
      </c>
      <c r="CE139" s="31">
        <f t="shared" ca="1" si="340"/>
        <v>23.44</v>
      </c>
      <c r="CF139" s="31">
        <f t="shared" ca="1" si="341"/>
        <v>0</v>
      </c>
      <c r="CG139" s="31">
        <f t="shared" ca="1" si="342"/>
        <v>91.57</v>
      </c>
      <c r="CH139" s="31">
        <f t="shared" ca="1" si="343"/>
        <v>55.06</v>
      </c>
      <c r="CI139" s="31">
        <f t="shared" ca="1" si="344"/>
        <v>0</v>
      </c>
      <c r="CJ139" s="31">
        <f t="shared" ca="1" si="345"/>
        <v>49.17</v>
      </c>
      <c r="CK139" s="32">
        <f t="shared" ca="1" si="346"/>
        <v>0</v>
      </c>
      <c r="CL139" s="32">
        <f t="shared" ca="1" si="347"/>
        <v>235.39</v>
      </c>
      <c r="CM139" s="32">
        <f t="shared" ca="1" si="348"/>
        <v>0</v>
      </c>
      <c r="CN139" s="32">
        <f t="shared" ca="1" si="349"/>
        <v>0</v>
      </c>
      <c r="CO139" s="32">
        <f t="shared" ca="1" si="350"/>
        <v>6.93</v>
      </c>
      <c r="CP139" s="32">
        <f t="shared" ca="1" si="351"/>
        <v>0</v>
      </c>
      <c r="CQ139" s="32">
        <f t="shared" ca="1" si="352"/>
        <v>4.1399999999999997</v>
      </c>
      <c r="CR139" s="32">
        <f t="shared" ca="1" si="353"/>
        <v>0</v>
      </c>
      <c r="CS139" s="32">
        <f t="shared" ca="1" si="354"/>
        <v>16.16</v>
      </c>
      <c r="CT139" s="32">
        <f t="shared" ca="1" si="355"/>
        <v>9.7200000000000006</v>
      </c>
      <c r="CU139" s="32">
        <f t="shared" ca="1" si="356"/>
        <v>0</v>
      </c>
      <c r="CV139" s="32">
        <f t="shared" ca="1" si="357"/>
        <v>8.68</v>
      </c>
      <c r="CW139" s="31">
        <f t="shared" ca="1" si="358"/>
        <v>0</v>
      </c>
      <c r="CX139" s="31">
        <f t="shared" ca="1" si="359"/>
        <v>31.389999999999667</v>
      </c>
      <c r="CY139" s="31">
        <f t="shared" ca="1" si="360"/>
        <v>0</v>
      </c>
      <c r="CZ139" s="31">
        <f t="shared" ca="1" si="361"/>
        <v>0</v>
      </c>
      <c r="DA139" s="31">
        <f t="shared" ca="1" si="362"/>
        <v>-27.71</v>
      </c>
      <c r="DB139" s="31">
        <f t="shared" ca="1" si="363"/>
        <v>0</v>
      </c>
      <c r="DC139" s="31">
        <f t="shared" ca="1" si="364"/>
        <v>-2.4799999999999969</v>
      </c>
      <c r="DD139" s="31">
        <f t="shared" ca="1" si="365"/>
        <v>0</v>
      </c>
      <c r="DE139" s="31">
        <f t="shared" ca="1" si="366"/>
        <v>-9.7000000000000099</v>
      </c>
      <c r="DF139" s="31">
        <f t="shared" ca="1" si="367"/>
        <v>18.140000000000008</v>
      </c>
      <c r="DG139" s="31">
        <f t="shared" ca="1" si="368"/>
        <v>0</v>
      </c>
      <c r="DH139" s="31">
        <f t="shared" ca="1" si="369"/>
        <v>16.200000000000003</v>
      </c>
      <c r="DI139" s="32">
        <f t="shared" ca="1" si="370"/>
        <v>0</v>
      </c>
      <c r="DJ139" s="32">
        <f t="shared" ca="1" si="371"/>
        <v>1.57</v>
      </c>
      <c r="DK139" s="32">
        <f t="shared" ca="1" si="372"/>
        <v>0</v>
      </c>
      <c r="DL139" s="32">
        <f t="shared" ca="1" si="373"/>
        <v>0</v>
      </c>
      <c r="DM139" s="32">
        <f t="shared" ca="1" si="374"/>
        <v>-1.39</v>
      </c>
      <c r="DN139" s="32">
        <f t="shared" ca="1" si="375"/>
        <v>0</v>
      </c>
      <c r="DO139" s="32">
        <f t="shared" ca="1" si="376"/>
        <v>-0.12</v>
      </c>
      <c r="DP139" s="32">
        <f t="shared" ca="1" si="377"/>
        <v>0</v>
      </c>
      <c r="DQ139" s="32">
        <f t="shared" ca="1" si="378"/>
        <v>-0.49</v>
      </c>
      <c r="DR139" s="32">
        <f t="shared" ca="1" si="379"/>
        <v>0.91</v>
      </c>
      <c r="DS139" s="32">
        <f t="shared" ca="1" si="380"/>
        <v>0</v>
      </c>
      <c r="DT139" s="32">
        <f t="shared" ca="1" si="381"/>
        <v>0.81</v>
      </c>
      <c r="DU139" s="31">
        <f t="shared" ca="1" si="382"/>
        <v>0</v>
      </c>
      <c r="DV139" s="31">
        <f t="shared" ca="1" si="383"/>
        <v>8.4700000000000006</v>
      </c>
      <c r="DW139" s="31">
        <f t="shared" ca="1" si="384"/>
        <v>0</v>
      </c>
      <c r="DX139" s="31">
        <f t="shared" ca="1" si="385"/>
        <v>0</v>
      </c>
      <c r="DY139" s="31">
        <f t="shared" ca="1" si="386"/>
        <v>-7.3</v>
      </c>
      <c r="DZ139" s="31">
        <f t="shared" ca="1" si="387"/>
        <v>0</v>
      </c>
      <c r="EA139" s="31">
        <f t="shared" ca="1" si="388"/>
        <v>-0.64</v>
      </c>
      <c r="EB139" s="31">
        <f t="shared" ca="1" si="389"/>
        <v>0</v>
      </c>
      <c r="EC139" s="31">
        <f t="shared" ca="1" si="390"/>
        <v>-2.46</v>
      </c>
      <c r="ED139" s="31">
        <f t="shared" ca="1" si="391"/>
        <v>4.57</v>
      </c>
      <c r="EE139" s="31">
        <f t="shared" ca="1" si="392"/>
        <v>0</v>
      </c>
      <c r="EF139" s="31">
        <f t="shared" ca="1" si="393"/>
        <v>4</v>
      </c>
      <c r="EG139" s="32">
        <f t="shared" ca="1" si="394"/>
        <v>0</v>
      </c>
      <c r="EH139" s="32">
        <f t="shared" ca="1" si="395"/>
        <v>41.429999999999666</v>
      </c>
      <c r="EI139" s="32">
        <f t="shared" ca="1" si="396"/>
        <v>0</v>
      </c>
      <c r="EJ139" s="32">
        <f t="shared" ca="1" si="397"/>
        <v>0</v>
      </c>
      <c r="EK139" s="32">
        <f t="shared" ca="1" si="398"/>
        <v>-36.4</v>
      </c>
      <c r="EL139" s="32">
        <f t="shared" ca="1" si="399"/>
        <v>0</v>
      </c>
      <c r="EM139" s="32">
        <f t="shared" ca="1" si="400"/>
        <v>-3.2399999999999971</v>
      </c>
      <c r="EN139" s="32">
        <f t="shared" ca="1" si="401"/>
        <v>0</v>
      </c>
      <c r="EO139" s="32">
        <f t="shared" ca="1" si="402"/>
        <v>-12.650000000000009</v>
      </c>
      <c r="EP139" s="32">
        <f t="shared" ca="1" si="403"/>
        <v>23.620000000000008</v>
      </c>
      <c r="EQ139" s="32">
        <f t="shared" ca="1" si="404"/>
        <v>0</v>
      </c>
      <c r="ER139" s="32">
        <f t="shared" ca="1" si="405"/>
        <v>21.01</v>
      </c>
    </row>
    <row r="140" spans="1:148" x14ac:dyDescent="0.25">
      <c r="A140" t="s">
        <v>484</v>
      </c>
      <c r="B140" s="1" t="s">
        <v>356</v>
      </c>
      <c r="C140" t="str">
        <f t="shared" ca="1" si="319"/>
        <v>SPCEXP</v>
      </c>
      <c r="D140" t="str">
        <f t="shared" ca="1" si="320"/>
        <v>Alberta-Saskatchewan Intertie - Export</v>
      </c>
      <c r="F140" s="51">
        <v>156</v>
      </c>
      <c r="Q140" s="32"/>
      <c r="R140" s="32">
        <v>4387.43</v>
      </c>
      <c r="S140" s="32"/>
      <c r="T140" s="32"/>
      <c r="U140" s="32"/>
      <c r="V140" s="32"/>
      <c r="W140" s="32"/>
      <c r="X140" s="32"/>
      <c r="Y140" s="32"/>
      <c r="Z140" s="32"/>
      <c r="AA140" s="32"/>
      <c r="AB140" s="32"/>
      <c r="AD140" s="2">
        <v>2.2999999999999998</v>
      </c>
      <c r="AO140" s="33"/>
      <c r="AP140" s="33">
        <v>100.91</v>
      </c>
      <c r="AQ140" s="33"/>
      <c r="AR140" s="33"/>
      <c r="AS140" s="33"/>
      <c r="AT140" s="33"/>
      <c r="AU140" s="33"/>
      <c r="AV140" s="33"/>
      <c r="AW140" s="33"/>
      <c r="AX140" s="33"/>
      <c r="AY140" s="33"/>
      <c r="AZ140" s="33"/>
      <c r="BA140" s="31">
        <f t="shared" si="322"/>
        <v>0</v>
      </c>
      <c r="BB140" s="31">
        <f t="shared" si="323"/>
        <v>-1.75</v>
      </c>
      <c r="BC140" s="31">
        <f t="shared" si="324"/>
        <v>0</v>
      </c>
      <c r="BD140" s="31">
        <f t="shared" si="325"/>
        <v>0</v>
      </c>
      <c r="BE140" s="31">
        <f t="shared" si="326"/>
        <v>0</v>
      </c>
      <c r="BF140" s="31">
        <f t="shared" si="327"/>
        <v>0</v>
      </c>
      <c r="BG140" s="31">
        <f t="shared" si="328"/>
        <v>0</v>
      </c>
      <c r="BH140" s="31">
        <f t="shared" si="329"/>
        <v>0</v>
      </c>
      <c r="BI140" s="31">
        <f t="shared" si="330"/>
        <v>0</v>
      </c>
      <c r="BJ140" s="31">
        <f t="shared" si="331"/>
        <v>0</v>
      </c>
      <c r="BK140" s="31">
        <f t="shared" si="332"/>
        <v>0</v>
      </c>
      <c r="BL140" s="31">
        <f t="shared" si="333"/>
        <v>0</v>
      </c>
      <c r="BM140" s="6">
        <f t="shared" ca="1" si="321"/>
        <v>2.29E-2</v>
      </c>
      <c r="BN140" s="6">
        <f t="shared" ca="1" si="321"/>
        <v>2.29E-2</v>
      </c>
      <c r="BO140" s="6">
        <f t="shared" ca="1" si="321"/>
        <v>2.29E-2</v>
      </c>
      <c r="BP140" s="6">
        <f t="shared" ca="1" si="321"/>
        <v>2.29E-2</v>
      </c>
      <c r="BQ140" s="6">
        <f t="shared" ca="1" si="321"/>
        <v>2.29E-2</v>
      </c>
      <c r="BR140" s="6">
        <f t="shared" ca="1" si="321"/>
        <v>2.29E-2</v>
      </c>
      <c r="BS140" s="6">
        <f t="shared" ca="1" si="321"/>
        <v>2.29E-2</v>
      </c>
      <c r="BT140" s="6">
        <f t="shared" ca="1" si="321"/>
        <v>2.29E-2</v>
      </c>
      <c r="BU140" s="6">
        <f t="shared" ca="1" si="321"/>
        <v>2.29E-2</v>
      </c>
      <c r="BV140" s="6">
        <f t="shared" ca="1" si="321"/>
        <v>2.29E-2</v>
      </c>
      <c r="BW140" s="6">
        <f t="shared" ca="1" si="321"/>
        <v>2.29E-2</v>
      </c>
      <c r="BX140" s="6">
        <f t="shared" ca="1" si="321"/>
        <v>2.29E-2</v>
      </c>
      <c r="BY140" s="31">
        <f t="shared" ca="1" si="334"/>
        <v>0</v>
      </c>
      <c r="BZ140" s="31">
        <f t="shared" ca="1" si="335"/>
        <v>100.47</v>
      </c>
      <c r="CA140" s="31">
        <f t="shared" ca="1" si="336"/>
        <v>0</v>
      </c>
      <c r="CB140" s="31">
        <f t="shared" ca="1" si="337"/>
        <v>0</v>
      </c>
      <c r="CC140" s="31">
        <f t="shared" ca="1" si="338"/>
        <v>0</v>
      </c>
      <c r="CD140" s="31">
        <f t="shared" ca="1" si="339"/>
        <v>0</v>
      </c>
      <c r="CE140" s="31">
        <f t="shared" ca="1" si="340"/>
        <v>0</v>
      </c>
      <c r="CF140" s="31">
        <f t="shared" ca="1" si="341"/>
        <v>0</v>
      </c>
      <c r="CG140" s="31">
        <f t="shared" ca="1" si="342"/>
        <v>0</v>
      </c>
      <c r="CH140" s="31">
        <f t="shared" ca="1" si="343"/>
        <v>0</v>
      </c>
      <c r="CI140" s="31">
        <f t="shared" ca="1" si="344"/>
        <v>0</v>
      </c>
      <c r="CJ140" s="31">
        <f t="shared" ca="1" si="345"/>
        <v>0</v>
      </c>
      <c r="CK140" s="32">
        <f t="shared" ca="1" si="346"/>
        <v>0</v>
      </c>
      <c r="CL140" s="32">
        <f t="shared" ca="1" si="347"/>
        <v>6.58</v>
      </c>
      <c r="CM140" s="32">
        <f t="shared" ca="1" si="348"/>
        <v>0</v>
      </c>
      <c r="CN140" s="32">
        <f t="shared" ca="1" si="349"/>
        <v>0</v>
      </c>
      <c r="CO140" s="32">
        <f t="shared" ca="1" si="350"/>
        <v>0</v>
      </c>
      <c r="CP140" s="32">
        <f t="shared" ca="1" si="351"/>
        <v>0</v>
      </c>
      <c r="CQ140" s="32">
        <f t="shared" ca="1" si="352"/>
        <v>0</v>
      </c>
      <c r="CR140" s="32">
        <f t="shared" ca="1" si="353"/>
        <v>0</v>
      </c>
      <c r="CS140" s="32">
        <f t="shared" ca="1" si="354"/>
        <v>0</v>
      </c>
      <c r="CT140" s="32">
        <f t="shared" ca="1" si="355"/>
        <v>0</v>
      </c>
      <c r="CU140" s="32">
        <f t="shared" ca="1" si="356"/>
        <v>0</v>
      </c>
      <c r="CV140" s="32">
        <f t="shared" ca="1" si="357"/>
        <v>0</v>
      </c>
      <c r="CW140" s="31">
        <f t="shared" ca="1" si="358"/>
        <v>0</v>
      </c>
      <c r="CX140" s="31">
        <f t="shared" ca="1" si="359"/>
        <v>7.8900000000000006</v>
      </c>
      <c r="CY140" s="31">
        <f t="shared" ca="1" si="360"/>
        <v>0</v>
      </c>
      <c r="CZ140" s="31">
        <f t="shared" ca="1" si="361"/>
        <v>0</v>
      </c>
      <c r="DA140" s="31">
        <f t="shared" ca="1" si="362"/>
        <v>0</v>
      </c>
      <c r="DB140" s="31">
        <f t="shared" ca="1" si="363"/>
        <v>0</v>
      </c>
      <c r="DC140" s="31">
        <f t="shared" ca="1" si="364"/>
        <v>0</v>
      </c>
      <c r="DD140" s="31">
        <f t="shared" ca="1" si="365"/>
        <v>0</v>
      </c>
      <c r="DE140" s="31">
        <f t="shared" ca="1" si="366"/>
        <v>0</v>
      </c>
      <c r="DF140" s="31">
        <f t="shared" ca="1" si="367"/>
        <v>0</v>
      </c>
      <c r="DG140" s="31">
        <f t="shared" ca="1" si="368"/>
        <v>0</v>
      </c>
      <c r="DH140" s="31">
        <f t="shared" ca="1" si="369"/>
        <v>0</v>
      </c>
      <c r="DI140" s="32">
        <f t="shared" ca="1" si="370"/>
        <v>0</v>
      </c>
      <c r="DJ140" s="32">
        <f t="shared" ca="1" si="371"/>
        <v>0.39</v>
      </c>
      <c r="DK140" s="32">
        <f t="shared" ca="1" si="372"/>
        <v>0</v>
      </c>
      <c r="DL140" s="32">
        <f t="shared" ca="1" si="373"/>
        <v>0</v>
      </c>
      <c r="DM140" s="32">
        <f t="shared" ca="1" si="374"/>
        <v>0</v>
      </c>
      <c r="DN140" s="32">
        <f t="shared" ca="1" si="375"/>
        <v>0</v>
      </c>
      <c r="DO140" s="32">
        <f t="shared" ca="1" si="376"/>
        <v>0</v>
      </c>
      <c r="DP140" s="32">
        <f t="shared" ca="1" si="377"/>
        <v>0</v>
      </c>
      <c r="DQ140" s="32">
        <f t="shared" ca="1" si="378"/>
        <v>0</v>
      </c>
      <c r="DR140" s="32">
        <f t="shared" ca="1" si="379"/>
        <v>0</v>
      </c>
      <c r="DS140" s="32">
        <f t="shared" ca="1" si="380"/>
        <v>0</v>
      </c>
      <c r="DT140" s="32">
        <f t="shared" ca="1" si="381"/>
        <v>0</v>
      </c>
      <c r="DU140" s="31">
        <f t="shared" ca="1" si="382"/>
        <v>0</v>
      </c>
      <c r="DV140" s="31">
        <f t="shared" ca="1" si="383"/>
        <v>2.13</v>
      </c>
      <c r="DW140" s="31">
        <f t="shared" ca="1" si="384"/>
        <v>0</v>
      </c>
      <c r="DX140" s="31">
        <f t="shared" ca="1" si="385"/>
        <v>0</v>
      </c>
      <c r="DY140" s="31">
        <f t="shared" ca="1" si="386"/>
        <v>0</v>
      </c>
      <c r="DZ140" s="31">
        <f t="shared" ca="1" si="387"/>
        <v>0</v>
      </c>
      <c r="EA140" s="31">
        <f t="shared" ca="1" si="388"/>
        <v>0</v>
      </c>
      <c r="EB140" s="31">
        <f t="shared" ca="1" si="389"/>
        <v>0</v>
      </c>
      <c r="EC140" s="31">
        <f t="shared" ca="1" si="390"/>
        <v>0</v>
      </c>
      <c r="ED140" s="31">
        <f t="shared" ca="1" si="391"/>
        <v>0</v>
      </c>
      <c r="EE140" s="31">
        <f t="shared" ca="1" si="392"/>
        <v>0</v>
      </c>
      <c r="EF140" s="31">
        <f t="shared" ca="1" si="393"/>
        <v>0</v>
      </c>
      <c r="EG140" s="32">
        <f t="shared" ca="1" si="394"/>
        <v>0</v>
      </c>
      <c r="EH140" s="32">
        <f t="shared" ca="1" si="395"/>
        <v>10.41</v>
      </c>
      <c r="EI140" s="32">
        <f t="shared" ca="1" si="396"/>
        <v>0</v>
      </c>
      <c r="EJ140" s="32">
        <f t="shared" ca="1" si="397"/>
        <v>0</v>
      </c>
      <c r="EK140" s="32">
        <f t="shared" ca="1" si="398"/>
        <v>0</v>
      </c>
      <c r="EL140" s="32">
        <f t="shared" ca="1" si="399"/>
        <v>0</v>
      </c>
      <c r="EM140" s="32">
        <f t="shared" ca="1" si="400"/>
        <v>0</v>
      </c>
      <c r="EN140" s="32">
        <f t="shared" ca="1" si="401"/>
        <v>0</v>
      </c>
      <c r="EO140" s="32">
        <f t="shared" ca="1" si="402"/>
        <v>0</v>
      </c>
      <c r="EP140" s="32">
        <f t="shared" ca="1" si="403"/>
        <v>0</v>
      </c>
      <c r="EQ140" s="32">
        <f t="shared" ca="1" si="404"/>
        <v>0</v>
      </c>
      <c r="ER140" s="32">
        <f t="shared" ca="1" si="405"/>
        <v>0</v>
      </c>
    </row>
    <row r="141" spans="1:148" x14ac:dyDescent="0.25">
      <c r="A141" t="s">
        <v>484</v>
      </c>
      <c r="B141" s="1" t="s">
        <v>413</v>
      </c>
      <c r="C141" t="str">
        <f t="shared" ca="1" si="319"/>
        <v>SPCIMP</v>
      </c>
      <c r="D141" t="str">
        <f t="shared" ca="1" si="320"/>
        <v>Alberta-Saskatchewan Intertie - Import</v>
      </c>
      <c r="E141" s="51">
        <v>39</v>
      </c>
      <c r="F141" s="51">
        <v>10</v>
      </c>
      <c r="Q141" s="32">
        <v>7814.64</v>
      </c>
      <c r="R141" s="32">
        <v>376.2</v>
      </c>
      <c r="S141" s="32"/>
      <c r="T141" s="32"/>
      <c r="U141" s="32"/>
      <c r="V141" s="32"/>
      <c r="W141" s="32"/>
      <c r="X141" s="32"/>
      <c r="Y141" s="32"/>
      <c r="Z141" s="32"/>
      <c r="AA141" s="32"/>
      <c r="AB141" s="32"/>
      <c r="AC141" s="2">
        <v>3.41</v>
      </c>
      <c r="AD141" s="2">
        <v>3.41</v>
      </c>
      <c r="AO141" s="33">
        <v>266.48</v>
      </c>
      <c r="AP141" s="33">
        <v>12.83</v>
      </c>
      <c r="AQ141" s="33"/>
      <c r="AR141" s="33"/>
      <c r="AS141" s="33"/>
      <c r="AT141" s="33"/>
      <c r="AU141" s="33"/>
      <c r="AV141" s="33"/>
      <c r="AW141" s="33"/>
      <c r="AX141" s="33"/>
      <c r="AY141" s="33"/>
      <c r="AZ141" s="33"/>
      <c r="BA141" s="31">
        <f t="shared" si="322"/>
        <v>-3.13</v>
      </c>
      <c r="BB141" s="31">
        <f t="shared" si="323"/>
        <v>-0.15</v>
      </c>
      <c r="BC141" s="31">
        <f t="shared" si="324"/>
        <v>0</v>
      </c>
      <c r="BD141" s="31">
        <f t="shared" si="325"/>
        <v>0</v>
      </c>
      <c r="BE141" s="31">
        <f t="shared" si="326"/>
        <v>0</v>
      </c>
      <c r="BF141" s="31">
        <f t="shared" si="327"/>
        <v>0</v>
      </c>
      <c r="BG141" s="31">
        <f t="shared" si="328"/>
        <v>0</v>
      </c>
      <c r="BH141" s="31">
        <f t="shared" si="329"/>
        <v>0</v>
      </c>
      <c r="BI141" s="31">
        <f t="shared" si="330"/>
        <v>0</v>
      </c>
      <c r="BJ141" s="31">
        <f t="shared" si="331"/>
        <v>0</v>
      </c>
      <c r="BK141" s="31">
        <f t="shared" si="332"/>
        <v>0</v>
      </c>
      <c r="BL141" s="31">
        <f t="shared" si="333"/>
        <v>0</v>
      </c>
      <c r="BM141" s="6">
        <f t="shared" ca="1" si="321"/>
        <v>6.7100000000000007E-2</v>
      </c>
      <c r="BN141" s="6">
        <f t="shared" ca="1" si="321"/>
        <v>6.7100000000000007E-2</v>
      </c>
      <c r="BO141" s="6">
        <f t="shared" ca="1" si="321"/>
        <v>6.7100000000000007E-2</v>
      </c>
      <c r="BP141" s="6">
        <f t="shared" ca="1" si="321"/>
        <v>6.7100000000000007E-2</v>
      </c>
      <c r="BQ141" s="6">
        <f t="shared" ca="1" si="321"/>
        <v>6.7100000000000007E-2</v>
      </c>
      <c r="BR141" s="6">
        <f t="shared" ca="1" si="321"/>
        <v>6.7100000000000007E-2</v>
      </c>
      <c r="BS141" s="6">
        <f t="shared" ca="1" si="321"/>
        <v>6.7100000000000007E-2</v>
      </c>
      <c r="BT141" s="6">
        <f t="shared" ca="1" si="321"/>
        <v>6.7100000000000007E-2</v>
      </c>
      <c r="BU141" s="6">
        <f t="shared" ca="1" si="321"/>
        <v>6.7100000000000007E-2</v>
      </c>
      <c r="BV141" s="6">
        <f t="shared" ca="1" si="321"/>
        <v>6.7100000000000007E-2</v>
      </c>
      <c r="BW141" s="6">
        <f t="shared" ca="1" si="321"/>
        <v>6.7100000000000007E-2</v>
      </c>
      <c r="BX141" s="6">
        <f t="shared" ca="1" si="321"/>
        <v>6.7100000000000007E-2</v>
      </c>
      <c r="BY141" s="31">
        <f t="shared" ca="1" si="334"/>
        <v>524.36</v>
      </c>
      <c r="BZ141" s="31">
        <f t="shared" ca="1" si="335"/>
        <v>25.24</v>
      </c>
      <c r="CA141" s="31">
        <f t="shared" ca="1" si="336"/>
        <v>0</v>
      </c>
      <c r="CB141" s="31">
        <f t="shared" ca="1" si="337"/>
        <v>0</v>
      </c>
      <c r="CC141" s="31">
        <f t="shared" ca="1" si="338"/>
        <v>0</v>
      </c>
      <c r="CD141" s="31">
        <f t="shared" ca="1" si="339"/>
        <v>0</v>
      </c>
      <c r="CE141" s="31">
        <f t="shared" ca="1" si="340"/>
        <v>0</v>
      </c>
      <c r="CF141" s="31">
        <f t="shared" ca="1" si="341"/>
        <v>0</v>
      </c>
      <c r="CG141" s="31">
        <f t="shared" ca="1" si="342"/>
        <v>0</v>
      </c>
      <c r="CH141" s="31">
        <f t="shared" ca="1" si="343"/>
        <v>0</v>
      </c>
      <c r="CI141" s="31">
        <f t="shared" ca="1" si="344"/>
        <v>0</v>
      </c>
      <c r="CJ141" s="31">
        <f t="shared" ca="1" si="345"/>
        <v>0</v>
      </c>
      <c r="CK141" s="32">
        <f t="shared" ca="1" si="346"/>
        <v>11.72</v>
      </c>
      <c r="CL141" s="32">
        <f t="shared" ca="1" si="347"/>
        <v>0.56000000000000005</v>
      </c>
      <c r="CM141" s="32">
        <f t="shared" ca="1" si="348"/>
        <v>0</v>
      </c>
      <c r="CN141" s="32">
        <f t="shared" ca="1" si="349"/>
        <v>0</v>
      </c>
      <c r="CO141" s="32">
        <f t="shared" ca="1" si="350"/>
        <v>0</v>
      </c>
      <c r="CP141" s="32">
        <f t="shared" ca="1" si="351"/>
        <v>0</v>
      </c>
      <c r="CQ141" s="32">
        <f t="shared" ca="1" si="352"/>
        <v>0</v>
      </c>
      <c r="CR141" s="32">
        <f t="shared" ca="1" si="353"/>
        <v>0</v>
      </c>
      <c r="CS141" s="32">
        <f t="shared" ca="1" si="354"/>
        <v>0</v>
      </c>
      <c r="CT141" s="32">
        <f t="shared" ca="1" si="355"/>
        <v>0</v>
      </c>
      <c r="CU141" s="32">
        <f t="shared" ca="1" si="356"/>
        <v>0</v>
      </c>
      <c r="CV141" s="32">
        <f t="shared" ca="1" si="357"/>
        <v>0</v>
      </c>
      <c r="CW141" s="31">
        <f t="shared" ca="1" si="358"/>
        <v>272.73</v>
      </c>
      <c r="CX141" s="31">
        <f t="shared" ca="1" si="359"/>
        <v>13.119999999999997</v>
      </c>
      <c r="CY141" s="31">
        <f t="shared" ca="1" si="360"/>
        <v>0</v>
      </c>
      <c r="CZ141" s="31">
        <f t="shared" ca="1" si="361"/>
        <v>0</v>
      </c>
      <c r="DA141" s="31">
        <f t="shared" ca="1" si="362"/>
        <v>0</v>
      </c>
      <c r="DB141" s="31">
        <f t="shared" ca="1" si="363"/>
        <v>0</v>
      </c>
      <c r="DC141" s="31">
        <f t="shared" ca="1" si="364"/>
        <v>0</v>
      </c>
      <c r="DD141" s="31">
        <f t="shared" ca="1" si="365"/>
        <v>0</v>
      </c>
      <c r="DE141" s="31">
        <f t="shared" ca="1" si="366"/>
        <v>0</v>
      </c>
      <c r="DF141" s="31">
        <f t="shared" ca="1" si="367"/>
        <v>0</v>
      </c>
      <c r="DG141" s="31">
        <f t="shared" ca="1" si="368"/>
        <v>0</v>
      </c>
      <c r="DH141" s="31">
        <f t="shared" ca="1" si="369"/>
        <v>0</v>
      </c>
      <c r="DI141" s="32">
        <f t="shared" ca="1" si="370"/>
        <v>13.64</v>
      </c>
      <c r="DJ141" s="32">
        <f t="shared" ca="1" si="371"/>
        <v>0.66</v>
      </c>
      <c r="DK141" s="32">
        <f t="shared" ca="1" si="372"/>
        <v>0</v>
      </c>
      <c r="DL141" s="32">
        <f t="shared" ca="1" si="373"/>
        <v>0</v>
      </c>
      <c r="DM141" s="32">
        <f t="shared" ca="1" si="374"/>
        <v>0</v>
      </c>
      <c r="DN141" s="32">
        <f t="shared" ca="1" si="375"/>
        <v>0</v>
      </c>
      <c r="DO141" s="32">
        <f t="shared" ca="1" si="376"/>
        <v>0</v>
      </c>
      <c r="DP141" s="32">
        <f t="shared" ca="1" si="377"/>
        <v>0</v>
      </c>
      <c r="DQ141" s="32">
        <f t="shared" ca="1" si="378"/>
        <v>0</v>
      </c>
      <c r="DR141" s="32">
        <f t="shared" ca="1" si="379"/>
        <v>0</v>
      </c>
      <c r="DS141" s="32">
        <f t="shared" ca="1" si="380"/>
        <v>0</v>
      </c>
      <c r="DT141" s="32">
        <f t="shared" ca="1" si="381"/>
        <v>0</v>
      </c>
      <c r="DU141" s="31">
        <f t="shared" ca="1" si="382"/>
        <v>74.27</v>
      </c>
      <c r="DV141" s="31">
        <f t="shared" ca="1" si="383"/>
        <v>3.54</v>
      </c>
      <c r="DW141" s="31">
        <f t="shared" ca="1" si="384"/>
        <v>0</v>
      </c>
      <c r="DX141" s="31">
        <f t="shared" ca="1" si="385"/>
        <v>0</v>
      </c>
      <c r="DY141" s="31">
        <f t="shared" ca="1" si="386"/>
        <v>0</v>
      </c>
      <c r="DZ141" s="31">
        <f t="shared" ca="1" si="387"/>
        <v>0</v>
      </c>
      <c r="EA141" s="31">
        <f t="shared" ca="1" si="388"/>
        <v>0</v>
      </c>
      <c r="EB141" s="31">
        <f t="shared" ca="1" si="389"/>
        <v>0</v>
      </c>
      <c r="EC141" s="31">
        <f t="shared" ca="1" si="390"/>
        <v>0</v>
      </c>
      <c r="ED141" s="31">
        <f t="shared" ca="1" si="391"/>
        <v>0</v>
      </c>
      <c r="EE141" s="31">
        <f t="shared" ca="1" si="392"/>
        <v>0</v>
      </c>
      <c r="EF141" s="31">
        <f t="shared" ca="1" si="393"/>
        <v>0</v>
      </c>
      <c r="EG141" s="32">
        <f t="shared" ca="1" si="394"/>
        <v>360.64</v>
      </c>
      <c r="EH141" s="32">
        <f t="shared" ca="1" si="395"/>
        <v>17.319999999999997</v>
      </c>
      <c r="EI141" s="32">
        <f t="shared" ca="1" si="396"/>
        <v>0</v>
      </c>
      <c r="EJ141" s="32">
        <f t="shared" ca="1" si="397"/>
        <v>0</v>
      </c>
      <c r="EK141" s="32">
        <f t="shared" ca="1" si="398"/>
        <v>0</v>
      </c>
      <c r="EL141" s="32">
        <f t="shared" ca="1" si="399"/>
        <v>0</v>
      </c>
      <c r="EM141" s="32">
        <f t="shared" ca="1" si="400"/>
        <v>0</v>
      </c>
      <c r="EN141" s="32">
        <f t="shared" ca="1" si="401"/>
        <v>0</v>
      </c>
      <c r="EO141" s="32">
        <f t="shared" ca="1" si="402"/>
        <v>0</v>
      </c>
      <c r="EP141" s="32">
        <f t="shared" ca="1" si="403"/>
        <v>0</v>
      </c>
      <c r="EQ141" s="32">
        <f t="shared" ca="1" si="404"/>
        <v>0</v>
      </c>
      <c r="ER141" s="32">
        <f t="shared" ca="1" si="405"/>
        <v>0</v>
      </c>
    </row>
    <row r="142" spans="1:148" x14ac:dyDescent="0.25">
      <c r="A142" t="s">
        <v>444</v>
      </c>
      <c r="B142" s="1" t="s">
        <v>134</v>
      </c>
      <c r="C142" t="str">
        <f t="shared" ca="1" si="319"/>
        <v>THS</v>
      </c>
      <c r="D142" t="str">
        <f t="shared" ca="1" si="320"/>
        <v>Three Sisters Hydro Plant</v>
      </c>
      <c r="E142" s="51">
        <v>545.50988580000001</v>
      </c>
      <c r="F142" s="51">
        <v>444.00778810000003</v>
      </c>
      <c r="G142" s="51">
        <v>130.75956590000001</v>
      </c>
      <c r="H142" s="51">
        <v>0</v>
      </c>
      <c r="I142" s="51">
        <v>0</v>
      </c>
      <c r="J142" s="51">
        <v>0</v>
      </c>
      <c r="K142" s="51">
        <v>0</v>
      </c>
      <c r="L142" s="51">
        <v>0</v>
      </c>
      <c r="M142" s="51">
        <v>455.63171549999998</v>
      </c>
      <c r="N142" s="51">
        <v>697.55681689999994</v>
      </c>
      <c r="O142" s="51">
        <v>547.42121710000004</v>
      </c>
      <c r="P142" s="51">
        <v>648.5921055</v>
      </c>
      <c r="Q142" s="32">
        <v>49433.78</v>
      </c>
      <c r="R142" s="32">
        <v>55589.59</v>
      </c>
      <c r="S142" s="32">
        <v>7203.88</v>
      </c>
      <c r="T142" s="32">
        <v>0</v>
      </c>
      <c r="U142" s="32">
        <v>0</v>
      </c>
      <c r="V142" s="32">
        <v>0</v>
      </c>
      <c r="W142" s="32">
        <v>0</v>
      </c>
      <c r="X142" s="32">
        <v>0</v>
      </c>
      <c r="Y142" s="32">
        <v>27193.24</v>
      </c>
      <c r="Z142" s="32">
        <v>59793.95</v>
      </c>
      <c r="AA142" s="32">
        <v>70031.98</v>
      </c>
      <c r="AB142" s="32">
        <v>39803.94</v>
      </c>
      <c r="AC142" s="2">
        <v>-1.76</v>
      </c>
      <c r="AD142" s="2">
        <v>-1.76</v>
      </c>
      <c r="AE142" s="2">
        <v>-1.76</v>
      </c>
      <c r="AF142" s="2">
        <v>-1.76</v>
      </c>
      <c r="AG142" s="2">
        <v>-1.76</v>
      </c>
      <c r="AH142" s="2">
        <v>-1.76</v>
      </c>
      <c r="AI142" s="2">
        <v>-0.31</v>
      </c>
      <c r="AJ142" s="2">
        <v>-0.31</v>
      </c>
      <c r="AK142" s="2">
        <v>-0.31</v>
      </c>
      <c r="AL142" s="2">
        <v>-0.31</v>
      </c>
      <c r="AM142" s="2">
        <v>-0.31</v>
      </c>
      <c r="AN142" s="2">
        <v>-0.31</v>
      </c>
      <c r="AO142" s="33">
        <v>-870.03</v>
      </c>
      <c r="AP142" s="33">
        <v>-978.38</v>
      </c>
      <c r="AQ142" s="33">
        <v>-126.79</v>
      </c>
      <c r="AR142" s="33">
        <v>0</v>
      </c>
      <c r="AS142" s="33">
        <v>0</v>
      </c>
      <c r="AT142" s="33">
        <v>0</v>
      </c>
      <c r="AU142" s="33">
        <v>0</v>
      </c>
      <c r="AV142" s="33">
        <v>0</v>
      </c>
      <c r="AW142" s="33">
        <v>-84.3</v>
      </c>
      <c r="AX142" s="33">
        <v>-185.36</v>
      </c>
      <c r="AY142" s="33">
        <v>-217.1</v>
      </c>
      <c r="AZ142" s="33">
        <v>-123.39</v>
      </c>
      <c r="BA142" s="31">
        <f t="shared" si="322"/>
        <v>-19.77</v>
      </c>
      <c r="BB142" s="31">
        <f t="shared" si="323"/>
        <v>-22.24</v>
      </c>
      <c r="BC142" s="31">
        <f t="shared" si="324"/>
        <v>-2.88</v>
      </c>
      <c r="BD142" s="31">
        <f t="shared" si="325"/>
        <v>0</v>
      </c>
      <c r="BE142" s="31">
        <f t="shared" si="326"/>
        <v>0</v>
      </c>
      <c r="BF142" s="31">
        <f t="shared" si="327"/>
        <v>0</v>
      </c>
      <c r="BG142" s="31">
        <f t="shared" si="328"/>
        <v>0</v>
      </c>
      <c r="BH142" s="31">
        <f t="shared" si="329"/>
        <v>0</v>
      </c>
      <c r="BI142" s="31">
        <f t="shared" si="330"/>
        <v>19.04</v>
      </c>
      <c r="BJ142" s="31">
        <f t="shared" si="331"/>
        <v>-179.38</v>
      </c>
      <c r="BK142" s="31">
        <f t="shared" si="332"/>
        <v>-210.1</v>
      </c>
      <c r="BL142" s="31">
        <f t="shared" si="333"/>
        <v>-119.41</v>
      </c>
      <c r="BM142" s="6">
        <f t="shared" ca="1" si="321"/>
        <v>1.89E-2</v>
      </c>
      <c r="BN142" s="6">
        <f t="shared" ca="1" si="321"/>
        <v>1.89E-2</v>
      </c>
      <c r="BO142" s="6">
        <f t="shared" ca="1" si="321"/>
        <v>1.89E-2</v>
      </c>
      <c r="BP142" s="6">
        <f t="shared" ca="1" si="321"/>
        <v>1.89E-2</v>
      </c>
      <c r="BQ142" s="6">
        <f t="shared" ca="1" si="321"/>
        <v>1.89E-2</v>
      </c>
      <c r="BR142" s="6">
        <f t="shared" ca="1" si="321"/>
        <v>1.89E-2</v>
      </c>
      <c r="BS142" s="6">
        <f t="shared" ref="BM142:BX144" ca="1" si="406">VLOOKUP($C142,LossFactorLookup,3,FALSE)</f>
        <v>1.89E-2</v>
      </c>
      <c r="BT142" s="6">
        <f t="shared" ca="1" si="406"/>
        <v>1.89E-2</v>
      </c>
      <c r="BU142" s="6">
        <f t="shared" ca="1" si="406"/>
        <v>1.89E-2</v>
      </c>
      <c r="BV142" s="6">
        <f t="shared" ca="1" si="406"/>
        <v>1.89E-2</v>
      </c>
      <c r="BW142" s="6">
        <f t="shared" ca="1" si="406"/>
        <v>1.89E-2</v>
      </c>
      <c r="BX142" s="6">
        <f t="shared" ca="1" si="406"/>
        <v>1.89E-2</v>
      </c>
      <c r="BY142" s="31">
        <f t="shared" ca="1" si="334"/>
        <v>934.3</v>
      </c>
      <c r="BZ142" s="31">
        <f t="shared" ca="1" si="335"/>
        <v>1050.6400000000001</v>
      </c>
      <c r="CA142" s="31">
        <f t="shared" ca="1" si="336"/>
        <v>136.15</v>
      </c>
      <c r="CB142" s="31">
        <f t="shared" ca="1" si="337"/>
        <v>0</v>
      </c>
      <c r="CC142" s="31">
        <f t="shared" ca="1" si="338"/>
        <v>0</v>
      </c>
      <c r="CD142" s="31">
        <f t="shared" ca="1" si="339"/>
        <v>0</v>
      </c>
      <c r="CE142" s="31">
        <f t="shared" ca="1" si="340"/>
        <v>0</v>
      </c>
      <c r="CF142" s="31">
        <f t="shared" ca="1" si="341"/>
        <v>0</v>
      </c>
      <c r="CG142" s="31">
        <f t="shared" ca="1" si="342"/>
        <v>513.95000000000005</v>
      </c>
      <c r="CH142" s="31">
        <f t="shared" ca="1" si="343"/>
        <v>1130.1099999999999</v>
      </c>
      <c r="CI142" s="31">
        <f t="shared" ca="1" si="344"/>
        <v>1323.6</v>
      </c>
      <c r="CJ142" s="31">
        <f t="shared" ca="1" si="345"/>
        <v>752.29</v>
      </c>
      <c r="CK142" s="32">
        <f t="shared" ca="1" si="346"/>
        <v>74.150000000000006</v>
      </c>
      <c r="CL142" s="32">
        <f t="shared" ca="1" si="347"/>
        <v>83.38</v>
      </c>
      <c r="CM142" s="32">
        <f t="shared" ca="1" si="348"/>
        <v>10.81</v>
      </c>
      <c r="CN142" s="32">
        <f t="shared" ca="1" si="349"/>
        <v>0</v>
      </c>
      <c r="CO142" s="32">
        <f t="shared" ca="1" si="350"/>
        <v>0</v>
      </c>
      <c r="CP142" s="32">
        <f t="shared" ca="1" si="351"/>
        <v>0</v>
      </c>
      <c r="CQ142" s="32">
        <f t="shared" ca="1" si="352"/>
        <v>0</v>
      </c>
      <c r="CR142" s="32">
        <f t="shared" ca="1" si="353"/>
        <v>0</v>
      </c>
      <c r="CS142" s="32">
        <f t="shared" ca="1" si="354"/>
        <v>40.79</v>
      </c>
      <c r="CT142" s="32">
        <f t="shared" ca="1" si="355"/>
        <v>89.69</v>
      </c>
      <c r="CU142" s="32">
        <f t="shared" ca="1" si="356"/>
        <v>105.05</v>
      </c>
      <c r="CV142" s="32">
        <f t="shared" ca="1" si="357"/>
        <v>59.71</v>
      </c>
      <c r="CW142" s="31">
        <f t="shared" ca="1" si="358"/>
        <v>1898.25</v>
      </c>
      <c r="CX142" s="31">
        <f t="shared" ca="1" si="359"/>
        <v>2134.64</v>
      </c>
      <c r="CY142" s="31">
        <f t="shared" ca="1" si="360"/>
        <v>276.63</v>
      </c>
      <c r="CZ142" s="31">
        <f t="shared" ca="1" si="361"/>
        <v>0</v>
      </c>
      <c r="DA142" s="31">
        <f t="shared" ca="1" si="362"/>
        <v>0</v>
      </c>
      <c r="DB142" s="31">
        <f t="shared" ca="1" si="363"/>
        <v>0</v>
      </c>
      <c r="DC142" s="31">
        <f t="shared" ca="1" si="364"/>
        <v>0</v>
      </c>
      <c r="DD142" s="31">
        <f t="shared" ca="1" si="365"/>
        <v>0</v>
      </c>
      <c r="DE142" s="31">
        <f t="shared" ca="1" si="366"/>
        <v>620</v>
      </c>
      <c r="DF142" s="31">
        <f t="shared" ca="1" si="367"/>
        <v>1584.54</v>
      </c>
      <c r="DG142" s="31">
        <f t="shared" ca="1" si="368"/>
        <v>1855.8499999999997</v>
      </c>
      <c r="DH142" s="31">
        <f t="shared" ca="1" si="369"/>
        <v>1054.8</v>
      </c>
      <c r="DI142" s="32">
        <f t="shared" ca="1" si="370"/>
        <v>94.91</v>
      </c>
      <c r="DJ142" s="32">
        <f t="shared" ca="1" si="371"/>
        <v>106.73</v>
      </c>
      <c r="DK142" s="32">
        <f t="shared" ca="1" si="372"/>
        <v>13.83</v>
      </c>
      <c r="DL142" s="32">
        <f t="shared" ca="1" si="373"/>
        <v>0</v>
      </c>
      <c r="DM142" s="32">
        <f t="shared" ca="1" si="374"/>
        <v>0</v>
      </c>
      <c r="DN142" s="32">
        <f t="shared" ca="1" si="375"/>
        <v>0</v>
      </c>
      <c r="DO142" s="32">
        <f t="shared" ca="1" si="376"/>
        <v>0</v>
      </c>
      <c r="DP142" s="32">
        <f t="shared" ca="1" si="377"/>
        <v>0</v>
      </c>
      <c r="DQ142" s="32">
        <f t="shared" ca="1" si="378"/>
        <v>31</v>
      </c>
      <c r="DR142" s="32">
        <f t="shared" ca="1" si="379"/>
        <v>79.23</v>
      </c>
      <c r="DS142" s="32">
        <f t="shared" ca="1" si="380"/>
        <v>92.79</v>
      </c>
      <c r="DT142" s="32">
        <f t="shared" ca="1" si="381"/>
        <v>52.74</v>
      </c>
      <c r="DU142" s="31">
        <f t="shared" ca="1" si="382"/>
        <v>516.91</v>
      </c>
      <c r="DV142" s="31">
        <f t="shared" ca="1" si="383"/>
        <v>576.29</v>
      </c>
      <c r="DW142" s="31">
        <f t="shared" ca="1" si="384"/>
        <v>74.099999999999994</v>
      </c>
      <c r="DX142" s="31">
        <f t="shared" ca="1" si="385"/>
        <v>0</v>
      </c>
      <c r="DY142" s="31">
        <f t="shared" ca="1" si="386"/>
        <v>0</v>
      </c>
      <c r="DZ142" s="31">
        <f t="shared" ca="1" si="387"/>
        <v>0</v>
      </c>
      <c r="EA142" s="31">
        <f t="shared" ca="1" si="388"/>
        <v>0</v>
      </c>
      <c r="EB142" s="31">
        <f t="shared" ca="1" si="389"/>
        <v>0</v>
      </c>
      <c r="EC142" s="31">
        <f t="shared" ca="1" si="390"/>
        <v>157.47999999999999</v>
      </c>
      <c r="ED142" s="31">
        <f t="shared" ca="1" si="391"/>
        <v>398.89</v>
      </c>
      <c r="EE142" s="31">
        <f t="shared" ca="1" si="392"/>
        <v>462.85</v>
      </c>
      <c r="EF142" s="31">
        <f t="shared" ca="1" si="393"/>
        <v>260.69</v>
      </c>
      <c r="EG142" s="32">
        <f t="shared" ca="1" si="394"/>
        <v>2510.0700000000002</v>
      </c>
      <c r="EH142" s="32">
        <f t="shared" ca="1" si="395"/>
        <v>2817.66</v>
      </c>
      <c r="EI142" s="32">
        <f t="shared" ca="1" si="396"/>
        <v>364.55999999999995</v>
      </c>
      <c r="EJ142" s="32">
        <f t="shared" ca="1" si="397"/>
        <v>0</v>
      </c>
      <c r="EK142" s="32">
        <f t="shared" ca="1" si="398"/>
        <v>0</v>
      </c>
      <c r="EL142" s="32">
        <f t="shared" ca="1" si="399"/>
        <v>0</v>
      </c>
      <c r="EM142" s="32">
        <f t="shared" ca="1" si="400"/>
        <v>0</v>
      </c>
      <c r="EN142" s="32">
        <f t="shared" ca="1" si="401"/>
        <v>0</v>
      </c>
      <c r="EO142" s="32">
        <f t="shared" ca="1" si="402"/>
        <v>808.48</v>
      </c>
      <c r="EP142" s="32">
        <f t="shared" ca="1" si="403"/>
        <v>2062.66</v>
      </c>
      <c r="EQ142" s="32">
        <f t="shared" ca="1" si="404"/>
        <v>2411.4899999999998</v>
      </c>
      <c r="ER142" s="32">
        <f t="shared" ca="1" si="405"/>
        <v>1368.23</v>
      </c>
    </row>
    <row r="143" spans="1:148" x14ac:dyDescent="0.25">
      <c r="A143" t="s">
        <v>474</v>
      </c>
      <c r="B143" s="1" t="s">
        <v>53</v>
      </c>
      <c r="C143" t="str">
        <f t="shared" ca="1" si="319"/>
        <v>VVW1</v>
      </c>
      <c r="D143" t="str">
        <f t="shared" ca="1" si="320"/>
        <v>Valleyview #1</v>
      </c>
      <c r="E143" s="51">
        <v>360.22</v>
      </c>
      <c r="F143" s="51">
        <v>329.22399999999999</v>
      </c>
      <c r="G143" s="51">
        <v>3598.7840000000001</v>
      </c>
      <c r="H143" s="51">
        <v>50.595999999999997</v>
      </c>
      <c r="I143" s="51">
        <v>342.07600000000002</v>
      </c>
      <c r="J143" s="51">
        <v>599.48</v>
      </c>
      <c r="K143" s="51">
        <v>120.876</v>
      </c>
      <c r="L143" s="51">
        <v>427.25200000000001</v>
      </c>
      <c r="M143" s="51">
        <v>423.92</v>
      </c>
      <c r="N143" s="51">
        <v>237.49600000000001</v>
      </c>
      <c r="O143" s="51">
        <v>402.47199999999998</v>
      </c>
      <c r="P143" s="51">
        <v>147.02799999999999</v>
      </c>
      <c r="Q143" s="32">
        <v>108110.1</v>
      </c>
      <c r="R143" s="32">
        <v>272859.59999999998</v>
      </c>
      <c r="S143" s="32">
        <v>162458.29999999999</v>
      </c>
      <c r="T143" s="32">
        <v>3268.37</v>
      </c>
      <c r="U143" s="32">
        <v>135335.49</v>
      </c>
      <c r="V143" s="32">
        <v>160337.14000000001</v>
      </c>
      <c r="W143" s="32">
        <v>43617</v>
      </c>
      <c r="X143" s="32">
        <v>227834.65</v>
      </c>
      <c r="Y143" s="32">
        <v>309672.84999999998</v>
      </c>
      <c r="Z143" s="32">
        <v>104296.29</v>
      </c>
      <c r="AA143" s="32">
        <v>166091.70000000001</v>
      </c>
      <c r="AB143" s="32">
        <v>75583.69</v>
      </c>
      <c r="AC143" s="2">
        <v>0.6</v>
      </c>
      <c r="AD143" s="2">
        <v>0.6</v>
      </c>
      <c r="AE143" s="2">
        <v>0.6</v>
      </c>
      <c r="AF143" s="2">
        <v>0.6</v>
      </c>
      <c r="AG143" s="2">
        <v>0.6</v>
      </c>
      <c r="AH143" s="2">
        <v>0.6</v>
      </c>
      <c r="AI143" s="2">
        <v>1.07</v>
      </c>
      <c r="AJ143" s="2">
        <v>1.07</v>
      </c>
      <c r="AK143" s="2">
        <v>1.07</v>
      </c>
      <c r="AL143" s="2">
        <v>1.07</v>
      </c>
      <c r="AM143" s="2">
        <v>1.07</v>
      </c>
      <c r="AN143" s="2">
        <v>1.07</v>
      </c>
      <c r="AO143" s="33">
        <v>648.66</v>
      </c>
      <c r="AP143" s="33">
        <v>1637.16</v>
      </c>
      <c r="AQ143" s="33">
        <v>974.75</v>
      </c>
      <c r="AR143" s="33">
        <v>19.61</v>
      </c>
      <c r="AS143" s="33">
        <v>812.01</v>
      </c>
      <c r="AT143" s="33">
        <v>962.02</v>
      </c>
      <c r="AU143" s="33">
        <v>466.7</v>
      </c>
      <c r="AV143" s="33">
        <v>2437.83</v>
      </c>
      <c r="AW143" s="33">
        <v>3313.5</v>
      </c>
      <c r="AX143" s="33">
        <v>1115.97</v>
      </c>
      <c r="AY143" s="33">
        <v>1777.18</v>
      </c>
      <c r="AZ143" s="33">
        <v>808.75</v>
      </c>
      <c r="BA143" s="31">
        <f t="shared" si="322"/>
        <v>-43.24</v>
      </c>
      <c r="BB143" s="31">
        <f t="shared" si="323"/>
        <v>-109.14</v>
      </c>
      <c r="BC143" s="31">
        <f t="shared" si="324"/>
        <v>-64.98</v>
      </c>
      <c r="BD143" s="31">
        <f t="shared" si="325"/>
        <v>18.96</v>
      </c>
      <c r="BE143" s="31">
        <f t="shared" si="326"/>
        <v>784.95</v>
      </c>
      <c r="BF143" s="31">
        <f t="shared" si="327"/>
        <v>929.96</v>
      </c>
      <c r="BG143" s="31">
        <f t="shared" si="328"/>
        <v>30.53</v>
      </c>
      <c r="BH143" s="31">
        <f t="shared" si="329"/>
        <v>159.47999999999999</v>
      </c>
      <c r="BI143" s="31">
        <f t="shared" si="330"/>
        <v>216.77</v>
      </c>
      <c r="BJ143" s="31">
        <f t="shared" si="331"/>
        <v>-312.89</v>
      </c>
      <c r="BK143" s="31">
        <f t="shared" si="332"/>
        <v>-498.28</v>
      </c>
      <c r="BL143" s="31">
        <f t="shared" si="333"/>
        <v>-226.75</v>
      </c>
      <c r="BM143" s="6">
        <f t="shared" ca="1" si="406"/>
        <v>-1.01E-2</v>
      </c>
      <c r="BN143" s="6">
        <f t="shared" ca="1" si="406"/>
        <v>-1.01E-2</v>
      </c>
      <c r="BO143" s="6">
        <f t="shared" ca="1" si="406"/>
        <v>-1.01E-2</v>
      </c>
      <c r="BP143" s="6">
        <f t="shared" ca="1" si="406"/>
        <v>-1.01E-2</v>
      </c>
      <c r="BQ143" s="6">
        <f t="shared" ca="1" si="406"/>
        <v>-1.01E-2</v>
      </c>
      <c r="BR143" s="6">
        <f t="shared" ca="1" si="406"/>
        <v>-1.01E-2</v>
      </c>
      <c r="BS143" s="6">
        <f t="shared" ca="1" si="406"/>
        <v>-1.01E-2</v>
      </c>
      <c r="BT143" s="6">
        <f t="shared" ca="1" si="406"/>
        <v>-1.01E-2</v>
      </c>
      <c r="BU143" s="6">
        <f t="shared" ca="1" si="406"/>
        <v>-1.01E-2</v>
      </c>
      <c r="BV143" s="6">
        <f t="shared" ca="1" si="406"/>
        <v>-1.01E-2</v>
      </c>
      <c r="BW143" s="6">
        <f t="shared" ca="1" si="406"/>
        <v>-1.01E-2</v>
      </c>
      <c r="BX143" s="6">
        <f t="shared" ca="1" si="406"/>
        <v>-1.01E-2</v>
      </c>
      <c r="BY143" s="31">
        <f t="shared" ca="1" si="334"/>
        <v>-1091.9100000000001</v>
      </c>
      <c r="BZ143" s="31">
        <f t="shared" ca="1" si="335"/>
        <v>-2755.88</v>
      </c>
      <c r="CA143" s="31">
        <f t="shared" ca="1" si="336"/>
        <v>-1640.83</v>
      </c>
      <c r="CB143" s="31">
        <f t="shared" ca="1" si="337"/>
        <v>-33.01</v>
      </c>
      <c r="CC143" s="31">
        <f t="shared" ca="1" si="338"/>
        <v>-1366.89</v>
      </c>
      <c r="CD143" s="31">
        <f t="shared" ca="1" si="339"/>
        <v>-1619.41</v>
      </c>
      <c r="CE143" s="31">
        <f t="shared" ca="1" si="340"/>
        <v>-440.53</v>
      </c>
      <c r="CF143" s="31">
        <f t="shared" ca="1" si="341"/>
        <v>-2301.13</v>
      </c>
      <c r="CG143" s="31">
        <f t="shared" ca="1" si="342"/>
        <v>-3127.7</v>
      </c>
      <c r="CH143" s="31">
        <f t="shared" ca="1" si="343"/>
        <v>-1053.3900000000001</v>
      </c>
      <c r="CI143" s="31">
        <f t="shared" ca="1" si="344"/>
        <v>-1677.53</v>
      </c>
      <c r="CJ143" s="31">
        <f t="shared" ca="1" si="345"/>
        <v>-763.4</v>
      </c>
      <c r="CK143" s="32">
        <f t="shared" ca="1" si="346"/>
        <v>162.16999999999999</v>
      </c>
      <c r="CL143" s="32">
        <f t="shared" ca="1" si="347"/>
        <v>409.29</v>
      </c>
      <c r="CM143" s="32">
        <f t="shared" ca="1" si="348"/>
        <v>243.69</v>
      </c>
      <c r="CN143" s="32">
        <f t="shared" ca="1" si="349"/>
        <v>4.9000000000000004</v>
      </c>
      <c r="CO143" s="32">
        <f t="shared" ca="1" si="350"/>
        <v>203</v>
      </c>
      <c r="CP143" s="32">
        <f t="shared" ca="1" si="351"/>
        <v>240.51</v>
      </c>
      <c r="CQ143" s="32">
        <f t="shared" ca="1" si="352"/>
        <v>65.430000000000007</v>
      </c>
      <c r="CR143" s="32">
        <f t="shared" ca="1" si="353"/>
        <v>341.75</v>
      </c>
      <c r="CS143" s="32">
        <f t="shared" ca="1" si="354"/>
        <v>464.51</v>
      </c>
      <c r="CT143" s="32">
        <f t="shared" ca="1" si="355"/>
        <v>156.44</v>
      </c>
      <c r="CU143" s="32">
        <f t="shared" ca="1" si="356"/>
        <v>249.14</v>
      </c>
      <c r="CV143" s="32">
        <f t="shared" ca="1" si="357"/>
        <v>113.38</v>
      </c>
      <c r="CW143" s="31">
        <f t="shared" ca="1" si="358"/>
        <v>-1535.16</v>
      </c>
      <c r="CX143" s="31">
        <f t="shared" ca="1" si="359"/>
        <v>-3874.61</v>
      </c>
      <c r="CY143" s="31">
        <f t="shared" ca="1" si="360"/>
        <v>-2306.91</v>
      </c>
      <c r="CZ143" s="31">
        <f t="shared" ca="1" si="361"/>
        <v>-66.680000000000007</v>
      </c>
      <c r="DA143" s="31">
        <f t="shared" ca="1" si="362"/>
        <v>-2760.8500000000004</v>
      </c>
      <c r="DB143" s="31">
        <f t="shared" ca="1" si="363"/>
        <v>-3270.88</v>
      </c>
      <c r="DC143" s="31">
        <f t="shared" ca="1" si="364"/>
        <v>-872.32999999999993</v>
      </c>
      <c r="DD143" s="31">
        <f t="shared" ca="1" si="365"/>
        <v>-4556.6899999999996</v>
      </c>
      <c r="DE143" s="31">
        <f t="shared" ca="1" si="366"/>
        <v>-6193.46</v>
      </c>
      <c r="DF143" s="31">
        <f t="shared" ca="1" si="367"/>
        <v>-1700.0300000000002</v>
      </c>
      <c r="DG143" s="31">
        <f t="shared" ca="1" si="368"/>
        <v>-2707.29</v>
      </c>
      <c r="DH143" s="31">
        <f t="shared" ca="1" si="369"/>
        <v>-1232.02</v>
      </c>
      <c r="DI143" s="32">
        <f t="shared" ca="1" si="370"/>
        <v>-76.760000000000005</v>
      </c>
      <c r="DJ143" s="32">
        <f t="shared" ca="1" si="371"/>
        <v>-193.73</v>
      </c>
      <c r="DK143" s="32">
        <f t="shared" ca="1" si="372"/>
        <v>-115.35</v>
      </c>
      <c r="DL143" s="32">
        <f t="shared" ca="1" si="373"/>
        <v>-3.33</v>
      </c>
      <c r="DM143" s="32">
        <f t="shared" ca="1" si="374"/>
        <v>-138.04</v>
      </c>
      <c r="DN143" s="32">
        <f t="shared" ca="1" si="375"/>
        <v>-163.54</v>
      </c>
      <c r="DO143" s="32">
        <f t="shared" ca="1" si="376"/>
        <v>-43.62</v>
      </c>
      <c r="DP143" s="32">
        <f t="shared" ca="1" si="377"/>
        <v>-227.83</v>
      </c>
      <c r="DQ143" s="32">
        <f t="shared" ca="1" si="378"/>
        <v>-309.67</v>
      </c>
      <c r="DR143" s="32">
        <f t="shared" ca="1" si="379"/>
        <v>-85</v>
      </c>
      <c r="DS143" s="32">
        <f t="shared" ca="1" si="380"/>
        <v>-135.36000000000001</v>
      </c>
      <c r="DT143" s="32">
        <f t="shared" ca="1" si="381"/>
        <v>-61.6</v>
      </c>
      <c r="DU143" s="31">
        <f t="shared" ca="1" si="382"/>
        <v>-418.04</v>
      </c>
      <c r="DV143" s="31">
        <f t="shared" ca="1" si="383"/>
        <v>-1046.03</v>
      </c>
      <c r="DW143" s="31">
        <f t="shared" ca="1" si="384"/>
        <v>-617.92999999999995</v>
      </c>
      <c r="DX143" s="31">
        <f t="shared" ca="1" si="385"/>
        <v>-17.71</v>
      </c>
      <c r="DY143" s="31">
        <f t="shared" ca="1" si="386"/>
        <v>-726.84</v>
      </c>
      <c r="DZ143" s="31">
        <f t="shared" ca="1" si="387"/>
        <v>-853.47</v>
      </c>
      <c r="EA143" s="31">
        <f t="shared" ca="1" si="388"/>
        <v>-225.65</v>
      </c>
      <c r="EB143" s="31">
        <f t="shared" ca="1" si="389"/>
        <v>-1168.04</v>
      </c>
      <c r="EC143" s="31">
        <f t="shared" ca="1" si="390"/>
        <v>-1573.13</v>
      </c>
      <c r="ED143" s="31">
        <f t="shared" ca="1" si="391"/>
        <v>-427.96</v>
      </c>
      <c r="EE143" s="31">
        <f t="shared" ca="1" si="392"/>
        <v>-675.21</v>
      </c>
      <c r="EF143" s="31">
        <f t="shared" ca="1" si="393"/>
        <v>-304.48</v>
      </c>
      <c r="EG143" s="32">
        <f t="shared" ca="1" si="394"/>
        <v>-2029.96</v>
      </c>
      <c r="EH143" s="32">
        <f t="shared" ca="1" si="395"/>
        <v>-5114.37</v>
      </c>
      <c r="EI143" s="32">
        <f t="shared" ca="1" si="396"/>
        <v>-3040.1899999999996</v>
      </c>
      <c r="EJ143" s="32">
        <f t="shared" ca="1" si="397"/>
        <v>-87.72</v>
      </c>
      <c r="EK143" s="32">
        <f t="shared" ca="1" si="398"/>
        <v>-3625.7300000000005</v>
      </c>
      <c r="EL143" s="32">
        <f t="shared" ca="1" si="399"/>
        <v>-4287.8900000000003</v>
      </c>
      <c r="EM143" s="32">
        <f t="shared" ca="1" si="400"/>
        <v>-1141.5999999999999</v>
      </c>
      <c r="EN143" s="32">
        <f t="shared" ca="1" si="401"/>
        <v>-5952.5599999999995</v>
      </c>
      <c r="EO143" s="32">
        <f t="shared" ca="1" si="402"/>
        <v>-8076.26</v>
      </c>
      <c r="EP143" s="32">
        <f t="shared" ca="1" si="403"/>
        <v>-2212.9900000000002</v>
      </c>
      <c r="EQ143" s="32">
        <f t="shared" ca="1" si="404"/>
        <v>-3517.86</v>
      </c>
      <c r="ER143" s="32">
        <f t="shared" ca="1" si="405"/>
        <v>-1598.1</v>
      </c>
    </row>
    <row r="144" spans="1:148" x14ac:dyDescent="0.25">
      <c r="A144" t="s">
        <v>474</v>
      </c>
      <c r="B144" s="1" t="s">
        <v>54</v>
      </c>
      <c r="C144" t="str">
        <f t="shared" ca="1" si="319"/>
        <v>VVW2</v>
      </c>
      <c r="D144" t="str">
        <f t="shared" ca="1" si="320"/>
        <v>Valleyview #2</v>
      </c>
      <c r="E144" s="51">
        <v>219.52</v>
      </c>
      <c r="F144" s="51">
        <v>305.62</v>
      </c>
      <c r="G144" s="51">
        <v>394.57600000000002</v>
      </c>
      <c r="H144" s="51">
        <v>14.532</v>
      </c>
      <c r="I144" s="51">
        <v>17.416</v>
      </c>
      <c r="J144" s="51">
        <v>644.81200000000001</v>
      </c>
      <c r="K144" s="51">
        <v>63.951999999999998</v>
      </c>
      <c r="L144" s="51">
        <v>310.10000000000002</v>
      </c>
      <c r="M144" s="51">
        <v>245.16800000000001</v>
      </c>
      <c r="N144" s="51">
        <v>167.66399999999999</v>
      </c>
      <c r="O144" s="51">
        <v>1728.4680000000001</v>
      </c>
      <c r="P144" s="51">
        <v>114.43600000000001</v>
      </c>
      <c r="Q144" s="32">
        <v>73333.48</v>
      </c>
      <c r="R144" s="32">
        <v>250522.31</v>
      </c>
      <c r="S144" s="32">
        <v>13147.79</v>
      </c>
      <c r="T144" s="32">
        <v>3368.66</v>
      </c>
      <c r="U144" s="32">
        <v>339.45</v>
      </c>
      <c r="V144" s="32">
        <v>163722.37</v>
      </c>
      <c r="W144" s="32">
        <v>39628.959999999999</v>
      </c>
      <c r="X144" s="32">
        <v>145936.79999999999</v>
      </c>
      <c r="Y144" s="32">
        <v>197899.6</v>
      </c>
      <c r="Z144" s="32">
        <v>93587.199999999997</v>
      </c>
      <c r="AA144" s="32">
        <v>354842.19</v>
      </c>
      <c r="AB144" s="32">
        <v>75518.92</v>
      </c>
      <c r="AC144" s="2">
        <v>0.45</v>
      </c>
      <c r="AD144" s="2">
        <v>0.45</v>
      </c>
      <c r="AE144" s="2">
        <v>0.45</v>
      </c>
      <c r="AF144" s="2">
        <v>0.45</v>
      </c>
      <c r="AG144" s="2">
        <v>0.45</v>
      </c>
      <c r="AH144" s="2">
        <v>0.45</v>
      </c>
      <c r="AI144" s="2">
        <v>0.96</v>
      </c>
      <c r="AJ144" s="2">
        <v>0.96</v>
      </c>
      <c r="AK144" s="2">
        <v>0.96</v>
      </c>
      <c r="AL144" s="2">
        <v>0.96</v>
      </c>
      <c r="AM144" s="2">
        <v>0.96</v>
      </c>
      <c r="AN144" s="2">
        <v>0.96</v>
      </c>
      <c r="AO144" s="33">
        <v>330</v>
      </c>
      <c r="AP144" s="33">
        <v>1127.3499999999999</v>
      </c>
      <c r="AQ144" s="33">
        <v>59.17</v>
      </c>
      <c r="AR144" s="33">
        <v>15.16</v>
      </c>
      <c r="AS144" s="33">
        <v>1.53</v>
      </c>
      <c r="AT144" s="33">
        <v>736.75</v>
      </c>
      <c r="AU144" s="33">
        <v>380.44</v>
      </c>
      <c r="AV144" s="33">
        <v>1400.99</v>
      </c>
      <c r="AW144" s="33">
        <v>1899.84</v>
      </c>
      <c r="AX144" s="33">
        <v>898.44</v>
      </c>
      <c r="AY144" s="33">
        <v>3406.49</v>
      </c>
      <c r="AZ144" s="33">
        <v>724.98</v>
      </c>
      <c r="BA144" s="31">
        <f t="shared" si="322"/>
        <v>-29.33</v>
      </c>
      <c r="BB144" s="31">
        <f t="shared" si="323"/>
        <v>-100.21</v>
      </c>
      <c r="BC144" s="31">
        <f t="shared" si="324"/>
        <v>-5.26</v>
      </c>
      <c r="BD144" s="31">
        <f t="shared" si="325"/>
        <v>19.54</v>
      </c>
      <c r="BE144" s="31">
        <f t="shared" si="326"/>
        <v>1.97</v>
      </c>
      <c r="BF144" s="31">
        <f t="shared" si="327"/>
        <v>949.59</v>
      </c>
      <c r="BG144" s="31">
        <f t="shared" si="328"/>
        <v>27.74</v>
      </c>
      <c r="BH144" s="31">
        <f t="shared" si="329"/>
        <v>102.16</v>
      </c>
      <c r="BI144" s="31">
        <f t="shared" si="330"/>
        <v>138.53</v>
      </c>
      <c r="BJ144" s="31">
        <f t="shared" si="331"/>
        <v>-280.76</v>
      </c>
      <c r="BK144" s="31">
        <f t="shared" si="332"/>
        <v>-1064.53</v>
      </c>
      <c r="BL144" s="31">
        <f t="shared" si="333"/>
        <v>-226.56</v>
      </c>
      <c r="BM144" s="6">
        <f t="shared" ca="1" si="406"/>
        <v>-2.2800000000000001E-2</v>
      </c>
      <c r="BN144" s="6">
        <f t="shared" ca="1" si="406"/>
        <v>-2.2800000000000001E-2</v>
      </c>
      <c r="BO144" s="6">
        <f t="shared" ca="1" si="406"/>
        <v>-2.2800000000000001E-2</v>
      </c>
      <c r="BP144" s="6">
        <f t="shared" ca="1" si="406"/>
        <v>-2.2800000000000001E-2</v>
      </c>
      <c r="BQ144" s="6">
        <f t="shared" ca="1" si="406"/>
        <v>-2.2800000000000001E-2</v>
      </c>
      <c r="BR144" s="6">
        <f t="shared" ca="1" si="406"/>
        <v>-2.2800000000000001E-2</v>
      </c>
      <c r="BS144" s="6">
        <f t="shared" ca="1" si="406"/>
        <v>-2.2800000000000001E-2</v>
      </c>
      <c r="BT144" s="6">
        <f t="shared" ca="1" si="406"/>
        <v>-2.2800000000000001E-2</v>
      </c>
      <c r="BU144" s="6">
        <f t="shared" ca="1" si="406"/>
        <v>-2.2800000000000001E-2</v>
      </c>
      <c r="BV144" s="6">
        <f t="shared" ca="1" si="406"/>
        <v>-2.2800000000000001E-2</v>
      </c>
      <c r="BW144" s="6">
        <f t="shared" ca="1" si="406"/>
        <v>-2.2800000000000001E-2</v>
      </c>
      <c r="BX144" s="6">
        <f t="shared" ca="1" si="406"/>
        <v>-2.2800000000000001E-2</v>
      </c>
      <c r="BY144" s="31">
        <f t="shared" ca="1" si="334"/>
        <v>-1672</v>
      </c>
      <c r="BZ144" s="31">
        <f t="shared" ca="1" si="335"/>
        <v>-5711.91</v>
      </c>
      <c r="CA144" s="31">
        <f t="shared" ca="1" si="336"/>
        <v>-299.77</v>
      </c>
      <c r="CB144" s="31">
        <f t="shared" ca="1" si="337"/>
        <v>-76.81</v>
      </c>
      <c r="CC144" s="31">
        <f t="shared" ca="1" si="338"/>
        <v>-7.74</v>
      </c>
      <c r="CD144" s="31">
        <f t="shared" ca="1" si="339"/>
        <v>-3732.87</v>
      </c>
      <c r="CE144" s="31">
        <f t="shared" ca="1" si="340"/>
        <v>-903.54</v>
      </c>
      <c r="CF144" s="31">
        <f t="shared" ca="1" si="341"/>
        <v>-3327.36</v>
      </c>
      <c r="CG144" s="31">
        <f t="shared" ca="1" si="342"/>
        <v>-4512.1099999999997</v>
      </c>
      <c r="CH144" s="31">
        <f t="shared" ca="1" si="343"/>
        <v>-2133.79</v>
      </c>
      <c r="CI144" s="31">
        <f t="shared" ca="1" si="344"/>
        <v>-8090.4</v>
      </c>
      <c r="CJ144" s="31">
        <f t="shared" ca="1" si="345"/>
        <v>-1721.83</v>
      </c>
      <c r="CK144" s="32">
        <f t="shared" ca="1" si="346"/>
        <v>110</v>
      </c>
      <c r="CL144" s="32">
        <f t="shared" ca="1" si="347"/>
        <v>375.78</v>
      </c>
      <c r="CM144" s="32">
        <f t="shared" ca="1" si="348"/>
        <v>19.72</v>
      </c>
      <c r="CN144" s="32">
        <f t="shared" ca="1" si="349"/>
        <v>5.05</v>
      </c>
      <c r="CO144" s="32">
        <f t="shared" ca="1" si="350"/>
        <v>0.51</v>
      </c>
      <c r="CP144" s="32">
        <f t="shared" ca="1" si="351"/>
        <v>245.58</v>
      </c>
      <c r="CQ144" s="32">
        <f t="shared" ca="1" si="352"/>
        <v>59.44</v>
      </c>
      <c r="CR144" s="32">
        <f t="shared" ca="1" si="353"/>
        <v>218.91</v>
      </c>
      <c r="CS144" s="32">
        <f t="shared" ca="1" si="354"/>
        <v>296.85000000000002</v>
      </c>
      <c r="CT144" s="32">
        <f t="shared" ca="1" si="355"/>
        <v>140.38</v>
      </c>
      <c r="CU144" s="32">
        <f t="shared" ca="1" si="356"/>
        <v>532.26</v>
      </c>
      <c r="CV144" s="32">
        <f t="shared" ca="1" si="357"/>
        <v>113.28</v>
      </c>
      <c r="CW144" s="31">
        <f t="shared" ca="1" si="358"/>
        <v>-1862.67</v>
      </c>
      <c r="CX144" s="31">
        <f t="shared" ca="1" si="359"/>
        <v>-6363.2699999999995</v>
      </c>
      <c r="CY144" s="31">
        <f t="shared" ca="1" si="360"/>
        <v>-333.96</v>
      </c>
      <c r="CZ144" s="31">
        <f t="shared" ca="1" si="361"/>
        <v>-106.46000000000001</v>
      </c>
      <c r="DA144" s="31">
        <f t="shared" ca="1" si="362"/>
        <v>-10.73</v>
      </c>
      <c r="DB144" s="31">
        <f t="shared" ca="1" si="363"/>
        <v>-5173.63</v>
      </c>
      <c r="DC144" s="31">
        <f t="shared" ca="1" si="364"/>
        <v>-1252.28</v>
      </c>
      <c r="DD144" s="31">
        <f t="shared" ca="1" si="365"/>
        <v>-4611.6000000000004</v>
      </c>
      <c r="DE144" s="31">
        <f t="shared" ca="1" si="366"/>
        <v>-6253.6299999999992</v>
      </c>
      <c r="DF144" s="31">
        <f t="shared" ca="1" si="367"/>
        <v>-2611.09</v>
      </c>
      <c r="DG144" s="31">
        <f t="shared" ca="1" si="368"/>
        <v>-9900.0999999999985</v>
      </c>
      <c r="DH144" s="31">
        <f t="shared" ca="1" si="369"/>
        <v>-2106.9699999999998</v>
      </c>
      <c r="DI144" s="32">
        <f t="shared" ca="1" si="370"/>
        <v>-93.13</v>
      </c>
      <c r="DJ144" s="32">
        <f t="shared" ca="1" si="371"/>
        <v>-318.16000000000003</v>
      </c>
      <c r="DK144" s="32">
        <f t="shared" ca="1" si="372"/>
        <v>-16.7</v>
      </c>
      <c r="DL144" s="32">
        <f t="shared" ca="1" si="373"/>
        <v>-5.32</v>
      </c>
      <c r="DM144" s="32">
        <f t="shared" ca="1" si="374"/>
        <v>-0.54</v>
      </c>
      <c r="DN144" s="32">
        <f t="shared" ca="1" si="375"/>
        <v>-258.68</v>
      </c>
      <c r="DO144" s="32">
        <f t="shared" ca="1" si="376"/>
        <v>-62.61</v>
      </c>
      <c r="DP144" s="32">
        <f t="shared" ca="1" si="377"/>
        <v>-230.58</v>
      </c>
      <c r="DQ144" s="32">
        <f t="shared" ca="1" si="378"/>
        <v>-312.68</v>
      </c>
      <c r="DR144" s="32">
        <f t="shared" ca="1" si="379"/>
        <v>-130.55000000000001</v>
      </c>
      <c r="DS144" s="32">
        <f t="shared" ca="1" si="380"/>
        <v>-495.01</v>
      </c>
      <c r="DT144" s="32">
        <f t="shared" ca="1" si="381"/>
        <v>-105.35</v>
      </c>
      <c r="DU144" s="31">
        <f t="shared" ca="1" si="382"/>
        <v>-507.22</v>
      </c>
      <c r="DV144" s="31">
        <f t="shared" ca="1" si="383"/>
        <v>-1717.9</v>
      </c>
      <c r="DW144" s="31">
        <f t="shared" ca="1" si="384"/>
        <v>-89.46</v>
      </c>
      <c r="DX144" s="31">
        <f t="shared" ca="1" si="385"/>
        <v>-28.27</v>
      </c>
      <c r="DY144" s="31">
        <f t="shared" ca="1" si="386"/>
        <v>-2.82</v>
      </c>
      <c r="DZ144" s="31">
        <f t="shared" ca="1" si="387"/>
        <v>-1349.96</v>
      </c>
      <c r="EA144" s="31">
        <f t="shared" ca="1" si="388"/>
        <v>-323.93</v>
      </c>
      <c r="EB144" s="31">
        <f t="shared" ca="1" si="389"/>
        <v>-1182.1099999999999</v>
      </c>
      <c r="EC144" s="31">
        <f t="shared" ca="1" si="390"/>
        <v>-1588.42</v>
      </c>
      <c r="ED144" s="31">
        <f t="shared" ca="1" si="391"/>
        <v>-657.31</v>
      </c>
      <c r="EE144" s="31">
        <f t="shared" ca="1" si="392"/>
        <v>-2469.12</v>
      </c>
      <c r="EF144" s="31">
        <f t="shared" ca="1" si="393"/>
        <v>-520.72</v>
      </c>
      <c r="EG144" s="32">
        <f t="shared" ca="1" si="394"/>
        <v>-2463.0200000000004</v>
      </c>
      <c r="EH144" s="32">
        <f t="shared" ca="1" si="395"/>
        <v>-8399.33</v>
      </c>
      <c r="EI144" s="32">
        <f t="shared" ca="1" si="396"/>
        <v>-440.11999999999995</v>
      </c>
      <c r="EJ144" s="32">
        <f t="shared" ca="1" si="397"/>
        <v>-140.05000000000001</v>
      </c>
      <c r="EK144" s="32">
        <f t="shared" ca="1" si="398"/>
        <v>-14.09</v>
      </c>
      <c r="EL144" s="32">
        <f t="shared" ca="1" si="399"/>
        <v>-6782.27</v>
      </c>
      <c r="EM144" s="32">
        <f t="shared" ca="1" si="400"/>
        <v>-1638.82</v>
      </c>
      <c r="EN144" s="32">
        <f t="shared" ca="1" si="401"/>
        <v>-6024.29</v>
      </c>
      <c r="EO144" s="32">
        <f t="shared" ca="1" si="402"/>
        <v>-8154.73</v>
      </c>
      <c r="EP144" s="32">
        <f t="shared" ca="1" si="403"/>
        <v>-3398.9500000000003</v>
      </c>
      <c r="EQ144" s="32">
        <f t="shared" ca="1" si="404"/>
        <v>-12864.23</v>
      </c>
      <c r="ER144" s="32">
        <f t="shared" ca="1" si="405"/>
        <v>-2733.04</v>
      </c>
    </row>
    <row r="145" spans="1:148" x14ac:dyDescent="0.25">
      <c r="A145" t="s">
        <v>485</v>
      </c>
      <c r="B145" s="1" t="s">
        <v>87</v>
      </c>
      <c r="C145" t="str">
        <f t="shared" ref="C145" ca="1" si="407">VLOOKUP($B145,LocationLookup,2,FALSE)</f>
        <v>WEY1</v>
      </c>
      <c r="D145" t="str">
        <f t="shared" ref="D145" ca="1" si="408">VLOOKUP($C145,LossFactorLookup,2,FALSE)</f>
        <v>Weyerhaeuser</v>
      </c>
      <c r="E145" s="51">
        <v>3.0267309999999998</v>
      </c>
      <c r="F145" s="51">
        <v>10.33905</v>
      </c>
      <c r="G145" s="51">
        <v>13.455316</v>
      </c>
      <c r="H145" s="51">
        <v>176.349906</v>
      </c>
      <c r="I145" s="51">
        <v>265.06266299999999</v>
      </c>
      <c r="J145" s="51">
        <v>374.07558399999999</v>
      </c>
      <c r="K145" s="51">
        <v>429.36143099999998</v>
      </c>
      <c r="L145" s="51">
        <v>203.87664000000001</v>
      </c>
      <c r="M145" s="51">
        <v>263.39775500000002</v>
      </c>
      <c r="N145" s="51">
        <v>96.916618</v>
      </c>
      <c r="O145" s="51">
        <v>121.137483</v>
      </c>
      <c r="P145" s="51">
        <v>504.14392600000002</v>
      </c>
      <c r="Q145" s="32">
        <v>185.19</v>
      </c>
      <c r="R145" s="32">
        <v>8204.17</v>
      </c>
      <c r="S145" s="32">
        <v>414</v>
      </c>
      <c r="T145" s="32">
        <v>9487.34</v>
      </c>
      <c r="U145" s="32">
        <v>10414.950000000001</v>
      </c>
      <c r="V145" s="32">
        <v>15377.1</v>
      </c>
      <c r="W145" s="32">
        <v>25013.66</v>
      </c>
      <c r="X145" s="32">
        <v>40743.300000000003</v>
      </c>
      <c r="Y145" s="32">
        <v>57249.3</v>
      </c>
      <c r="Z145" s="32">
        <v>13729.6</v>
      </c>
      <c r="AA145" s="32">
        <v>11691.29</v>
      </c>
      <c r="AB145" s="32">
        <v>25876.2</v>
      </c>
      <c r="AC145" s="2">
        <v>-1.91</v>
      </c>
      <c r="AD145" s="2">
        <v>-1.91</v>
      </c>
      <c r="AE145" s="2">
        <v>-1.91</v>
      </c>
      <c r="AF145" s="2">
        <v>-1.91</v>
      </c>
      <c r="AG145" s="2">
        <v>-1.91</v>
      </c>
      <c r="AH145" s="2">
        <v>-1.91</v>
      </c>
      <c r="AI145" s="2">
        <v>-0.88</v>
      </c>
      <c r="AJ145" s="2">
        <v>-0.88</v>
      </c>
      <c r="AK145" s="2">
        <v>-0.88</v>
      </c>
      <c r="AL145" s="2">
        <v>-0.88</v>
      </c>
      <c r="AM145" s="2">
        <v>-0.88</v>
      </c>
      <c r="AN145" s="2">
        <v>-0.88</v>
      </c>
      <c r="AO145" s="33">
        <v>-3.54</v>
      </c>
      <c r="AP145" s="33">
        <v>-156.69999999999999</v>
      </c>
      <c r="AQ145" s="33">
        <v>-7.91</v>
      </c>
      <c r="AR145" s="33">
        <v>-181.21</v>
      </c>
      <c r="AS145" s="33">
        <v>-198.93</v>
      </c>
      <c r="AT145" s="33">
        <v>-293.7</v>
      </c>
      <c r="AU145" s="33">
        <v>-220.12</v>
      </c>
      <c r="AV145" s="33">
        <v>-358.54</v>
      </c>
      <c r="AW145" s="33">
        <v>-503.79</v>
      </c>
      <c r="AX145" s="33">
        <v>-120.82</v>
      </c>
      <c r="AY145" s="33">
        <v>-102.88</v>
      </c>
      <c r="AZ145" s="33">
        <v>-227.71</v>
      </c>
      <c r="BA145" s="31">
        <f t="shared" ref="BA145" si="409">ROUND(Q145*BA$3,2)</f>
        <v>-7.0000000000000007E-2</v>
      </c>
      <c r="BB145" s="31">
        <f t="shared" ref="BB145" si="410">ROUND(R145*BB$3,2)</f>
        <v>-3.28</v>
      </c>
      <c r="BC145" s="31">
        <f t="shared" ref="BC145" si="411">ROUND(S145*BC$3,2)</f>
        <v>-0.17</v>
      </c>
      <c r="BD145" s="31">
        <f t="shared" ref="BD145" si="412">ROUND(T145*BD$3,2)</f>
        <v>55.03</v>
      </c>
      <c r="BE145" s="31">
        <f t="shared" ref="BE145" si="413">ROUND(U145*BE$3,2)</f>
        <v>60.41</v>
      </c>
      <c r="BF145" s="31">
        <f t="shared" ref="BF145" si="414">ROUND(V145*BF$3,2)</f>
        <v>89.19</v>
      </c>
      <c r="BG145" s="31">
        <f t="shared" ref="BG145" si="415">ROUND(W145*BG$3,2)</f>
        <v>17.510000000000002</v>
      </c>
      <c r="BH145" s="31">
        <f t="shared" ref="BH145" si="416">ROUND(X145*BH$3,2)</f>
        <v>28.52</v>
      </c>
      <c r="BI145" s="31">
        <f t="shared" ref="BI145" si="417">ROUND(Y145*BI$3,2)</f>
        <v>40.07</v>
      </c>
      <c r="BJ145" s="31">
        <f t="shared" ref="BJ145" si="418">ROUND(Z145*BJ$3,2)</f>
        <v>-41.19</v>
      </c>
      <c r="BK145" s="31">
        <f t="shared" ref="BK145" si="419">ROUND(AA145*BK$3,2)</f>
        <v>-35.07</v>
      </c>
      <c r="BL145" s="31">
        <f t="shared" ref="BL145" si="420">ROUND(AB145*BL$3,2)</f>
        <v>-77.63</v>
      </c>
      <c r="BM145" s="6">
        <f t="shared" ca="1" si="321"/>
        <v>-9.2700000000000005E-2</v>
      </c>
      <c r="BN145" s="6">
        <f t="shared" ca="1" si="321"/>
        <v>-9.2700000000000005E-2</v>
      </c>
      <c r="BO145" s="6">
        <f t="shared" ca="1" si="321"/>
        <v>-9.2700000000000005E-2</v>
      </c>
      <c r="BP145" s="6">
        <f t="shared" ca="1" si="321"/>
        <v>-9.2700000000000005E-2</v>
      </c>
      <c r="BQ145" s="6">
        <f t="shared" ca="1" si="321"/>
        <v>-9.2700000000000005E-2</v>
      </c>
      <c r="BR145" s="6">
        <f t="shared" ca="1" si="321"/>
        <v>-9.2700000000000005E-2</v>
      </c>
      <c r="BS145" s="6">
        <f t="shared" ca="1" si="321"/>
        <v>-9.2700000000000005E-2</v>
      </c>
      <c r="BT145" s="6">
        <f t="shared" ca="1" si="321"/>
        <v>-9.2700000000000005E-2</v>
      </c>
      <c r="BU145" s="6">
        <f t="shared" ca="1" si="321"/>
        <v>-9.2700000000000005E-2</v>
      </c>
      <c r="BV145" s="6">
        <f t="shared" ca="1" si="321"/>
        <v>-9.2700000000000005E-2</v>
      </c>
      <c r="BW145" s="6">
        <f t="shared" ca="1" si="321"/>
        <v>-9.2700000000000005E-2</v>
      </c>
      <c r="BX145" s="6">
        <f t="shared" ca="1" si="321"/>
        <v>-9.2700000000000005E-2</v>
      </c>
      <c r="BY145" s="31">
        <f t="shared" ref="BY145" ca="1" si="421">IFERROR(VLOOKUP($C145,DOSDetail,CELL("col",BY$4)+58,FALSE),ROUND(Q145*BM145,2))</f>
        <v>-17.170000000000002</v>
      </c>
      <c r="BZ145" s="31">
        <f t="shared" ref="BZ145" ca="1" si="422">IFERROR(VLOOKUP($C145,DOSDetail,CELL("col",BZ$4)+58,FALSE),ROUND(R145*BN145,2))</f>
        <v>-760.53</v>
      </c>
      <c r="CA145" s="31">
        <f t="shared" ref="CA145" ca="1" si="423">IFERROR(VLOOKUP($C145,DOSDetail,CELL("col",CA$4)+58,FALSE),ROUND(S145*BO145,2))</f>
        <v>-38.380000000000003</v>
      </c>
      <c r="CB145" s="31">
        <f t="shared" ref="CB145" ca="1" si="424">IFERROR(VLOOKUP($C145,DOSDetail,CELL("col",CB$4)+58,FALSE),ROUND(T145*BP145,2))</f>
        <v>-879.48</v>
      </c>
      <c r="CC145" s="31">
        <f t="shared" ref="CC145" ca="1" si="425">IFERROR(VLOOKUP($C145,DOSDetail,CELL("col",CC$4)+58,FALSE),ROUND(U145*BQ145,2))</f>
        <v>-965.47</v>
      </c>
      <c r="CD145" s="31">
        <f t="shared" ref="CD145" ca="1" si="426">IFERROR(VLOOKUP($C145,DOSDetail,CELL("col",CD$4)+58,FALSE),ROUND(V145*BR145,2))</f>
        <v>-1425.46</v>
      </c>
      <c r="CE145" s="31">
        <f t="shared" ref="CE145" ca="1" si="427">IFERROR(VLOOKUP($C145,DOSDetail,CELL("col",CE$4)+58,FALSE),ROUND(W145*BS145,2))</f>
        <v>-2318.77</v>
      </c>
      <c r="CF145" s="31">
        <f t="shared" ref="CF145" ca="1" si="428">IFERROR(VLOOKUP($C145,DOSDetail,CELL("col",CF$4)+58,FALSE),ROUND(X145*BT145,2))</f>
        <v>-3776.9</v>
      </c>
      <c r="CG145" s="31">
        <f t="shared" ref="CG145" ca="1" si="429">IFERROR(VLOOKUP($C145,DOSDetail,CELL("col",CG$4)+58,FALSE),ROUND(Y145*BU145,2))</f>
        <v>-5307.01</v>
      </c>
      <c r="CH145" s="31">
        <f t="shared" ref="CH145" ca="1" si="430">IFERROR(VLOOKUP($C145,DOSDetail,CELL("col",CH$4)+58,FALSE),ROUND(Z145*BV145,2))</f>
        <v>-1272.73</v>
      </c>
      <c r="CI145" s="31">
        <f t="shared" ref="CI145" ca="1" si="431">IFERROR(VLOOKUP($C145,DOSDetail,CELL("col",CI$4)+58,FALSE),ROUND(AA145*BW145,2))</f>
        <v>-1083.78</v>
      </c>
      <c r="CJ145" s="31">
        <f t="shared" ref="CJ145" ca="1" si="432">IFERROR(VLOOKUP($C145,DOSDetail,CELL("col",CJ$4)+58,FALSE),ROUND(AB145*BX145,2))</f>
        <v>-2398.7199999999998</v>
      </c>
      <c r="CK145" s="32">
        <f t="shared" ref="CK145" ca="1" si="433">ROUND(Q145*$CV$3,2)</f>
        <v>0.28000000000000003</v>
      </c>
      <c r="CL145" s="32">
        <f t="shared" ref="CL145" ca="1" si="434">ROUND(R145*$CV$3,2)</f>
        <v>12.31</v>
      </c>
      <c r="CM145" s="32">
        <f t="shared" ref="CM145" ca="1" si="435">ROUND(S145*$CV$3,2)</f>
        <v>0.62</v>
      </c>
      <c r="CN145" s="32">
        <f t="shared" ref="CN145" ca="1" si="436">ROUND(T145*$CV$3,2)</f>
        <v>14.23</v>
      </c>
      <c r="CO145" s="32">
        <f t="shared" ref="CO145" ca="1" si="437">ROUND(U145*$CV$3,2)</f>
        <v>15.62</v>
      </c>
      <c r="CP145" s="32">
        <f t="shared" ref="CP145" ca="1" si="438">ROUND(V145*$CV$3,2)</f>
        <v>23.07</v>
      </c>
      <c r="CQ145" s="32">
        <f t="shared" ref="CQ145" ca="1" si="439">ROUND(W145*$CV$3,2)</f>
        <v>37.520000000000003</v>
      </c>
      <c r="CR145" s="32">
        <f t="shared" ref="CR145" ca="1" si="440">ROUND(X145*$CV$3,2)</f>
        <v>61.11</v>
      </c>
      <c r="CS145" s="32">
        <f t="shared" ref="CS145" ca="1" si="441">ROUND(Y145*$CV$3,2)</f>
        <v>85.87</v>
      </c>
      <c r="CT145" s="32">
        <f t="shared" ref="CT145" ca="1" si="442">ROUND(Z145*$CV$3,2)</f>
        <v>20.59</v>
      </c>
      <c r="CU145" s="32">
        <f t="shared" ref="CU145" ca="1" si="443">ROUND(AA145*$CV$3,2)</f>
        <v>17.54</v>
      </c>
      <c r="CV145" s="32">
        <f t="shared" ref="CV145" ca="1" si="444">ROUND(AB145*$CV$3,2)</f>
        <v>38.81</v>
      </c>
      <c r="CW145" s="31">
        <f t="shared" ref="CW145" ca="1" si="445">BY145+CK145-AO145-BA145</f>
        <v>-13.280000000000001</v>
      </c>
      <c r="CX145" s="31">
        <f t="shared" ref="CX145" ca="1" si="446">BZ145+CL145-AP145-BB145</f>
        <v>-588.24</v>
      </c>
      <c r="CY145" s="31">
        <f t="shared" ref="CY145" ca="1" si="447">CA145+CM145-AQ145-BC145</f>
        <v>-29.680000000000003</v>
      </c>
      <c r="CZ145" s="31">
        <f t="shared" ref="CZ145" ca="1" si="448">CB145+CN145-AR145-BD145</f>
        <v>-739.06999999999994</v>
      </c>
      <c r="DA145" s="31">
        <f t="shared" ref="DA145" ca="1" si="449">CC145+CO145-AS145-BE145</f>
        <v>-811.33</v>
      </c>
      <c r="DB145" s="31">
        <f t="shared" ref="DB145" ca="1" si="450">CD145+CP145-AT145-BF145</f>
        <v>-1197.8800000000001</v>
      </c>
      <c r="DC145" s="31">
        <f t="shared" ref="DC145" ca="1" si="451">CE145+CQ145-AU145-BG145</f>
        <v>-2078.6400000000003</v>
      </c>
      <c r="DD145" s="31">
        <f t="shared" ref="DD145" ca="1" si="452">CF145+CR145-AV145-BH145</f>
        <v>-3385.77</v>
      </c>
      <c r="DE145" s="31">
        <f t="shared" ref="DE145" ca="1" si="453">CG145+CS145-AW145-BI145</f>
        <v>-4757.42</v>
      </c>
      <c r="DF145" s="31">
        <f t="shared" ref="DF145" ca="1" si="454">CH145+CT145-AX145-BJ145</f>
        <v>-1090.1300000000001</v>
      </c>
      <c r="DG145" s="31">
        <f t="shared" ref="DG145" ca="1" si="455">CI145+CU145-AY145-BK145</f>
        <v>-928.29</v>
      </c>
      <c r="DH145" s="31">
        <f t="shared" ref="DH145" ca="1" si="456">CJ145+CV145-AZ145-BL145</f>
        <v>-2054.5699999999997</v>
      </c>
      <c r="DI145" s="32">
        <f t="shared" ref="DI145" ca="1" si="457">ROUND(CW145*5%,2)</f>
        <v>-0.66</v>
      </c>
      <c r="DJ145" s="32">
        <f t="shared" ref="DJ145" ca="1" si="458">ROUND(CX145*5%,2)</f>
        <v>-29.41</v>
      </c>
      <c r="DK145" s="32">
        <f t="shared" ref="DK145" ca="1" si="459">ROUND(CY145*5%,2)</f>
        <v>-1.48</v>
      </c>
      <c r="DL145" s="32">
        <f t="shared" ref="DL145" ca="1" si="460">ROUND(CZ145*5%,2)</f>
        <v>-36.950000000000003</v>
      </c>
      <c r="DM145" s="32">
        <f t="shared" ref="DM145" ca="1" si="461">ROUND(DA145*5%,2)</f>
        <v>-40.57</v>
      </c>
      <c r="DN145" s="32">
        <f t="shared" ref="DN145" ca="1" si="462">ROUND(DB145*5%,2)</f>
        <v>-59.89</v>
      </c>
      <c r="DO145" s="32">
        <f t="shared" ref="DO145" ca="1" si="463">ROUND(DC145*5%,2)</f>
        <v>-103.93</v>
      </c>
      <c r="DP145" s="32">
        <f t="shared" ref="DP145" ca="1" si="464">ROUND(DD145*5%,2)</f>
        <v>-169.29</v>
      </c>
      <c r="DQ145" s="32">
        <f t="shared" ref="DQ145" ca="1" si="465">ROUND(DE145*5%,2)</f>
        <v>-237.87</v>
      </c>
      <c r="DR145" s="32">
        <f t="shared" ref="DR145" ca="1" si="466">ROUND(DF145*5%,2)</f>
        <v>-54.51</v>
      </c>
      <c r="DS145" s="32">
        <f t="shared" ref="DS145" ca="1" si="467">ROUND(DG145*5%,2)</f>
        <v>-46.41</v>
      </c>
      <c r="DT145" s="32">
        <f t="shared" ref="DT145" ca="1" si="468">ROUND(DH145*5%,2)</f>
        <v>-102.73</v>
      </c>
      <c r="DU145" s="31">
        <f t="shared" ref="DU145" ca="1" si="469">ROUND(CW145*DU$3,2)</f>
        <v>-3.62</v>
      </c>
      <c r="DV145" s="31">
        <f t="shared" ref="DV145" ca="1" si="470">ROUND(CX145*DV$3,2)</f>
        <v>-158.81</v>
      </c>
      <c r="DW145" s="31">
        <f t="shared" ref="DW145" ca="1" si="471">ROUND(CY145*DW$3,2)</f>
        <v>-7.95</v>
      </c>
      <c r="DX145" s="31">
        <f t="shared" ref="DX145" ca="1" si="472">ROUND(CZ145*DX$3,2)</f>
        <v>-196.24</v>
      </c>
      <c r="DY145" s="31">
        <f t="shared" ref="DY145" ca="1" si="473">ROUND(DA145*DY$3,2)</f>
        <v>-213.6</v>
      </c>
      <c r="DZ145" s="31">
        <f t="shared" ref="DZ145" ca="1" si="474">ROUND(DB145*DZ$3,2)</f>
        <v>-312.56</v>
      </c>
      <c r="EA145" s="31">
        <f t="shared" ref="EA145" ca="1" si="475">ROUND(DC145*EA$3,2)</f>
        <v>-537.67999999999995</v>
      </c>
      <c r="EB145" s="31">
        <f t="shared" ref="EB145" ca="1" si="476">ROUND(DD145*EB$3,2)</f>
        <v>-867.89</v>
      </c>
      <c r="EC145" s="31">
        <f t="shared" ref="EC145" ca="1" si="477">ROUND(DE145*EC$3,2)</f>
        <v>-1208.3800000000001</v>
      </c>
      <c r="ED145" s="31">
        <f t="shared" ref="ED145" ca="1" si="478">ROUND(DF145*ED$3,2)</f>
        <v>-274.43</v>
      </c>
      <c r="EE145" s="31">
        <f t="shared" ref="EE145" ca="1" si="479">ROUND(DG145*EE$3,2)</f>
        <v>-231.52</v>
      </c>
      <c r="EF145" s="31">
        <f t="shared" ref="EF145" ca="1" si="480">ROUND(DH145*EF$3,2)</f>
        <v>-507.77</v>
      </c>
      <c r="EG145" s="32">
        <f t="shared" ref="EG145" ca="1" si="481">CW145+DI145+DU145</f>
        <v>-17.560000000000002</v>
      </c>
      <c r="EH145" s="32">
        <f t="shared" ref="EH145" ca="1" si="482">CX145+DJ145+DV145</f>
        <v>-776.46</v>
      </c>
      <c r="EI145" s="32">
        <f t="shared" ref="EI145" ca="1" si="483">CY145+DK145+DW145</f>
        <v>-39.110000000000007</v>
      </c>
      <c r="EJ145" s="32">
        <f t="shared" ref="EJ145" ca="1" si="484">CZ145+DL145+DX145</f>
        <v>-972.26</v>
      </c>
      <c r="EK145" s="32">
        <f t="shared" ref="EK145" ca="1" si="485">DA145+DM145+DY145</f>
        <v>-1065.5</v>
      </c>
      <c r="EL145" s="32">
        <f t="shared" ref="EL145" ca="1" si="486">DB145+DN145+DZ145</f>
        <v>-1570.3300000000002</v>
      </c>
      <c r="EM145" s="32">
        <f t="shared" ref="EM145" ca="1" si="487">DC145+DO145+EA145</f>
        <v>-2720.25</v>
      </c>
      <c r="EN145" s="32">
        <f t="shared" ref="EN145" ca="1" si="488">DD145+DP145+EB145</f>
        <v>-4422.95</v>
      </c>
      <c r="EO145" s="32">
        <f t="shared" ref="EO145" ca="1" si="489">DE145+DQ145+EC145</f>
        <v>-6203.67</v>
      </c>
      <c r="EP145" s="32">
        <f t="shared" ref="EP145" ca="1" si="490">DF145+DR145+ED145</f>
        <v>-1419.0700000000002</v>
      </c>
      <c r="EQ145" s="32">
        <f t="shared" ref="EQ145" ca="1" si="491">DG145+DS145+EE145</f>
        <v>-1206.22</v>
      </c>
      <c r="ER145" s="32">
        <f t="shared" ref="ER145" ca="1" si="492">DH145+DT145+EF145</f>
        <v>-2665.0699999999997</v>
      </c>
    </row>
    <row r="147" spans="1:148" x14ac:dyDescent="0.25">
      <c r="A147" t="s">
        <v>523</v>
      </c>
    </row>
    <row r="148" spans="1:148" x14ac:dyDescent="0.25">
      <c r="A148" t="s">
        <v>532</v>
      </c>
    </row>
    <row r="149" spans="1:148" x14ac:dyDescent="0.25">
      <c r="A149" t="s">
        <v>524</v>
      </c>
    </row>
    <row r="150" spans="1:148" x14ac:dyDescent="0.25">
      <c r="A150" t="s">
        <v>525</v>
      </c>
    </row>
    <row r="151" spans="1:148" x14ac:dyDescent="0.25">
      <c r="A151" t="s">
        <v>526</v>
      </c>
    </row>
    <row r="152" spans="1:148" x14ac:dyDescent="0.25">
      <c r="A152" t="s">
        <v>527</v>
      </c>
    </row>
    <row r="153" spans="1:148" x14ac:dyDescent="0.25">
      <c r="A153" t="s">
        <v>528</v>
      </c>
    </row>
  </sheetData>
  <sortState xmlns:xlrd2="http://schemas.microsoft.com/office/spreadsheetml/2017/richdata2" ref="B5:FF141">
    <sortCondition ref="B5:B141"/>
  </sortState>
  <mergeCells count="8">
    <mergeCell ref="EQ3:ER3"/>
    <mergeCell ref="DS3:DT3"/>
    <mergeCell ref="DG3:DH3"/>
    <mergeCell ref="BK2:BL2"/>
    <mergeCell ref="O3:P3"/>
    <mergeCell ref="AA3:AB3"/>
    <mergeCell ref="AY3:AZ3"/>
    <mergeCell ref="CI3:CJ3"/>
  </mergeCells>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1 Dec 2020&amp;C&amp;9Page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20"/>
  <sheetViews>
    <sheetView showZeros="0"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31" customWidth="1"/>
    <col min="29" max="40" width="12.7109375" style="55" customWidth="1"/>
    <col min="41" max="52" width="12.7109375" style="2" customWidth="1"/>
    <col min="53" max="64" width="12.7109375" style="55" customWidth="1"/>
    <col min="65" max="88" width="12.7109375" style="31" customWidth="1"/>
    <col min="89" max="100" width="12.7109375" style="3" customWidth="1"/>
    <col min="101" max="112" width="12.7109375" style="31" customWidth="1"/>
    <col min="113" max="124" width="12.7109375" style="31"/>
    <col min="125" max="148" width="12.7109375" style="55"/>
  </cols>
  <sheetData>
    <row r="1" spans="1:148" x14ac:dyDescent="0.25">
      <c r="A1" s="22" t="s">
        <v>550</v>
      </c>
      <c r="Q1" s="55"/>
      <c r="R1" s="55"/>
      <c r="S1" s="55"/>
      <c r="T1" s="55"/>
      <c r="U1" s="55"/>
      <c r="V1" s="55"/>
      <c r="W1" s="55"/>
      <c r="X1" s="55"/>
      <c r="Y1" s="55"/>
      <c r="Z1" s="55"/>
      <c r="AA1" s="55"/>
      <c r="AB1" s="55"/>
      <c r="AO1"/>
      <c r="AP1"/>
      <c r="AQ1"/>
      <c r="AR1"/>
      <c r="AS1"/>
      <c r="AT1"/>
      <c r="AU1"/>
      <c r="AV1"/>
      <c r="AW1"/>
      <c r="AX1"/>
      <c r="AY1"/>
      <c r="AZ1"/>
      <c r="BM1" s="55"/>
      <c r="BN1" s="55"/>
      <c r="BO1" s="55"/>
      <c r="BP1" s="55"/>
      <c r="BQ1" s="55"/>
      <c r="BR1" s="55"/>
      <c r="BS1" s="55"/>
      <c r="BT1" s="55"/>
      <c r="BU1" s="55"/>
      <c r="BV1" s="55"/>
      <c r="BW1" s="55"/>
      <c r="BX1" s="55"/>
      <c r="BY1" s="55"/>
      <c r="BZ1" s="55"/>
      <c r="CA1" s="55"/>
      <c r="CB1" s="55"/>
      <c r="CC1" s="55"/>
      <c r="CD1" s="55"/>
      <c r="CE1" s="55"/>
      <c r="CF1" s="55"/>
      <c r="CG1" s="55"/>
      <c r="CH1" s="55"/>
      <c r="CI1" s="55"/>
      <c r="CJ1" s="55"/>
      <c r="CK1"/>
      <c r="CL1"/>
      <c r="CM1"/>
      <c r="CN1"/>
      <c r="CO1"/>
      <c r="CP1"/>
      <c r="CQ1"/>
      <c r="CR1"/>
      <c r="CS1"/>
      <c r="CT1"/>
      <c r="CU1"/>
      <c r="CV1"/>
      <c r="CW1" s="55"/>
      <c r="CX1" s="55"/>
      <c r="CY1" s="55"/>
      <c r="CZ1" s="55"/>
      <c r="DA1" s="55"/>
      <c r="DB1" s="55"/>
      <c r="DC1" s="55"/>
      <c r="DD1" s="55"/>
      <c r="DE1" s="55"/>
      <c r="DF1" s="55"/>
      <c r="DG1" s="55"/>
      <c r="DH1" s="55"/>
      <c r="DI1" s="55"/>
      <c r="DJ1" s="55"/>
      <c r="DK1" s="55"/>
      <c r="DL1" s="55"/>
      <c r="DM1" s="55"/>
      <c r="DN1" s="55"/>
      <c r="DO1" s="55"/>
      <c r="DP1" s="55"/>
      <c r="DQ1" s="55"/>
      <c r="DR1" s="55"/>
      <c r="DS1" s="55"/>
      <c r="DT1" s="55"/>
    </row>
    <row r="2" spans="1:148" x14ac:dyDescent="0.25">
      <c r="A2" s="29" t="str">
        <f>'Module C Adjustments'!A2</f>
        <v>Estimate - December 1, 2020</v>
      </c>
      <c r="B2" s="22"/>
      <c r="E2" s="52" t="s">
        <v>0</v>
      </c>
      <c r="Q2" s="38" t="s">
        <v>509</v>
      </c>
      <c r="R2" s="38"/>
      <c r="S2" s="38"/>
      <c r="T2" s="38"/>
      <c r="U2" s="38"/>
      <c r="V2" s="38"/>
      <c r="W2" s="38"/>
      <c r="X2" s="38"/>
      <c r="Y2" s="38"/>
      <c r="Z2" s="39"/>
      <c r="AA2" s="40"/>
      <c r="AB2" s="39" t="s">
        <v>502</v>
      </c>
      <c r="AC2" s="61" t="s">
        <v>1</v>
      </c>
      <c r="AD2" s="31"/>
      <c r="AE2" s="31"/>
      <c r="AF2" s="31"/>
      <c r="AG2" s="31"/>
      <c r="AH2" s="31"/>
      <c r="AI2" s="31"/>
      <c r="AJ2" s="31"/>
      <c r="AK2" s="31"/>
      <c r="AL2" s="31"/>
      <c r="AM2" s="31"/>
      <c r="AN2" s="31"/>
      <c r="AO2" s="41" t="s">
        <v>2</v>
      </c>
      <c r="AP2" s="42"/>
      <c r="AQ2" s="42"/>
      <c r="AR2" s="42"/>
      <c r="AS2" s="42"/>
      <c r="AT2" s="42"/>
      <c r="AU2" s="42"/>
      <c r="AV2" s="42"/>
      <c r="AW2" s="42"/>
      <c r="AX2" s="42"/>
      <c r="AY2" s="42"/>
      <c r="AZ2" s="42"/>
      <c r="BA2" s="61" t="s">
        <v>3</v>
      </c>
      <c r="BB2" s="31"/>
      <c r="BC2" s="31"/>
      <c r="BD2" s="31"/>
      <c r="BE2" s="31"/>
      <c r="BF2" s="31"/>
      <c r="BG2" s="31"/>
      <c r="BH2" s="31"/>
      <c r="BI2" s="31"/>
      <c r="BJ2" s="31"/>
      <c r="BK2" s="31"/>
      <c r="BL2" s="23" t="s">
        <v>427</v>
      </c>
      <c r="BM2" s="38" t="s">
        <v>503</v>
      </c>
      <c r="BN2" s="38"/>
      <c r="BO2" s="38"/>
      <c r="BP2" s="38"/>
      <c r="BQ2" s="38"/>
      <c r="BR2" s="38"/>
      <c r="BS2" s="38"/>
      <c r="BT2" s="38"/>
      <c r="BU2" s="38"/>
      <c r="BV2" s="39"/>
      <c r="BW2" s="40"/>
      <c r="BX2" s="39" t="s">
        <v>499</v>
      </c>
      <c r="BY2" s="66" t="s">
        <v>504</v>
      </c>
      <c r="BZ2" s="66"/>
      <c r="CA2" s="66"/>
      <c r="CB2" s="66"/>
      <c r="CC2" s="66"/>
      <c r="CD2" s="66"/>
      <c r="CE2" s="66"/>
      <c r="CF2" s="66"/>
      <c r="CG2" s="66"/>
      <c r="CH2" s="30"/>
      <c r="CI2" s="68"/>
      <c r="CJ2" s="30" t="s">
        <v>505</v>
      </c>
      <c r="CK2" s="5" t="s">
        <v>5</v>
      </c>
      <c r="CL2" s="5"/>
      <c r="CM2" s="5"/>
      <c r="CN2" s="5"/>
      <c r="CO2" s="5"/>
      <c r="CP2" s="5"/>
      <c r="CQ2" s="5"/>
      <c r="CR2" s="5"/>
      <c r="CS2" s="5"/>
      <c r="CT2" s="5"/>
      <c r="CU2" s="5"/>
      <c r="CV2" s="5"/>
      <c r="CW2" s="61" t="s">
        <v>424</v>
      </c>
      <c r="DH2" s="23" t="s">
        <v>429</v>
      </c>
      <c r="DI2" s="56" t="s">
        <v>506</v>
      </c>
      <c r="DJ2" s="32"/>
      <c r="DK2" s="32"/>
      <c r="DL2" s="32"/>
      <c r="DM2" s="32"/>
      <c r="DN2" s="32"/>
      <c r="DO2" s="32"/>
      <c r="DP2" s="32"/>
      <c r="DQ2" s="32"/>
      <c r="DR2" s="32"/>
      <c r="DS2" s="32"/>
      <c r="DT2" s="24" t="s">
        <v>507</v>
      </c>
      <c r="DU2" s="61" t="s">
        <v>511</v>
      </c>
      <c r="DV2" s="61"/>
      <c r="DW2" s="61"/>
      <c r="DX2" s="61"/>
      <c r="DY2" s="61"/>
      <c r="DZ2" s="61"/>
      <c r="EA2" s="61"/>
      <c r="EB2" s="61"/>
      <c r="EC2" s="61"/>
      <c r="ED2" s="61"/>
      <c r="EE2" s="61"/>
      <c r="EF2" s="23" t="s">
        <v>508</v>
      </c>
      <c r="EG2" s="56" t="s">
        <v>512</v>
      </c>
      <c r="EH2" s="56"/>
      <c r="EI2" s="56"/>
      <c r="EJ2" s="56"/>
      <c r="EK2" s="56"/>
      <c r="EL2" s="56"/>
      <c r="EM2" s="56"/>
      <c r="EN2" s="56"/>
      <c r="EO2" s="56"/>
      <c r="EP2" s="56"/>
      <c r="EQ2" s="56"/>
      <c r="ER2" s="24" t="s">
        <v>513</v>
      </c>
    </row>
    <row r="3" spans="1:148" x14ac:dyDescent="0.25">
      <c r="E3" s="64"/>
      <c r="F3" s="64"/>
      <c r="G3" s="64"/>
      <c r="H3" s="64"/>
      <c r="I3" s="64"/>
      <c r="J3" s="64"/>
      <c r="K3" s="64"/>
      <c r="L3" s="64"/>
      <c r="M3" s="64"/>
      <c r="N3" s="64"/>
      <c r="O3" s="78"/>
      <c r="P3" s="78"/>
      <c r="Q3" s="32"/>
      <c r="R3" s="32"/>
      <c r="S3" s="32"/>
      <c r="T3" s="32"/>
      <c r="U3" s="32"/>
      <c r="V3" s="32"/>
      <c r="W3" s="32"/>
      <c r="X3" s="32"/>
      <c r="Y3" s="32"/>
      <c r="Z3" s="32"/>
      <c r="AA3" s="32"/>
      <c r="AB3" s="32"/>
      <c r="AC3" s="66"/>
      <c r="AD3" s="66"/>
      <c r="AE3" s="66"/>
      <c r="AF3" s="66"/>
      <c r="AG3" s="66"/>
      <c r="AH3" s="66"/>
      <c r="AI3" s="66"/>
      <c r="AJ3" s="66"/>
      <c r="AK3" s="66"/>
      <c r="AL3" s="66"/>
      <c r="AM3" s="79"/>
      <c r="AN3" s="79"/>
      <c r="AO3" s="42"/>
      <c r="AP3" s="41"/>
      <c r="AQ3" s="41"/>
      <c r="AR3" s="41"/>
      <c r="AS3" s="41"/>
      <c r="AT3" s="41"/>
      <c r="AU3" s="41"/>
      <c r="AV3" s="41"/>
      <c r="AW3" s="41"/>
      <c r="AX3" s="41"/>
      <c r="AY3" s="41"/>
      <c r="AZ3" s="41"/>
      <c r="BA3" s="66"/>
      <c r="BB3" s="66"/>
      <c r="BC3" s="66"/>
      <c r="BD3" s="66"/>
      <c r="BE3" s="66"/>
      <c r="BF3" s="66"/>
      <c r="BG3" s="66"/>
      <c r="BH3" s="66"/>
      <c r="BI3" s="66"/>
      <c r="BJ3" s="66"/>
      <c r="BK3" s="79"/>
      <c r="BL3" s="79"/>
      <c r="BM3" s="32"/>
      <c r="BN3" s="32"/>
      <c r="BO3" s="32"/>
      <c r="BP3" s="32"/>
      <c r="BQ3" s="32"/>
      <c r="BR3" s="32"/>
      <c r="BS3" s="32"/>
      <c r="BT3" s="32"/>
      <c r="BU3" s="32"/>
      <c r="BV3" s="32"/>
      <c r="BW3" s="32"/>
      <c r="BX3" s="32"/>
      <c r="CK3" s="6"/>
      <c r="CL3" s="6"/>
      <c r="CM3" s="6"/>
      <c r="CN3" s="6"/>
      <c r="CO3" s="6"/>
      <c r="CP3" s="6"/>
      <c r="CQ3" s="6"/>
      <c r="CR3" s="6"/>
      <c r="CS3" s="6"/>
      <c r="CT3" s="6"/>
      <c r="CU3" s="6"/>
      <c r="CV3" s="6"/>
      <c r="CW3" s="66"/>
      <c r="CX3" s="66"/>
      <c r="CY3" s="66"/>
      <c r="CZ3" s="66"/>
      <c r="DA3" s="66"/>
      <c r="DB3" s="66"/>
      <c r="DC3" s="66"/>
      <c r="DD3" s="66"/>
      <c r="DE3" s="66"/>
      <c r="DF3" s="66"/>
      <c r="DG3" s="79"/>
      <c r="DH3" s="79"/>
      <c r="DI3" s="38"/>
      <c r="DJ3" s="38"/>
      <c r="DK3" s="38"/>
      <c r="DL3" s="38"/>
      <c r="DM3" s="38"/>
      <c r="DN3" s="38"/>
      <c r="DO3" s="38"/>
      <c r="DP3" s="38"/>
      <c r="DQ3" s="38"/>
      <c r="DR3" s="39"/>
      <c r="DS3" s="39"/>
      <c r="DT3" s="38"/>
      <c r="DU3" s="66"/>
      <c r="DV3" s="66"/>
      <c r="DW3" s="66"/>
      <c r="DX3" s="66"/>
      <c r="DY3" s="66"/>
      <c r="DZ3" s="66"/>
      <c r="EA3" s="66"/>
      <c r="EB3" s="66"/>
      <c r="EC3" s="66"/>
      <c r="ED3" s="66"/>
      <c r="EE3" s="79"/>
      <c r="EF3" s="79"/>
      <c r="EG3" s="38"/>
      <c r="EH3" s="38"/>
      <c r="EI3" s="38"/>
      <c r="EJ3" s="38"/>
      <c r="EK3" s="38"/>
      <c r="EL3" s="38"/>
      <c r="EM3" s="38"/>
      <c r="EN3" s="38"/>
      <c r="EO3" s="38"/>
      <c r="EP3" s="38"/>
      <c r="EQ3" s="77"/>
      <c r="ER3" s="77"/>
    </row>
    <row r="4" spans="1:148" s="7" customFormat="1" x14ac:dyDescent="0.25">
      <c r="A4" s="7" t="s">
        <v>8</v>
      </c>
      <c r="B4" s="1" t="s">
        <v>486</v>
      </c>
      <c r="C4" s="7" t="s">
        <v>9</v>
      </c>
      <c r="D4" s="7" t="s">
        <v>10</v>
      </c>
      <c r="E4" s="8">
        <v>40544</v>
      </c>
      <c r="F4" s="8">
        <v>40575</v>
      </c>
      <c r="G4" s="8">
        <v>40603</v>
      </c>
      <c r="H4" s="8">
        <v>40634</v>
      </c>
      <c r="I4" s="8">
        <v>40664</v>
      </c>
      <c r="J4" s="8">
        <v>40695</v>
      </c>
      <c r="K4" s="8">
        <v>40725</v>
      </c>
      <c r="L4" s="8">
        <v>40756</v>
      </c>
      <c r="M4" s="8">
        <v>40787</v>
      </c>
      <c r="N4" s="8">
        <v>40817</v>
      </c>
      <c r="O4" s="8">
        <v>40848</v>
      </c>
      <c r="P4" s="8">
        <v>40878</v>
      </c>
      <c r="Q4" s="9">
        <v>40544</v>
      </c>
      <c r="R4" s="9">
        <v>40575</v>
      </c>
      <c r="S4" s="9">
        <v>40603</v>
      </c>
      <c r="T4" s="9">
        <v>40634</v>
      </c>
      <c r="U4" s="9">
        <v>40664</v>
      </c>
      <c r="V4" s="9">
        <v>40695</v>
      </c>
      <c r="W4" s="9">
        <v>40725</v>
      </c>
      <c r="X4" s="9">
        <v>40756</v>
      </c>
      <c r="Y4" s="9">
        <v>40787</v>
      </c>
      <c r="Z4" s="9">
        <v>40817</v>
      </c>
      <c r="AA4" s="9">
        <v>40848</v>
      </c>
      <c r="AB4" s="9">
        <v>40878</v>
      </c>
      <c r="AC4" s="10">
        <v>40544</v>
      </c>
      <c r="AD4" s="10">
        <v>40575</v>
      </c>
      <c r="AE4" s="10">
        <v>40603</v>
      </c>
      <c r="AF4" s="10">
        <v>40634</v>
      </c>
      <c r="AG4" s="10">
        <v>40664</v>
      </c>
      <c r="AH4" s="10">
        <v>40695</v>
      </c>
      <c r="AI4" s="10">
        <v>40725</v>
      </c>
      <c r="AJ4" s="10">
        <v>40756</v>
      </c>
      <c r="AK4" s="10">
        <v>40787</v>
      </c>
      <c r="AL4" s="10">
        <v>40817</v>
      </c>
      <c r="AM4" s="10">
        <v>40848</v>
      </c>
      <c r="AN4" s="10">
        <v>40878</v>
      </c>
      <c r="AO4" s="9">
        <v>40544</v>
      </c>
      <c r="AP4" s="9">
        <v>40575</v>
      </c>
      <c r="AQ4" s="9">
        <v>40603</v>
      </c>
      <c r="AR4" s="9">
        <v>40634</v>
      </c>
      <c r="AS4" s="9">
        <v>40664</v>
      </c>
      <c r="AT4" s="9">
        <v>40695</v>
      </c>
      <c r="AU4" s="9">
        <v>40725</v>
      </c>
      <c r="AV4" s="9">
        <v>40756</v>
      </c>
      <c r="AW4" s="9">
        <v>40787</v>
      </c>
      <c r="AX4" s="9">
        <v>40817</v>
      </c>
      <c r="AY4" s="9">
        <v>40848</v>
      </c>
      <c r="AZ4" s="9">
        <v>40878</v>
      </c>
      <c r="BA4" s="10">
        <v>40544</v>
      </c>
      <c r="BB4" s="10">
        <v>40575</v>
      </c>
      <c r="BC4" s="10">
        <v>40603</v>
      </c>
      <c r="BD4" s="10">
        <v>40634</v>
      </c>
      <c r="BE4" s="10">
        <v>40664</v>
      </c>
      <c r="BF4" s="10">
        <v>40695</v>
      </c>
      <c r="BG4" s="10">
        <v>40725</v>
      </c>
      <c r="BH4" s="10">
        <v>40756</v>
      </c>
      <c r="BI4" s="10">
        <v>40787</v>
      </c>
      <c r="BJ4" s="10">
        <v>40817</v>
      </c>
      <c r="BK4" s="10">
        <v>40848</v>
      </c>
      <c r="BL4" s="10">
        <v>40878</v>
      </c>
      <c r="BM4" s="9">
        <v>40544</v>
      </c>
      <c r="BN4" s="9">
        <v>40575</v>
      </c>
      <c r="BO4" s="9">
        <v>40603</v>
      </c>
      <c r="BP4" s="9">
        <v>40634</v>
      </c>
      <c r="BQ4" s="9">
        <v>40664</v>
      </c>
      <c r="BR4" s="9">
        <v>40695</v>
      </c>
      <c r="BS4" s="9">
        <v>40725</v>
      </c>
      <c r="BT4" s="9">
        <v>40756</v>
      </c>
      <c r="BU4" s="9">
        <v>40787</v>
      </c>
      <c r="BV4" s="9">
        <v>40817</v>
      </c>
      <c r="BW4" s="9">
        <v>40848</v>
      </c>
      <c r="BX4" s="9">
        <v>40878</v>
      </c>
      <c r="BY4" s="10">
        <v>40544</v>
      </c>
      <c r="BZ4" s="10">
        <v>40575</v>
      </c>
      <c r="CA4" s="10">
        <v>40603</v>
      </c>
      <c r="CB4" s="10">
        <v>40634</v>
      </c>
      <c r="CC4" s="10">
        <v>40664</v>
      </c>
      <c r="CD4" s="10">
        <v>40695</v>
      </c>
      <c r="CE4" s="10">
        <v>40725</v>
      </c>
      <c r="CF4" s="10">
        <v>40756</v>
      </c>
      <c r="CG4" s="10">
        <v>40787</v>
      </c>
      <c r="CH4" s="10">
        <v>40817</v>
      </c>
      <c r="CI4" s="10">
        <v>40848</v>
      </c>
      <c r="CJ4" s="10">
        <v>40878</v>
      </c>
      <c r="CK4" s="9">
        <v>40544</v>
      </c>
      <c r="CL4" s="9">
        <v>40575</v>
      </c>
      <c r="CM4" s="9">
        <v>40603</v>
      </c>
      <c r="CN4" s="9">
        <v>40634</v>
      </c>
      <c r="CO4" s="9">
        <v>40664</v>
      </c>
      <c r="CP4" s="9">
        <v>40695</v>
      </c>
      <c r="CQ4" s="9">
        <v>40725</v>
      </c>
      <c r="CR4" s="9">
        <v>40756</v>
      </c>
      <c r="CS4" s="9">
        <v>40787</v>
      </c>
      <c r="CT4" s="9">
        <v>40817</v>
      </c>
      <c r="CU4" s="9">
        <v>40848</v>
      </c>
      <c r="CV4" s="9">
        <v>40878</v>
      </c>
      <c r="CW4" s="10">
        <v>40544</v>
      </c>
      <c r="CX4" s="10">
        <v>40575</v>
      </c>
      <c r="CY4" s="10">
        <v>40603</v>
      </c>
      <c r="CZ4" s="10">
        <v>40634</v>
      </c>
      <c r="DA4" s="10">
        <v>40664</v>
      </c>
      <c r="DB4" s="10">
        <v>40695</v>
      </c>
      <c r="DC4" s="10">
        <v>40725</v>
      </c>
      <c r="DD4" s="10">
        <v>40756</v>
      </c>
      <c r="DE4" s="10">
        <v>40787</v>
      </c>
      <c r="DF4" s="10">
        <v>40817</v>
      </c>
      <c r="DG4" s="10">
        <v>40848</v>
      </c>
      <c r="DH4" s="10">
        <v>40878</v>
      </c>
      <c r="DI4" s="9">
        <v>40544</v>
      </c>
      <c r="DJ4" s="9">
        <v>40575</v>
      </c>
      <c r="DK4" s="9">
        <v>40603</v>
      </c>
      <c r="DL4" s="9">
        <v>40634</v>
      </c>
      <c r="DM4" s="9">
        <v>40664</v>
      </c>
      <c r="DN4" s="9">
        <v>40695</v>
      </c>
      <c r="DO4" s="9">
        <v>40725</v>
      </c>
      <c r="DP4" s="9">
        <v>40756</v>
      </c>
      <c r="DQ4" s="9">
        <v>40787</v>
      </c>
      <c r="DR4" s="9">
        <v>40817</v>
      </c>
      <c r="DS4" s="9">
        <v>40848</v>
      </c>
      <c r="DT4" s="9">
        <v>40878</v>
      </c>
      <c r="DU4" s="10">
        <v>40544</v>
      </c>
      <c r="DV4" s="10">
        <v>40575</v>
      </c>
      <c r="DW4" s="10">
        <v>40603</v>
      </c>
      <c r="DX4" s="10">
        <v>40634</v>
      </c>
      <c r="DY4" s="10">
        <v>40664</v>
      </c>
      <c r="DZ4" s="10">
        <v>40695</v>
      </c>
      <c r="EA4" s="10">
        <v>40725</v>
      </c>
      <c r="EB4" s="10">
        <v>40756</v>
      </c>
      <c r="EC4" s="10">
        <v>40787</v>
      </c>
      <c r="ED4" s="10">
        <v>40817</v>
      </c>
      <c r="EE4" s="10">
        <v>40848</v>
      </c>
      <c r="EF4" s="10">
        <v>40878</v>
      </c>
      <c r="EG4" s="9">
        <v>40544</v>
      </c>
      <c r="EH4" s="9">
        <v>40575</v>
      </c>
      <c r="EI4" s="9">
        <v>40603</v>
      </c>
      <c r="EJ4" s="9">
        <v>40634</v>
      </c>
      <c r="EK4" s="9">
        <v>40664</v>
      </c>
      <c r="EL4" s="9">
        <v>40695</v>
      </c>
      <c r="EM4" s="9">
        <v>40725</v>
      </c>
      <c r="EN4" s="9">
        <v>40756</v>
      </c>
      <c r="EO4" s="9">
        <v>40787</v>
      </c>
      <c r="EP4" s="9">
        <v>40817</v>
      </c>
      <c r="EQ4" s="9">
        <v>40848</v>
      </c>
      <c r="ER4" s="9">
        <v>40878</v>
      </c>
    </row>
    <row r="5" spans="1:148" s="7" customFormat="1" x14ac:dyDescent="0.25">
      <c r="A5" t="s">
        <v>440</v>
      </c>
      <c r="B5" s="1" t="s">
        <v>193</v>
      </c>
      <c r="C5" t="str">
        <f t="shared" ref="C5" ca="1" si="0">VLOOKUP($B5,LocationLookup,2,FALSE)</f>
        <v>0000079301</v>
      </c>
      <c r="D5" t="str">
        <f t="shared" ref="D5" ca="1" si="1">VLOOKUP($C5,LossFactorLookup,2,FALSE)</f>
        <v>FortisAlberta DOS - Cochrane EV Partnership (793S)</v>
      </c>
      <c r="E5" s="51"/>
      <c r="F5" s="51"/>
      <c r="G5" s="51"/>
      <c r="H5" s="51"/>
      <c r="I5" s="51">
        <v>246.05453399999999</v>
      </c>
      <c r="J5" s="51"/>
      <c r="K5" s="51">
        <v>1379.7565999999999</v>
      </c>
      <c r="L5" s="51"/>
      <c r="M5" s="51"/>
      <c r="N5" s="51"/>
      <c r="O5" s="51"/>
      <c r="P5" s="51"/>
      <c r="Q5" s="32"/>
      <c r="R5" s="32"/>
      <c r="S5" s="32"/>
      <c r="T5" s="32"/>
      <c r="U5" s="32">
        <v>1299.17</v>
      </c>
      <c r="V5" s="32"/>
      <c r="W5" s="32">
        <v>3821.93</v>
      </c>
      <c r="X5" s="32"/>
      <c r="Y5" s="32"/>
      <c r="Z5" s="32"/>
      <c r="AA5" s="32"/>
      <c r="AB5" s="32"/>
      <c r="AC5" s="31"/>
      <c r="AD5" s="31"/>
      <c r="AE5" s="31"/>
      <c r="AF5" s="31"/>
      <c r="AG5" s="31">
        <v>6055.57</v>
      </c>
      <c r="AH5" s="31"/>
      <c r="AI5" s="31">
        <v>67845.17</v>
      </c>
      <c r="AJ5" s="31"/>
      <c r="AK5" s="31"/>
      <c r="AL5" s="31"/>
      <c r="AM5" s="31"/>
      <c r="AN5" s="31"/>
      <c r="AO5" s="42">
        <v>3.67</v>
      </c>
      <c r="AP5" s="42">
        <v>3.67</v>
      </c>
      <c r="AQ5" s="42">
        <v>3.67</v>
      </c>
      <c r="AR5" s="42">
        <v>3.67</v>
      </c>
      <c r="AS5" s="42">
        <v>3.67</v>
      </c>
      <c r="AT5" s="42">
        <v>3.67</v>
      </c>
      <c r="AU5" s="42">
        <v>3.97</v>
      </c>
      <c r="AV5" s="42">
        <v>3.97</v>
      </c>
      <c r="AW5" s="42">
        <v>3.97</v>
      </c>
      <c r="AX5" s="42">
        <v>3.97</v>
      </c>
      <c r="AY5" s="42">
        <v>3.97</v>
      </c>
      <c r="AZ5" s="42">
        <v>3.97</v>
      </c>
      <c r="BA5" s="31"/>
      <c r="BB5" s="31"/>
      <c r="BC5" s="31"/>
      <c r="BD5" s="31"/>
      <c r="BE5" s="31">
        <v>222.24</v>
      </c>
      <c r="BF5" s="31"/>
      <c r="BG5" s="31">
        <v>2693.45</v>
      </c>
      <c r="BH5" s="31"/>
      <c r="BI5" s="31"/>
      <c r="BJ5" s="31"/>
      <c r="BK5" s="31"/>
      <c r="BL5" s="31"/>
      <c r="BM5" s="32"/>
      <c r="BN5" s="32"/>
      <c r="BO5" s="32"/>
      <c r="BP5" s="32"/>
      <c r="BQ5" s="32">
        <v>17194.32</v>
      </c>
      <c r="BR5" s="32"/>
      <c r="BS5" s="32">
        <v>6787.19</v>
      </c>
      <c r="BT5" s="32"/>
      <c r="BU5" s="32"/>
      <c r="BV5" s="32"/>
      <c r="BW5" s="32"/>
      <c r="BX5" s="32"/>
      <c r="BY5" s="31">
        <f t="shared" ref="BY5" si="2">MAX(Q5+BA5,BM5)</f>
        <v>0</v>
      </c>
      <c r="BZ5" s="31">
        <f t="shared" ref="BZ5" si="3">MAX(R5+BB5,BN5)</f>
        <v>0</v>
      </c>
      <c r="CA5" s="31">
        <f t="shared" ref="CA5" si="4">MAX(S5+BC5,BO5)</f>
        <v>0</v>
      </c>
      <c r="CB5" s="31">
        <f t="shared" ref="CB5" si="5">MAX(T5+BD5,BP5)</f>
        <v>0</v>
      </c>
      <c r="CC5" s="31">
        <f t="shared" ref="CC5" si="6">MAX(U5+BE5,BQ5)</f>
        <v>17194.32</v>
      </c>
      <c r="CD5" s="31">
        <f>MAX(V5+BF5,BR5)</f>
        <v>0</v>
      </c>
      <c r="CE5" s="31">
        <f t="shared" ref="CE5" si="7">MAX(W5+BG5,BS5)</f>
        <v>6787.19</v>
      </c>
      <c r="CF5" s="31">
        <f t="shared" ref="CF5" si="8">MAX(X5+BH5,BT5)</f>
        <v>0</v>
      </c>
      <c r="CG5" s="31">
        <f t="shared" ref="CG5" si="9">MAX(Y5+BI5,BU5)</f>
        <v>0</v>
      </c>
      <c r="CH5" s="31">
        <f t="shared" ref="CH5" si="10">MAX(Z5+BJ5,BV5)</f>
        <v>0</v>
      </c>
      <c r="CI5" s="31">
        <f t="shared" ref="CI5" si="11">MAX(AA5+BK5,BW5)</f>
        <v>0</v>
      </c>
      <c r="CJ5" s="31">
        <f t="shared" ref="CJ5" si="12">MAX(AB5+BL5,BX5)</f>
        <v>0</v>
      </c>
      <c r="CK5" s="6">
        <f t="shared" ref="CK5:CV12" ca="1" si="13">VLOOKUP($B5,LossFactorLookup,3,FALSE)</f>
        <v>0.12</v>
      </c>
      <c r="CL5" s="6">
        <f t="shared" ca="1" si="13"/>
        <v>0.12</v>
      </c>
      <c r="CM5" s="6">
        <f t="shared" ca="1" si="13"/>
        <v>0.12</v>
      </c>
      <c r="CN5" s="6">
        <f t="shared" ca="1" si="13"/>
        <v>0.12</v>
      </c>
      <c r="CO5" s="6">
        <f t="shared" ca="1" si="13"/>
        <v>0.12</v>
      </c>
      <c r="CP5" s="6">
        <f t="shared" ca="1" si="13"/>
        <v>0.12</v>
      </c>
      <c r="CQ5" s="6">
        <f t="shared" ca="1" si="13"/>
        <v>0.12</v>
      </c>
      <c r="CR5" s="6">
        <f t="shared" ca="1" si="13"/>
        <v>0.12</v>
      </c>
      <c r="CS5" s="6">
        <f t="shared" ca="1" si="13"/>
        <v>0.12</v>
      </c>
      <c r="CT5" s="6">
        <f t="shared" ca="1" si="13"/>
        <v>0.12</v>
      </c>
      <c r="CU5" s="6">
        <f t="shared" ca="1" si="13"/>
        <v>0.12</v>
      </c>
      <c r="CV5" s="6">
        <f t="shared" ca="1" si="13"/>
        <v>0.12</v>
      </c>
      <c r="CW5" s="31">
        <f t="shared" ref="CW5" ca="1" si="14">ROUND(AC5*CK5,2)</f>
        <v>0</v>
      </c>
      <c r="CX5" s="31">
        <f t="shared" ref="CX5" ca="1" si="15">ROUND(AD5*CL5,2)</f>
        <v>0</v>
      </c>
      <c r="CY5" s="31">
        <f t="shared" ref="CY5" ca="1" si="16">ROUND(AE5*CM5,2)</f>
        <v>0</v>
      </c>
      <c r="CZ5" s="31">
        <f t="shared" ref="CZ5" ca="1" si="17">ROUND(AF5*CN5,2)</f>
        <v>0</v>
      </c>
      <c r="DA5" s="31">
        <f t="shared" ref="DA5" ca="1" si="18">ROUND(AG5*CO5,2)</f>
        <v>726.67</v>
      </c>
      <c r="DB5" s="31">
        <f t="shared" ref="DB5" ca="1" si="19">ROUND(AH5*CP5,2)</f>
        <v>0</v>
      </c>
      <c r="DC5" s="31">
        <f t="shared" ref="DC5" ca="1" si="20">ROUND(AI5*CQ5,2)</f>
        <v>8141.42</v>
      </c>
      <c r="DD5" s="31">
        <f t="shared" ref="DD5" ca="1" si="21">ROUND(AJ5*CR5,2)</f>
        <v>0</v>
      </c>
      <c r="DE5" s="31">
        <f t="shared" ref="DE5" ca="1" si="22">ROUND(AK5*CS5,2)</f>
        <v>0</v>
      </c>
      <c r="DF5" s="31">
        <f t="shared" ref="DF5" ca="1" si="23">ROUND(AL5*CT5,2)</f>
        <v>0</v>
      </c>
      <c r="DG5" s="31">
        <f t="shared" ref="DG5" ca="1" si="24">ROUND(AM5*CU5,2)</f>
        <v>0</v>
      </c>
      <c r="DH5" s="31">
        <f t="shared" ref="DH5" ca="1" si="25">ROUND(AN5*CV5,2)</f>
        <v>0</v>
      </c>
      <c r="DI5" s="32">
        <f t="shared" ref="DI5" ca="1" si="26">MAX(Q5+CW5,BM5)</f>
        <v>0</v>
      </c>
      <c r="DJ5" s="32">
        <f t="shared" ref="DJ5" ca="1" si="27">MAX(R5+CX5,BN5)</f>
        <v>0</v>
      </c>
      <c r="DK5" s="32">
        <f t="shared" ref="DK5" ca="1" si="28">MAX(S5+CY5,BO5)</f>
        <v>0</v>
      </c>
      <c r="DL5" s="32">
        <f t="shared" ref="DL5" ca="1" si="29">MAX(T5+CZ5,BP5)</f>
        <v>0</v>
      </c>
      <c r="DM5" s="32">
        <f t="shared" ref="DM5" ca="1" si="30">MAX(U5+DA5,BQ5)</f>
        <v>17194.32</v>
      </c>
      <c r="DN5" s="32">
        <f ca="1">MAX(V5+DB5,BR5)</f>
        <v>0</v>
      </c>
      <c r="DO5" s="32">
        <f t="shared" ref="DO5" ca="1" si="31">MAX(W5+DC5,BS5)</f>
        <v>11963.35</v>
      </c>
      <c r="DP5" s="32">
        <f t="shared" ref="DP5" ca="1" si="32">MAX(X5+DD5,BT5)</f>
        <v>0</v>
      </c>
      <c r="DQ5" s="32">
        <f t="shared" ref="DQ5" ca="1" si="33">MAX(Y5+DE5,BU5)</f>
        <v>0</v>
      </c>
      <c r="DR5" s="32">
        <f t="shared" ref="DR5" ca="1" si="34">MAX(Z5+DF5,BV5)</f>
        <v>0</v>
      </c>
      <c r="DS5" s="32">
        <f t="shared" ref="DS5" ca="1" si="35">MAX(AA5+DG5,BW5)</f>
        <v>0</v>
      </c>
      <c r="DT5" s="32">
        <f t="shared" ref="DT5" ca="1" si="36">MAX(AB5+DH5,BX5)</f>
        <v>0</v>
      </c>
      <c r="DU5" s="31">
        <f ca="1">DI5-BY5</f>
        <v>0</v>
      </c>
      <c r="DV5" s="31">
        <f t="shared" ref="DV5" ca="1" si="37">DJ5-BZ5</f>
        <v>0</v>
      </c>
      <c r="DW5" s="31">
        <f t="shared" ref="DW5" ca="1" si="38">DK5-CA5</f>
        <v>0</v>
      </c>
      <c r="DX5" s="31">
        <f t="shared" ref="DX5" ca="1" si="39">DL5-CB5</f>
        <v>0</v>
      </c>
      <c r="DY5" s="31">
        <f t="shared" ref="DY5" ca="1" si="40">DM5-CC5</f>
        <v>0</v>
      </c>
      <c r="DZ5" s="31">
        <f t="shared" ref="DZ5" ca="1" si="41">DN5-CD5</f>
        <v>0</v>
      </c>
      <c r="EA5" s="31">
        <f t="shared" ref="EA5" ca="1" si="42">DO5-CE5</f>
        <v>5176.1600000000008</v>
      </c>
      <c r="EB5" s="31">
        <f t="shared" ref="EB5" ca="1" si="43">DP5-CF5</f>
        <v>0</v>
      </c>
      <c r="EC5" s="31">
        <f t="shared" ref="EC5" ca="1" si="44">DQ5-CG5</f>
        <v>0</v>
      </c>
      <c r="ED5" s="31">
        <f t="shared" ref="ED5" ca="1" si="45">DR5-CH5</f>
        <v>0</v>
      </c>
      <c r="EE5" s="31">
        <f t="shared" ref="EE5" ca="1" si="46">DS5-CI5</f>
        <v>0</v>
      </c>
      <c r="EF5" s="31">
        <f t="shared" ref="EF5" ca="1" si="47">DT5-CJ5</f>
        <v>0</v>
      </c>
      <c r="EG5" s="32">
        <f ca="1">DU5+BA5</f>
        <v>0</v>
      </c>
      <c r="EH5" s="32">
        <f t="shared" ref="EH5" ca="1" si="48">DV5+BB5</f>
        <v>0</v>
      </c>
      <c r="EI5" s="32">
        <f t="shared" ref="EI5" ca="1" si="49">DW5+BC5</f>
        <v>0</v>
      </c>
      <c r="EJ5" s="32">
        <f t="shared" ref="EJ5" ca="1" si="50">DX5+BD5</f>
        <v>0</v>
      </c>
      <c r="EK5" s="32">
        <f t="shared" ref="EK5" ca="1" si="51">DY5+BE5</f>
        <v>222.24</v>
      </c>
      <c r="EL5" s="32">
        <f t="shared" ref="EL5" ca="1" si="52">DZ5+BF5</f>
        <v>0</v>
      </c>
      <c r="EM5" s="32">
        <f t="shared" ref="EM5" ca="1" si="53">EA5+BG5</f>
        <v>7869.6100000000006</v>
      </c>
      <c r="EN5" s="32">
        <f t="shared" ref="EN5" ca="1" si="54">EB5+BH5</f>
        <v>0</v>
      </c>
      <c r="EO5" s="32">
        <f t="shared" ref="EO5" ca="1" si="55">EC5+BI5</f>
        <v>0</v>
      </c>
      <c r="EP5" s="32">
        <f t="shared" ref="EP5" ca="1" si="56">ED5+BJ5</f>
        <v>0</v>
      </c>
      <c r="EQ5" s="32">
        <f t="shared" ref="EQ5" ca="1" si="57">EE5+BK5</f>
        <v>0</v>
      </c>
      <c r="ER5" s="32">
        <f t="shared" ref="ER5" ca="1" si="58">EF5+BL5</f>
        <v>0</v>
      </c>
    </row>
    <row r="6" spans="1:148" x14ac:dyDescent="0.25">
      <c r="A6" t="s">
        <v>477</v>
      </c>
      <c r="B6" s="1" t="s">
        <v>543</v>
      </c>
      <c r="C6" t="s">
        <v>500</v>
      </c>
      <c r="D6" t="str">
        <f t="shared" ref="D6:D11" ca="1" si="59">VLOOKUP($B6,LossFactorLookup,2,FALSE)</f>
        <v>Syncrude Industrial System DOS</v>
      </c>
      <c r="E6" s="51">
        <v>0</v>
      </c>
      <c r="F6" s="51">
        <v>0</v>
      </c>
      <c r="G6" s="51">
        <v>0</v>
      </c>
      <c r="H6" s="51">
        <v>0</v>
      </c>
      <c r="I6" s="51">
        <v>2.8744999999999998</v>
      </c>
      <c r="J6" s="51">
        <v>102.956</v>
      </c>
      <c r="K6" s="51">
        <v>41.706000000000003</v>
      </c>
      <c r="L6" s="51">
        <v>244.31100000000001</v>
      </c>
      <c r="M6" s="51">
        <v>278.14600000000002</v>
      </c>
      <c r="N6" s="51">
        <v>37.74</v>
      </c>
      <c r="O6" s="51">
        <v>0</v>
      </c>
      <c r="P6" s="51">
        <v>0</v>
      </c>
      <c r="Q6" s="32">
        <v>0</v>
      </c>
      <c r="R6" s="32">
        <v>0</v>
      </c>
      <c r="S6" s="32">
        <v>0</v>
      </c>
      <c r="T6" s="32">
        <v>0</v>
      </c>
      <c r="U6" s="32">
        <v>15.18</v>
      </c>
      <c r="V6" s="32">
        <v>543.61</v>
      </c>
      <c r="W6" s="32">
        <v>115.53</v>
      </c>
      <c r="X6" s="32">
        <v>676.74</v>
      </c>
      <c r="Y6" s="32">
        <v>770.46</v>
      </c>
      <c r="Z6" s="32">
        <v>104.54</v>
      </c>
      <c r="AA6" s="32">
        <v>0</v>
      </c>
      <c r="AB6" s="32">
        <v>0</v>
      </c>
      <c r="AC6" s="31">
        <v>0</v>
      </c>
      <c r="AD6" s="31">
        <v>0</v>
      </c>
      <c r="AE6" s="31">
        <v>0</v>
      </c>
      <c r="AF6" s="31">
        <v>0</v>
      </c>
      <c r="AG6" s="31">
        <v>75.5</v>
      </c>
      <c r="AH6" s="31">
        <v>3807.94</v>
      </c>
      <c r="AI6" s="31">
        <v>789.76</v>
      </c>
      <c r="AJ6" s="31">
        <v>14807.24</v>
      </c>
      <c r="AK6" s="31">
        <v>9308.92</v>
      </c>
      <c r="AL6" s="31">
        <v>1798.59</v>
      </c>
      <c r="AM6" s="31">
        <v>0</v>
      </c>
      <c r="AN6" s="31">
        <v>0</v>
      </c>
      <c r="AO6" s="42">
        <v>-4.4000000000000004</v>
      </c>
      <c r="AP6" s="42">
        <v>-4.4000000000000004</v>
      </c>
      <c r="AQ6" s="42">
        <v>-4.4000000000000004</v>
      </c>
      <c r="AR6" s="42">
        <v>-4.4000000000000004</v>
      </c>
      <c r="AS6" s="42">
        <v>-4.4000000000000004</v>
      </c>
      <c r="AT6" s="42">
        <v>-4.4000000000000004</v>
      </c>
      <c r="AU6" s="42">
        <v>-3.52</v>
      </c>
      <c r="AV6" s="42">
        <v>-3.52</v>
      </c>
      <c r="AW6" s="42">
        <v>-3.52</v>
      </c>
      <c r="AX6" s="42">
        <v>-3.52</v>
      </c>
      <c r="AY6" s="42">
        <v>-3.52</v>
      </c>
      <c r="AZ6" s="42">
        <v>-3.52</v>
      </c>
      <c r="BA6" s="31">
        <v>0</v>
      </c>
      <c r="BB6" s="31">
        <v>0</v>
      </c>
      <c r="BC6" s="31">
        <v>0</v>
      </c>
      <c r="BD6" s="31">
        <v>0</v>
      </c>
      <c r="BE6" s="31">
        <v>-3.33</v>
      </c>
      <c r="BF6" s="31">
        <v>-167.55</v>
      </c>
      <c r="BG6" s="31">
        <v>-27.8</v>
      </c>
      <c r="BH6" s="31">
        <v>-521.22</v>
      </c>
      <c r="BI6" s="31">
        <v>-327.67</v>
      </c>
      <c r="BJ6" s="31">
        <v>-63.31</v>
      </c>
      <c r="BK6" s="31">
        <v>0</v>
      </c>
      <c r="BL6" s="31">
        <v>0</v>
      </c>
      <c r="BM6" s="32">
        <v>66528</v>
      </c>
      <c r="BN6" s="32">
        <v>46569.599999999999</v>
      </c>
      <c r="BO6" s="32">
        <v>46569.599999999999</v>
      </c>
      <c r="BP6" s="32">
        <v>26611.200000000001</v>
      </c>
      <c r="BQ6" s="32">
        <v>13305.6</v>
      </c>
      <c r="BR6" s="32">
        <v>39916.800000000003</v>
      </c>
      <c r="BS6" s="32">
        <v>13960.8</v>
      </c>
      <c r="BT6" s="32">
        <v>27921.599999999999</v>
      </c>
      <c r="BU6" s="32">
        <v>17451</v>
      </c>
      <c r="BV6" s="32">
        <v>24431.4</v>
      </c>
      <c r="BW6" s="32">
        <v>24576.82</v>
      </c>
      <c r="BX6" s="32">
        <v>13960.8</v>
      </c>
      <c r="BY6" s="31">
        <f t="shared" ref="BY6" si="60">MAX(Q6+BA6,BM6)</f>
        <v>66528</v>
      </c>
      <c r="BZ6" s="31">
        <f t="shared" ref="BZ6" si="61">MAX(R6+BB6,BN6)</f>
        <v>46569.599999999999</v>
      </c>
      <c r="CA6" s="31">
        <f t="shared" ref="CA6" si="62">MAX(S6+BC6,BO6)</f>
        <v>46569.599999999999</v>
      </c>
      <c r="CB6" s="31">
        <f t="shared" ref="CB6" si="63">MAX(T6+BD6,BP6)</f>
        <v>26611.200000000001</v>
      </c>
      <c r="CC6" s="31">
        <f t="shared" ref="CC6" si="64">MAX(U6+BE6,BQ6)</f>
        <v>13305.6</v>
      </c>
      <c r="CD6" s="31">
        <f>MAX(V6+BF6,BR6)</f>
        <v>39916.800000000003</v>
      </c>
      <c r="CE6" s="31">
        <f t="shared" ref="CE6" si="65">MAX(W6+BG6,BS6)</f>
        <v>13960.8</v>
      </c>
      <c r="CF6" s="31">
        <f t="shared" ref="CF6" si="66">MAX(X6+BH6,BT6)</f>
        <v>27921.599999999999</v>
      </c>
      <c r="CG6" s="31">
        <f t="shared" ref="CG6" si="67">MAX(Y6+BI6,BU6)</f>
        <v>17451</v>
      </c>
      <c r="CH6" s="31">
        <f t="shared" ref="CH6" si="68">MAX(Z6+BJ6,BV6)</f>
        <v>24431.4</v>
      </c>
      <c r="CI6" s="31">
        <f t="shared" ref="CI6" si="69">MAX(AA6+BK6,BW6)</f>
        <v>24576.82</v>
      </c>
      <c r="CJ6" s="31">
        <f t="shared" ref="CJ6" si="70">MAX(AB6+BL6,BX6)</f>
        <v>13960.8</v>
      </c>
      <c r="CK6" s="6">
        <f t="shared" ca="1" si="13"/>
        <v>8.6900000000000005E-2</v>
      </c>
      <c r="CL6" s="6">
        <f t="shared" ca="1" si="13"/>
        <v>8.6900000000000005E-2</v>
      </c>
      <c r="CM6" s="6">
        <f t="shared" ca="1" si="13"/>
        <v>8.6900000000000005E-2</v>
      </c>
      <c r="CN6" s="6">
        <f t="shared" ca="1" si="13"/>
        <v>8.6900000000000005E-2</v>
      </c>
      <c r="CO6" s="6">
        <f t="shared" ca="1" si="13"/>
        <v>8.6900000000000005E-2</v>
      </c>
      <c r="CP6" s="6">
        <f t="shared" ca="1" si="13"/>
        <v>8.6900000000000005E-2</v>
      </c>
      <c r="CQ6" s="6">
        <f t="shared" ca="1" si="13"/>
        <v>8.6900000000000005E-2</v>
      </c>
      <c r="CR6" s="6">
        <f t="shared" ca="1" si="13"/>
        <v>8.6900000000000005E-2</v>
      </c>
      <c r="CS6" s="6">
        <f t="shared" ca="1" si="13"/>
        <v>8.6900000000000005E-2</v>
      </c>
      <c r="CT6" s="6">
        <f t="shared" ca="1" si="13"/>
        <v>8.6900000000000005E-2</v>
      </c>
      <c r="CU6" s="6">
        <f t="shared" ca="1" si="13"/>
        <v>8.6900000000000005E-2</v>
      </c>
      <c r="CV6" s="6">
        <f t="shared" ca="1" si="13"/>
        <v>8.6900000000000005E-2</v>
      </c>
      <c r="CW6" s="31">
        <f t="shared" ref="CW6:DH6" ca="1" si="71">ROUND(AC6*CK6,2)</f>
        <v>0</v>
      </c>
      <c r="CX6" s="31">
        <f t="shared" ca="1" si="71"/>
        <v>0</v>
      </c>
      <c r="CY6" s="31">
        <f t="shared" ca="1" si="71"/>
        <v>0</v>
      </c>
      <c r="CZ6" s="31">
        <f t="shared" ca="1" si="71"/>
        <v>0</v>
      </c>
      <c r="DA6" s="31">
        <f t="shared" ca="1" si="71"/>
        <v>6.56</v>
      </c>
      <c r="DB6" s="31">
        <f t="shared" ca="1" si="71"/>
        <v>330.91</v>
      </c>
      <c r="DC6" s="31">
        <f t="shared" ca="1" si="71"/>
        <v>68.63</v>
      </c>
      <c r="DD6" s="31">
        <f t="shared" ca="1" si="71"/>
        <v>1286.75</v>
      </c>
      <c r="DE6" s="31">
        <f t="shared" ca="1" si="71"/>
        <v>808.95</v>
      </c>
      <c r="DF6" s="31">
        <f t="shared" ca="1" si="71"/>
        <v>156.30000000000001</v>
      </c>
      <c r="DG6" s="31">
        <f t="shared" ca="1" si="71"/>
        <v>0</v>
      </c>
      <c r="DH6" s="31">
        <f t="shared" ca="1" si="71"/>
        <v>0</v>
      </c>
      <c r="DI6" s="32">
        <f t="shared" ref="DI6:DM6" ca="1" si="72">MAX(Q6+CW6,BM6)</f>
        <v>66528</v>
      </c>
      <c r="DJ6" s="32">
        <f t="shared" ca="1" si="72"/>
        <v>46569.599999999999</v>
      </c>
      <c r="DK6" s="32">
        <f t="shared" ca="1" si="72"/>
        <v>46569.599999999999</v>
      </c>
      <c r="DL6" s="32">
        <f t="shared" ca="1" si="72"/>
        <v>26611.200000000001</v>
      </c>
      <c r="DM6" s="32">
        <f t="shared" ca="1" si="72"/>
        <v>13305.6</v>
      </c>
      <c r="DN6" s="32">
        <f ca="1">MAX(V6+DB6,BR6)</f>
        <v>39916.800000000003</v>
      </c>
      <c r="DO6" s="32">
        <f t="shared" ref="DO6:DT6" ca="1" si="73">MAX(W6+DC6,BS6)</f>
        <v>13960.8</v>
      </c>
      <c r="DP6" s="32">
        <f t="shared" ca="1" si="73"/>
        <v>27921.599999999999</v>
      </c>
      <c r="DQ6" s="32">
        <f t="shared" ca="1" si="73"/>
        <v>17451</v>
      </c>
      <c r="DR6" s="32">
        <f t="shared" ca="1" si="73"/>
        <v>24431.4</v>
      </c>
      <c r="DS6" s="32">
        <f t="shared" ca="1" si="73"/>
        <v>24576.82</v>
      </c>
      <c r="DT6" s="32">
        <f t="shared" ca="1" si="73"/>
        <v>13960.8</v>
      </c>
      <c r="DU6" s="31">
        <f ca="1">DI6-BY6</f>
        <v>0</v>
      </c>
      <c r="DV6" s="31">
        <f t="shared" ref="DV6" ca="1" si="74">DJ6-BZ6</f>
        <v>0</v>
      </c>
      <c r="DW6" s="31">
        <f t="shared" ref="DW6" ca="1" si="75">DK6-CA6</f>
        <v>0</v>
      </c>
      <c r="DX6" s="31">
        <f t="shared" ref="DX6" ca="1" si="76">DL6-CB6</f>
        <v>0</v>
      </c>
      <c r="DY6" s="31">
        <f t="shared" ref="DY6" ca="1" si="77">DM6-CC6</f>
        <v>0</v>
      </c>
      <c r="DZ6" s="31">
        <f t="shared" ref="DZ6" ca="1" si="78">DN6-CD6</f>
        <v>0</v>
      </c>
      <c r="EA6" s="31">
        <f t="shared" ref="EA6" ca="1" si="79">DO6-CE6</f>
        <v>0</v>
      </c>
      <c r="EB6" s="31">
        <f t="shared" ref="EB6" ca="1" si="80">DP6-CF6</f>
        <v>0</v>
      </c>
      <c r="EC6" s="31">
        <f t="shared" ref="EC6" ca="1" si="81">DQ6-CG6</f>
        <v>0</v>
      </c>
      <c r="ED6" s="31">
        <f t="shared" ref="ED6" ca="1" si="82">DR6-CH6</f>
        <v>0</v>
      </c>
      <c r="EE6" s="31">
        <f t="shared" ref="EE6" ca="1" si="83">DS6-CI6</f>
        <v>0</v>
      </c>
      <c r="EF6" s="31">
        <f t="shared" ref="EF6" ca="1" si="84">DT6-CJ6</f>
        <v>0</v>
      </c>
      <c r="EG6" s="32">
        <f ca="1">DU6+BA6</f>
        <v>0</v>
      </c>
      <c r="EH6" s="32">
        <f t="shared" ref="EH6" ca="1" si="85">DV6+BB6</f>
        <v>0</v>
      </c>
      <c r="EI6" s="32">
        <f t="shared" ref="EI6" ca="1" si="86">DW6+BC6</f>
        <v>0</v>
      </c>
      <c r="EJ6" s="32">
        <f t="shared" ref="EJ6" ca="1" si="87">DX6+BD6</f>
        <v>0</v>
      </c>
      <c r="EK6" s="32">
        <f t="shared" ref="EK6" ca="1" si="88">DY6+BE6</f>
        <v>-3.33</v>
      </c>
      <c r="EL6" s="32">
        <f t="shared" ref="EL6" ca="1" si="89">DZ6+BF6</f>
        <v>-167.55</v>
      </c>
      <c r="EM6" s="32">
        <f t="shared" ref="EM6" ca="1" si="90">EA6+BG6</f>
        <v>-27.8</v>
      </c>
      <c r="EN6" s="32">
        <f t="shared" ref="EN6" ca="1" si="91">EB6+BH6</f>
        <v>-521.22</v>
      </c>
      <c r="EO6" s="32">
        <f t="shared" ref="EO6" ca="1" si="92">EC6+BI6</f>
        <v>-327.67</v>
      </c>
      <c r="EP6" s="32">
        <f t="shared" ref="EP6" ca="1" si="93">ED6+BJ6</f>
        <v>-63.31</v>
      </c>
      <c r="EQ6" s="32">
        <f t="shared" ref="EQ6" ca="1" si="94">EE6+BK6</f>
        <v>0</v>
      </c>
      <c r="ER6" s="32">
        <f t="shared" ref="ER6" ca="1" si="95">EF6+BL6</f>
        <v>0</v>
      </c>
    </row>
    <row r="7" spans="1:148" x14ac:dyDescent="0.25">
      <c r="A7" t="s">
        <v>477</v>
      </c>
      <c r="B7" s="1" t="s">
        <v>543</v>
      </c>
      <c r="C7" t="s">
        <v>501</v>
      </c>
      <c r="D7" t="str">
        <f t="shared" ca="1" si="59"/>
        <v>Syncrude Industrial System DOS</v>
      </c>
      <c r="E7" s="51">
        <v>0</v>
      </c>
      <c r="F7" s="51">
        <v>0</v>
      </c>
      <c r="G7" s="51">
        <v>1500.0005000000001</v>
      </c>
      <c r="H7" s="51">
        <v>0</v>
      </c>
      <c r="I7" s="51">
        <v>1548.5875000000001</v>
      </c>
      <c r="J7" s="51">
        <v>0</v>
      </c>
      <c r="K7" s="51">
        <v>1095.357</v>
      </c>
      <c r="L7" s="51">
        <v>768.72400000000005</v>
      </c>
      <c r="M7" s="51">
        <v>727.27800000000002</v>
      </c>
      <c r="N7" s="51">
        <v>0</v>
      </c>
      <c r="O7" s="51">
        <v>0</v>
      </c>
      <c r="P7" s="51">
        <v>0</v>
      </c>
      <c r="Q7" s="32">
        <v>0</v>
      </c>
      <c r="R7" s="32">
        <v>0</v>
      </c>
      <c r="S7" s="32">
        <v>7920</v>
      </c>
      <c r="T7" s="32">
        <v>0</v>
      </c>
      <c r="U7" s="32">
        <v>8176.54</v>
      </c>
      <c r="V7" s="32">
        <v>0</v>
      </c>
      <c r="W7" s="32">
        <v>3034.14</v>
      </c>
      <c r="X7" s="32">
        <v>2129.37</v>
      </c>
      <c r="Y7" s="32">
        <v>2014.56</v>
      </c>
      <c r="Z7" s="32">
        <v>0</v>
      </c>
      <c r="AA7" s="32">
        <v>0</v>
      </c>
      <c r="AB7" s="32">
        <v>0</v>
      </c>
      <c r="AC7" s="31">
        <v>0</v>
      </c>
      <c r="AD7" s="31">
        <v>0</v>
      </c>
      <c r="AE7" s="31">
        <v>43348.959999999999</v>
      </c>
      <c r="AF7" s="31">
        <v>0</v>
      </c>
      <c r="AG7" s="31">
        <v>40543.58</v>
      </c>
      <c r="AH7" s="31">
        <v>0</v>
      </c>
      <c r="AI7" s="31">
        <v>113578.06</v>
      </c>
      <c r="AJ7" s="31">
        <v>127210.25</v>
      </c>
      <c r="AK7" s="31">
        <v>288373.03999999998</v>
      </c>
      <c r="AL7" s="31">
        <v>0</v>
      </c>
      <c r="AM7" s="31">
        <v>0</v>
      </c>
      <c r="AN7" s="31">
        <v>0</v>
      </c>
      <c r="AO7" s="42">
        <v>-4.4000000000000004</v>
      </c>
      <c r="AP7" s="42">
        <v>-4.4000000000000004</v>
      </c>
      <c r="AQ7" s="42">
        <v>-4.4000000000000004</v>
      </c>
      <c r="AR7" s="42">
        <v>-4.4000000000000004</v>
      </c>
      <c r="AS7" s="42">
        <v>-4.4000000000000004</v>
      </c>
      <c r="AT7" s="42">
        <v>-4.4000000000000004</v>
      </c>
      <c r="AU7" s="42">
        <v>-3.52</v>
      </c>
      <c r="AV7" s="42">
        <v>-3.52</v>
      </c>
      <c r="AW7" s="42">
        <v>-3.52</v>
      </c>
      <c r="AX7" s="42">
        <v>-3.52</v>
      </c>
      <c r="AY7" s="42">
        <v>-3.52</v>
      </c>
      <c r="AZ7" s="42">
        <v>-3.52</v>
      </c>
      <c r="BA7" s="31">
        <v>0</v>
      </c>
      <c r="BB7" s="31">
        <v>0</v>
      </c>
      <c r="BC7" s="31">
        <v>-1907.35</v>
      </c>
      <c r="BD7" s="31">
        <v>0</v>
      </c>
      <c r="BE7" s="31">
        <v>-1783.92</v>
      </c>
      <c r="BF7" s="31">
        <v>0</v>
      </c>
      <c r="BG7" s="31">
        <v>-3997.95</v>
      </c>
      <c r="BH7" s="31">
        <v>-4477.8</v>
      </c>
      <c r="BI7" s="31">
        <v>-10150.73</v>
      </c>
      <c r="BJ7" s="31">
        <v>0</v>
      </c>
      <c r="BK7" s="31">
        <v>0</v>
      </c>
      <c r="BL7" s="31">
        <v>0</v>
      </c>
      <c r="BM7" s="32">
        <v>46569.599999999999</v>
      </c>
      <c r="BN7" s="32">
        <v>46569.599999999999</v>
      </c>
      <c r="BO7" s="32">
        <v>46292.4</v>
      </c>
      <c r="BP7" s="32">
        <v>46569.599999999999</v>
      </c>
      <c r="BQ7" s="32">
        <v>39916.800000000003</v>
      </c>
      <c r="BR7" s="32">
        <v>39916.800000000003</v>
      </c>
      <c r="BS7" s="32">
        <v>24431.4</v>
      </c>
      <c r="BT7" s="32">
        <v>24431.4</v>
      </c>
      <c r="BU7" s="32">
        <v>24431.4</v>
      </c>
      <c r="BV7" s="32">
        <v>24431.4</v>
      </c>
      <c r="BW7" s="32">
        <v>24431.4</v>
      </c>
      <c r="BX7" s="32">
        <v>26467.35</v>
      </c>
      <c r="BY7" s="31">
        <f t="shared" ref="BY7:BY8" si="96">MAX(Q7+BA7,BM7)</f>
        <v>46569.599999999999</v>
      </c>
      <c r="BZ7" s="31">
        <f t="shared" ref="BZ7:BZ11" si="97">MAX(R7+BB7,BN7)</f>
        <v>46569.599999999999</v>
      </c>
      <c r="CA7" s="31">
        <f t="shared" ref="CA7:CA11" si="98">MAX(S7+BC7,BO7)</f>
        <v>46292.4</v>
      </c>
      <c r="CB7" s="31">
        <f t="shared" ref="CB7:CB11" si="99">MAX(T7+BD7,BP7)</f>
        <v>46569.599999999999</v>
      </c>
      <c r="CC7" s="31">
        <f t="shared" ref="CC7:CC11" si="100">MAX(U7+BE7,BQ7)</f>
        <v>39916.800000000003</v>
      </c>
      <c r="CD7" s="31">
        <f t="shared" ref="CD7:CD11" si="101">MAX(V7+BF7,BR7)</f>
        <v>39916.800000000003</v>
      </c>
      <c r="CE7" s="31">
        <f t="shared" ref="CE7:CE11" si="102">MAX(W7+BG7,BS7)</f>
        <v>24431.4</v>
      </c>
      <c r="CF7" s="31">
        <f t="shared" ref="CF7:CF11" si="103">MAX(X7+BH7,BT7)</f>
        <v>24431.4</v>
      </c>
      <c r="CG7" s="31">
        <f t="shared" ref="CG7:CG11" si="104">MAX(Y7+BI7,BU7)</f>
        <v>24431.4</v>
      </c>
      <c r="CH7" s="31">
        <f t="shared" ref="CH7:CH11" si="105">MAX(Z7+BJ7,BV7)</f>
        <v>24431.4</v>
      </c>
      <c r="CI7" s="31">
        <f t="shared" ref="CI7:CI11" si="106">MAX(AA7+BK7,BW7)</f>
        <v>24431.4</v>
      </c>
      <c r="CJ7" s="31">
        <f t="shared" ref="CJ7:CJ11" si="107">MAX(AB7+BL7,BX7)</f>
        <v>26467.35</v>
      </c>
      <c r="CK7" s="6">
        <f t="shared" ca="1" si="13"/>
        <v>8.6900000000000005E-2</v>
      </c>
      <c r="CL7" s="6">
        <f t="shared" ca="1" si="13"/>
        <v>8.6900000000000005E-2</v>
      </c>
      <c r="CM7" s="6">
        <f t="shared" ca="1" si="13"/>
        <v>8.6900000000000005E-2</v>
      </c>
      <c r="CN7" s="6">
        <f t="shared" ca="1" si="13"/>
        <v>8.6900000000000005E-2</v>
      </c>
      <c r="CO7" s="6">
        <f t="shared" ca="1" si="13"/>
        <v>8.6900000000000005E-2</v>
      </c>
      <c r="CP7" s="6">
        <f t="shared" ca="1" si="13"/>
        <v>8.6900000000000005E-2</v>
      </c>
      <c r="CQ7" s="6">
        <f t="shared" ca="1" si="13"/>
        <v>8.6900000000000005E-2</v>
      </c>
      <c r="CR7" s="6">
        <f t="shared" ca="1" si="13"/>
        <v>8.6900000000000005E-2</v>
      </c>
      <c r="CS7" s="6">
        <f t="shared" ca="1" si="13"/>
        <v>8.6900000000000005E-2</v>
      </c>
      <c r="CT7" s="6">
        <f t="shared" ca="1" si="13"/>
        <v>8.6900000000000005E-2</v>
      </c>
      <c r="CU7" s="6">
        <f t="shared" ca="1" si="13"/>
        <v>8.6900000000000005E-2</v>
      </c>
      <c r="CV7" s="6">
        <f t="shared" ca="1" si="13"/>
        <v>8.6900000000000005E-2</v>
      </c>
      <c r="CW7" s="31">
        <f t="shared" ref="CW7:CW9" ca="1" si="108">ROUND(AC7*CK7,2)</f>
        <v>0</v>
      </c>
      <c r="CX7" s="31">
        <f t="shared" ref="CX7:CX11" ca="1" si="109">ROUND(AD7*CL7,2)</f>
        <v>0</v>
      </c>
      <c r="CY7" s="31">
        <f t="shared" ref="CY7:CY11" ca="1" si="110">ROUND(AE7*CM7,2)</f>
        <v>3767.02</v>
      </c>
      <c r="CZ7" s="31">
        <f t="shared" ref="CZ7:CZ11" ca="1" si="111">ROUND(AF7*CN7,2)</f>
        <v>0</v>
      </c>
      <c r="DA7" s="31">
        <f t="shared" ref="DA7:DA11" ca="1" si="112">ROUND(AG7*CO7,2)</f>
        <v>3523.24</v>
      </c>
      <c r="DB7" s="31">
        <f t="shared" ref="DB7:DB11" ca="1" si="113">ROUND(AH7*CP7,2)</f>
        <v>0</v>
      </c>
      <c r="DC7" s="31">
        <f t="shared" ref="DC7:DC11" ca="1" si="114">ROUND(AI7*CQ7,2)</f>
        <v>9869.93</v>
      </c>
      <c r="DD7" s="31">
        <f t="shared" ref="DD7:DD11" ca="1" si="115">ROUND(AJ7*CR7,2)</f>
        <v>11054.57</v>
      </c>
      <c r="DE7" s="31">
        <f t="shared" ref="DE7:DE11" ca="1" si="116">ROUND(AK7*CS7,2)</f>
        <v>25059.62</v>
      </c>
      <c r="DF7" s="31">
        <f t="shared" ref="DF7:DF11" ca="1" si="117">ROUND(AL7*CT7,2)</f>
        <v>0</v>
      </c>
      <c r="DG7" s="31">
        <f t="shared" ref="DG7:DG11" ca="1" si="118">ROUND(AM7*CU7,2)</f>
        <v>0</v>
      </c>
      <c r="DH7" s="31">
        <f t="shared" ref="DH7:DH11" ca="1" si="119">ROUND(AN7*CV7,2)</f>
        <v>0</v>
      </c>
      <c r="DI7" s="32">
        <f t="shared" ref="DI7:DI9" ca="1" si="120">MAX(Q7+CW7,BM7)</f>
        <v>46569.599999999999</v>
      </c>
      <c r="DJ7" s="32">
        <f t="shared" ref="DJ7:DJ11" ca="1" si="121">MAX(R7+CX7,BN7)</f>
        <v>46569.599999999999</v>
      </c>
      <c r="DK7" s="32">
        <f t="shared" ref="DK7:DK11" ca="1" si="122">MAX(S7+CY7,BO7)</f>
        <v>46292.4</v>
      </c>
      <c r="DL7" s="32">
        <f t="shared" ref="DL7:DL11" ca="1" si="123">MAX(T7+CZ7,BP7)</f>
        <v>46569.599999999999</v>
      </c>
      <c r="DM7" s="32">
        <f t="shared" ref="DM7:DM11" ca="1" si="124">MAX(U7+DA7,BQ7)</f>
        <v>39916.800000000003</v>
      </c>
      <c r="DN7" s="32">
        <f t="shared" ref="DN7:DN11" ca="1" si="125">MAX(V7+DB7,BR7)</f>
        <v>39916.800000000003</v>
      </c>
      <c r="DO7" s="32">
        <f t="shared" ref="DO7:DO11" ca="1" si="126">MAX(W7+DC7,BS7)</f>
        <v>24431.4</v>
      </c>
      <c r="DP7" s="32">
        <f t="shared" ref="DP7:DP11" ca="1" si="127">MAX(X7+DD7,BT7)</f>
        <v>24431.4</v>
      </c>
      <c r="DQ7" s="32">
        <f t="shared" ref="DQ7:DQ11" ca="1" si="128">MAX(Y7+DE7,BU7)</f>
        <v>27074.18</v>
      </c>
      <c r="DR7" s="32">
        <f t="shared" ref="DR7:DR11" ca="1" si="129">MAX(Z7+DF7,BV7)</f>
        <v>24431.4</v>
      </c>
      <c r="DS7" s="32">
        <f t="shared" ref="DS7:DS11" ca="1" si="130">MAX(AA7+DG7,BW7)</f>
        <v>24431.4</v>
      </c>
      <c r="DT7" s="32">
        <f t="shared" ref="DT7:DT11" ca="1" si="131">MAX(AB7+DH7,BX7)</f>
        <v>26467.35</v>
      </c>
      <c r="DU7" s="31">
        <f t="shared" ref="DU7:DU11" ca="1" si="132">DI7-BY7</f>
        <v>0</v>
      </c>
      <c r="DV7" s="31">
        <f t="shared" ref="DV7:DV11" ca="1" si="133">DJ7-BZ7</f>
        <v>0</v>
      </c>
      <c r="DW7" s="31">
        <f t="shared" ref="DW7:DW11" ca="1" si="134">DK7-CA7</f>
        <v>0</v>
      </c>
      <c r="DX7" s="31">
        <f t="shared" ref="DX7:DX11" ca="1" si="135">DL7-CB7</f>
        <v>0</v>
      </c>
      <c r="DY7" s="31">
        <f t="shared" ref="DY7:DY11" ca="1" si="136">DM7-CC7</f>
        <v>0</v>
      </c>
      <c r="DZ7" s="31">
        <f t="shared" ref="DZ7:DZ11" ca="1" si="137">DN7-CD7</f>
        <v>0</v>
      </c>
      <c r="EA7" s="31">
        <f t="shared" ref="EA7:EA11" ca="1" si="138">DO7-CE7</f>
        <v>0</v>
      </c>
      <c r="EB7" s="31">
        <f t="shared" ref="EB7:EB11" ca="1" si="139">DP7-CF7</f>
        <v>0</v>
      </c>
      <c r="EC7" s="31">
        <f t="shared" ref="EC7:EC11" ca="1" si="140">DQ7-CG7</f>
        <v>2642.7799999999988</v>
      </c>
      <c r="ED7" s="31">
        <f t="shared" ref="ED7:ED11" ca="1" si="141">DR7-CH7</f>
        <v>0</v>
      </c>
      <c r="EE7" s="31">
        <f t="shared" ref="EE7:EE11" ca="1" si="142">DS7-CI7</f>
        <v>0</v>
      </c>
      <c r="EF7" s="31">
        <f t="shared" ref="EF7:EF11" ca="1" si="143">DT7-CJ7</f>
        <v>0</v>
      </c>
      <c r="EG7" s="32">
        <f t="shared" ref="EG7:EG9" ca="1" si="144">DU7+BA7</f>
        <v>0</v>
      </c>
      <c r="EH7" s="32">
        <f t="shared" ref="EH7:EH11" ca="1" si="145">DV7+BB7</f>
        <v>0</v>
      </c>
      <c r="EI7" s="32">
        <f t="shared" ref="EI7:EI11" ca="1" si="146">DW7+BC7</f>
        <v>-1907.35</v>
      </c>
      <c r="EJ7" s="32">
        <f t="shared" ref="EJ7:EJ11" ca="1" si="147">DX7+BD7</f>
        <v>0</v>
      </c>
      <c r="EK7" s="32">
        <f t="shared" ref="EK7:EK11" ca="1" si="148">DY7+BE7</f>
        <v>-1783.92</v>
      </c>
      <c r="EL7" s="32">
        <f t="shared" ref="EL7:EL11" ca="1" si="149">DZ7+BF7</f>
        <v>0</v>
      </c>
      <c r="EM7" s="32">
        <f t="shared" ref="EM7:EM11" ca="1" si="150">EA7+BG7</f>
        <v>-3997.95</v>
      </c>
      <c r="EN7" s="32">
        <f t="shared" ref="EN7:EN11" ca="1" si="151">EB7+BH7</f>
        <v>-4477.8</v>
      </c>
      <c r="EO7" s="32">
        <f t="shared" ref="EO7:EO11" ca="1" si="152">EC7+BI7</f>
        <v>-7507.9500000000007</v>
      </c>
      <c r="EP7" s="32">
        <f t="shared" ref="EP7:EP11" ca="1" si="153">ED7+BJ7</f>
        <v>0</v>
      </c>
      <c r="EQ7" s="32">
        <f t="shared" ref="EQ7:EQ11" ca="1" si="154">EE7+BK7</f>
        <v>0</v>
      </c>
      <c r="ER7" s="32">
        <f t="shared" ref="ER7:ER11" ca="1" si="155">EF7+BL7</f>
        <v>0</v>
      </c>
    </row>
    <row r="8" spans="1:148" x14ac:dyDescent="0.25">
      <c r="A8" t="s">
        <v>477</v>
      </c>
      <c r="B8" s="1" t="s">
        <v>543</v>
      </c>
      <c r="C8" t="s">
        <v>518</v>
      </c>
      <c r="D8" t="str">
        <f t="shared" ca="1" si="59"/>
        <v>Syncrude Industrial System DOS</v>
      </c>
      <c r="E8" s="51">
        <v>0</v>
      </c>
      <c r="F8" s="51">
        <v>0</v>
      </c>
      <c r="G8" s="51">
        <v>4449.1558999999997</v>
      </c>
      <c r="H8" s="51">
        <v>0</v>
      </c>
      <c r="I8" s="51">
        <v>47.271999999999998</v>
      </c>
      <c r="J8" s="51">
        <v>407.51</v>
      </c>
      <c r="K8" s="51">
        <v>1222.78</v>
      </c>
      <c r="L8" s="51">
        <v>88.272000000000006</v>
      </c>
      <c r="M8" s="51">
        <v>717.596</v>
      </c>
      <c r="N8" s="51">
        <v>0</v>
      </c>
      <c r="O8" s="51">
        <v>0</v>
      </c>
      <c r="P8" s="51">
        <v>0</v>
      </c>
      <c r="Q8" s="32">
        <v>0</v>
      </c>
      <c r="R8" s="32">
        <v>0</v>
      </c>
      <c r="S8" s="32">
        <v>23491.54</v>
      </c>
      <c r="T8" s="32">
        <v>0</v>
      </c>
      <c r="U8" s="32">
        <v>249.6</v>
      </c>
      <c r="V8" s="32">
        <v>2151.65</v>
      </c>
      <c r="W8" s="32">
        <v>3387.1</v>
      </c>
      <c r="X8" s="32">
        <v>244.51</v>
      </c>
      <c r="Y8" s="32">
        <v>1987.74</v>
      </c>
      <c r="Z8" s="32">
        <v>0</v>
      </c>
      <c r="AA8" s="32">
        <v>0</v>
      </c>
      <c r="AB8" s="32">
        <v>0</v>
      </c>
      <c r="AC8" s="31">
        <v>0</v>
      </c>
      <c r="AD8" s="31">
        <v>0</v>
      </c>
      <c r="AE8" s="31">
        <v>250500.21</v>
      </c>
      <c r="AF8" s="31">
        <v>0</v>
      </c>
      <c r="AG8" s="31">
        <v>938.35</v>
      </c>
      <c r="AH8" s="31">
        <v>32447.87</v>
      </c>
      <c r="AI8" s="31">
        <v>41976.27</v>
      </c>
      <c r="AJ8" s="31">
        <v>13928.48</v>
      </c>
      <c r="AK8" s="31">
        <v>22771.69</v>
      </c>
      <c r="AL8" s="31">
        <v>0</v>
      </c>
      <c r="AM8" s="31">
        <v>0</v>
      </c>
      <c r="AN8" s="31">
        <v>0</v>
      </c>
      <c r="AO8" s="42">
        <v>-4.4000000000000004</v>
      </c>
      <c r="AP8" s="42">
        <v>-4.4000000000000004</v>
      </c>
      <c r="AQ8" s="42">
        <v>-4.4000000000000004</v>
      </c>
      <c r="AR8" s="42">
        <v>-4.4000000000000004</v>
      </c>
      <c r="AS8" s="42">
        <v>-4.4000000000000004</v>
      </c>
      <c r="AT8" s="42">
        <v>-4.4000000000000004</v>
      </c>
      <c r="AU8" s="42">
        <v>-3.52</v>
      </c>
      <c r="AV8" s="42">
        <v>-3.52</v>
      </c>
      <c r="AW8" s="42">
        <v>-3.52</v>
      </c>
      <c r="AX8" s="42">
        <v>-3.52</v>
      </c>
      <c r="AY8" s="42">
        <v>-3.52</v>
      </c>
      <c r="AZ8" s="42">
        <v>-3.52</v>
      </c>
      <c r="BA8" s="31">
        <v>0</v>
      </c>
      <c r="BB8" s="31">
        <v>0</v>
      </c>
      <c r="BC8" s="31">
        <v>-11022.01</v>
      </c>
      <c r="BD8" s="31">
        <v>0</v>
      </c>
      <c r="BE8" s="31">
        <v>-41.29</v>
      </c>
      <c r="BF8" s="31">
        <v>-1427.7</v>
      </c>
      <c r="BG8" s="31">
        <v>-1477.57</v>
      </c>
      <c r="BH8" s="31">
        <v>-490.28</v>
      </c>
      <c r="BI8" s="31">
        <v>-801.56</v>
      </c>
      <c r="BJ8" s="31">
        <v>0</v>
      </c>
      <c r="BK8" s="31">
        <v>0</v>
      </c>
      <c r="BL8" s="31">
        <v>0</v>
      </c>
      <c r="BM8" s="32">
        <v>46569.599999999999</v>
      </c>
      <c r="BN8" s="32">
        <v>46569.599999999999</v>
      </c>
      <c r="BO8" s="32">
        <v>46569.599999999999</v>
      </c>
      <c r="BP8" s="32">
        <v>46569.599999999999</v>
      </c>
      <c r="BQ8" s="32">
        <v>46569.599999999999</v>
      </c>
      <c r="BR8" s="32">
        <v>49896</v>
      </c>
      <c r="BS8" s="32">
        <v>24431.4</v>
      </c>
      <c r="BT8" s="32">
        <v>24431.4</v>
      </c>
      <c r="BU8" s="32">
        <v>24431.4</v>
      </c>
      <c r="BV8" s="32">
        <v>24431.4</v>
      </c>
      <c r="BW8" s="32">
        <v>24431.4</v>
      </c>
      <c r="BX8" s="32">
        <v>24431.4</v>
      </c>
      <c r="BY8" s="31">
        <f t="shared" si="96"/>
        <v>46569.599999999999</v>
      </c>
      <c r="BZ8" s="31">
        <f t="shared" si="97"/>
        <v>46569.599999999999</v>
      </c>
      <c r="CA8" s="31">
        <f t="shared" si="98"/>
        <v>46569.599999999999</v>
      </c>
      <c r="CB8" s="31">
        <f t="shared" si="99"/>
        <v>46569.599999999999</v>
      </c>
      <c r="CC8" s="31">
        <f t="shared" si="100"/>
        <v>46569.599999999999</v>
      </c>
      <c r="CD8" s="31">
        <f t="shared" si="101"/>
        <v>49896</v>
      </c>
      <c r="CE8" s="31">
        <f t="shared" si="102"/>
        <v>24431.4</v>
      </c>
      <c r="CF8" s="31">
        <f t="shared" si="103"/>
        <v>24431.4</v>
      </c>
      <c r="CG8" s="31">
        <f t="shared" si="104"/>
        <v>24431.4</v>
      </c>
      <c r="CH8" s="31">
        <f t="shared" si="105"/>
        <v>24431.4</v>
      </c>
      <c r="CI8" s="31">
        <f t="shared" si="106"/>
        <v>24431.4</v>
      </c>
      <c r="CJ8" s="31">
        <f t="shared" si="107"/>
        <v>24431.4</v>
      </c>
      <c r="CK8" s="6">
        <f t="shared" ca="1" si="13"/>
        <v>8.6900000000000005E-2</v>
      </c>
      <c r="CL8" s="6">
        <f t="shared" ca="1" si="13"/>
        <v>8.6900000000000005E-2</v>
      </c>
      <c r="CM8" s="6">
        <f t="shared" ca="1" si="13"/>
        <v>8.6900000000000005E-2</v>
      </c>
      <c r="CN8" s="6">
        <f t="shared" ca="1" si="13"/>
        <v>8.6900000000000005E-2</v>
      </c>
      <c r="CO8" s="6">
        <f t="shared" ca="1" si="13"/>
        <v>8.6900000000000005E-2</v>
      </c>
      <c r="CP8" s="6">
        <f t="shared" ca="1" si="13"/>
        <v>8.6900000000000005E-2</v>
      </c>
      <c r="CQ8" s="6">
        <f t="shared" ca="1" si="13"/>
        <v>8.6900000000000005E-2</v>
      </c>
      <c r="CR8" s="6">
        <f t="shared" ca="1" si="13"/>
        <v>8.6900000000000005E-2</v>
      </c>
      <c r="CS8" s="6">
        <f t="shared" ca="1" si="13"/>
        <v>8.6900000000000005E-2</v>
      </c>
      <c r="CT8" s="6">
        <f t="shared" ca="1" si="13"/>
        <v>8.6900000000000005E-2</v>
      </c>
      <c r="CU8" s="6">
        <f t="shared" ca="1" si="13"/>
        <v>8.6900000000000005E-2</v>
      </c>
      <c r="CV8" s="6">
        <f t="shared" ca="1" si="13"/>
        <v>8.6900000000000005E-2</v>
      </c>
      <c r="CW8" s="31">
        <f t="shared" ca="1" si="108"/>
        <v>0</v>
      </c>
      <c r="CX8" s="31">
        <f t="shared" ca="1" si="109"/>
        <v>0</v>
      </c>
      <c r="CY8" s="31">
        <f t="shared" ca="1" si="110"/>
        <v>21768.47</v>
      </c>
      <c r="CZ8" s="31">
        <f t="shared" ca="1" si="111"/>
        <v>0</v>
      </c>
      <c r="DA8" s="31">
        <f t="shared" ca="1" si="112"/>
        <v>81.540000000000006</v>
      </c>
      <c r="DB8" s="31">
        <f t="shared" ca="1" si="113"/>
        <v>2819.72</v>
      </c>
      <c r="DC8" s="31">
        <f t="shared" ca="1" si="114"/>
        <v>3647.74</v>
      </c>
      <c r="DD8" s="31">
        <f t="shared" ca="1" si="115"/>
        <v>1210.3800000000001</v>
      </c>
      <c r="DE8" s="31">
        <f t="shared" ca="1" si="116"/>
        <v>1978.86</v>
      </c>
      <c r="DF8" s="31">
        <f t="shared" ca="1" si="117"/>
        <v>0</v>
      </c>
      <c r="DG8" s="31">
        <f t="shared" ca="1" si="118"/>
        <v>0</v>
      </c>
      <c r="DH8" s="31">
        <f t="shared" ca="1" si="119"/>
        <v>0</v>
      </c>
      <c r="DI8" s="32">
        <f t="shared" ca="1" si="120"/>
        <v>46569.599999999999</v>
      </c>
      <c r="DJ8" s="32">
        <f t="shared" ca="1" si="121"/>
        <v>46569.599999999999</v>
      </c>
      <c r="DK8" s="32">
        <f t="shared" ca="1" si="122"/>
        <v>46569.599999999999</v>
      </c>
      <c r="DL8" s="32">
        <f t="shared" ca="1" si="123"/>
        <v>46569.599999999999</v>
      </c>
      <c r="DM8" s="32">
        <f t="shared" ca="1" si="124"/>
        <v>46569.599999999999</v>
      </c>
      <c r="DN8" s="32">
        <f t="shared" ca="1" si="125"/>
        <v>49896</v>
      </c>
      <c r="DO8" s="32">
        <f t="shared" ca="1" si="126"/>
        <v>24431.4</v>
      </c>
      <c r="DP8" s="32">
        <f t="shared" ca="1" si="127"/>
        <v>24431.4</v>
      </c>
      <c r="DQ8" s="32">
        <f t="shared" ca="1" si="128"/>
        <v>24431.4</v>
      </c>
      <c r="DR8" s="32">
        <f t="shared" ca="1" si="129"/>
        <v>24431.4</v>
      </c>
      <c r="DS8" s="32">
        <f t="shared" ca="1" si="130"/>
        <v>24431.4</v>
      </c>
      <c r="DT8" s="32">
        <f t="shared" ca="1" si="131"/>
        <v>24431.4</v>
      </c>
      <c r="DU8" s="31">
        <f t="shared" ca="1" si="132"/>
        <v>0</v>
      </c>
      <c r="DV8" s="31">
        <f t="shared" ca="1" si="133"/>
        <v>0</v>
      </c>
      <c r="DW8" s="31">
        <f t="shared" ca="1" si="134"/>
        <v>0</v>
      </c>
      <c r="DX8" s="31">
        <f t="shared" ca="1" si="135"/>
        <v>0</v>
      </c>
      <c r="DY8" s="31">
        <f t="shared" ca="1" si="136"/>
        <v>0</v>
      </c>
      <c r="DZ8" s="31">
        <f t="shared" ca="1" si="137"/>
        <v>0</v>
      </c>
      <c r="EA8" s="31">
        <f t="shared" ca="1" si="138"/>
        <v>0</v>
      </c>
      <c r="EB8" s="31">
        <f t="shared" ca="1" si="139"/>
        <v>0</v>
      </c>
      <c r="EC8" s="31">
        <f t="shared" ca="1" si="140"/>
        <v>0</v>
      </c>
      <c r="ED8" s="31">
        <f t="shared" ca="1" si="141"/>
        <v>0</v>
      </c>
      <c r="EE8" s="31">
        <f t="shared" ca="1" si="142"/>
        <v>0</v>
      </c>
      <c r="EF8" s="31">
        <f t="shared" ca="1" si="143"/>
        <v>0</v>
      </c>
      <c r="EG8" s="32">
        <f t="shared" ca="1" si="144"/>
        <v>0</v>
      </c>
      <c r="EH8" s="32">
        <f t="shared" ca="1" si="145"/>
        <v>0</v>
      </c>
      <c r="EI8" s="32">
        <f t="shared" ca="1" si="146"/>
        <v>-11022.01</v>
      </c>
      <c r="EJ8" s="32">
        <f t="shared" ca="1" si="147"/>
        <v>0</v>
      </c>
      <c r="EK8" s="32">
        <f t="shared" ca="1" si="148"/>
        <v>-41.29</v>
      </c>
      <c r="EL8" s="32">
        <f t="shared" ca="1" si="149"/>
        <v>-1427.7</v>
      </c>
      <c r="EM8" s="32">
        <f t="shared" ca="1" si="150"/>
        <v>-1477.57</v>
      </c>
      <c r="EN8" s="32">
        <f t="shared" ca="1" si="151"/>
        <v>-490.28</v>
      </c>
      <c r="EO8" s="32">
        <f t="shared" ca="1" si="152"/>
        <v>-801.56</v>
      </c>
      <c r="EP8" s="32">
        <f t="shared" ca="1" si="153"/>
        <v>0</v>
      </c>
      <c r="EQ8" s="32">
        <f t="shared" ca="1" si="154"/>
        <v>0</v>
      </c>
      <c r="ER8" s="32">
        <f t="shared" ca="1" si="155"/>
        <v>0</v>
      </c>
    </row>
    <row r="9" spans="1:148" x14ac:dyDescent="0.25">
      <c r="A9" t="s">
        <v>477</v>
      </c>
      <c r="B9" s="1" t="s">
        <v>543</v>
      </c>
      <c r="C9" t="s">
        <v>519</v>
      </c>
      <c r="D9" t="str">
        <f t="shared" ca="1" si="59"/>
        <v>Syncrude Industrial System DOS</v>
      </c>
      <c r="E9" s="51">
        <v>0</v>
      </c>
      <c r="F9" s="51">
        <v>0</v>
      </c>
      <c r="G9" s="51">
        <v>2284.0569999999998</v>
      </c>
      <c r="H9" s="51">
        <v>103.684</v>
      </c>
      <c r="I9" s="51">
        <v>246.33799999999999</v>
      </c>
      <c r="J9" s="51">
        <v>0.34499999999999997</v>
      </c>
      <c r="K9" s="51">
        <v>7.52</v>
      </c>
      <c r="L9" s="51">
        <v>267.95999999999998</v>
      </c>
      <c r="M9" s="51">
        <v>1927.95</v>
      </c>
      <c r="N9" s="51">
        <v>0</v>
      </c>
      <c r="O9" s="51">
        <v>0</v>
      </c>
      <c r="P9" s="51">
        <v>0</v>
      </c>
      <c r="Q9" s="32">
        <v>0</v>
      </c>
      <c r="R9" s="32">
        <v>0</v>
      </c>
      <c r="S9" s="32">
        <v>12059.82</v>
      </c>
      <c r="T9" s="32">
        <v>547.45000000000005</v>
      </c>
      <c r="U9" s="32">
        <v>1300.6600000000001</v>
      </c>
      <c r="V9" s="32">
        <v>1.82</v>
      </c>
      <c r="W9" s="32">
        <v>20.83</v>
      </c>
      <c r="X9" s="32">
        <v>742.25</v>
      </c>
      <c r="Y9" s="32">
        <v>5340.42</v>
      </c>
      <c r="Z9" s="32">
        <v>0</v>
      </c>
      <c r="AA9" s="32">
        <v>0</v>
      </c>
      <c r="AB9" s="32">
        <v>0</v>
      </c>
      <c r="AC9" s="31">
        <v>0</v>
      </c>
      <c r="AD9" s="31">
        <v>0</v>
      </c>
      <c r="AE9" s="31">
        <v>190583.79</v>
      </c>
      <c r="AF9" s="31">
        <v>3052.33</v>
      </c>
      <c r="AG9" s="31">
        <v>19285.02</v>
      </c>
      <c r="AH9" s="31">
        <v>5.29</v>
      </c>
      <c r="AI9" s="31">
        <v>287.95999999999998</v>
      </c>
      <c r="AJ9" s="31">
        <v>76820.98</v>
      </c>
      <c r="AK9" s="31">
        <v>148461.87</v>
      </c>
      <c r="AL9" s="31">
        <v>0</v>
      </c>
      <c r="AM9" s="31">
        <v>0</v>
      </c>
      <c r="AN9" s="31">
        <v>0</v>
      </c>
      <c r="AO9" s="42">
        <v>-4.4000000000000004</v>
      </c>
      <c r="AP9" s="42">
        <v>-4.4000000000000004</v>
      </c>
      <c r="AQ9" s="42">
        <v>-4.4000000000000004</v>
      </c>
      <c r="AR9" s="42">
        <v>-4.4000000000000004</v>
      </c>
      <c r="AS9" s="42">
        <v>-4.4000000000000004</v>
      </c>
      <c r="AT9" s="42">
        <v>-4.4000000000000004</v>
      </c>
      <c r="AU9" s="42">
        <v>-3.52</v>
      </c>
      <c r="AV9" s="42">
        <v>-3.52</v>
      </c>
      <c r="AW9" s="42">
        <v>-3.52</v>
      </c>
      <c r="AX9" s="42">
        <v>-3.52</v>
      </c>
      <c r="AY9" s="42">
        <v>-3.52</v>
      </c>
      <c r="AZ9" s="42">
        <v>-3.52</v>
      </c>
      <c r="BA9" s="31">
        <v>0</v>
      </c>
      <c r="BB9" s="31">
        <v>0</v>
      </c>
      <c r="BC9" s="31">
        <v>-8385.69</v>
      </c>
      <c r="BD9" s="31">
        <v>-134.30000000000001</v>
      </c>
      <c r="BE9" s="31">
        <v>-848.54</v>
      </c>
      <c r="BF9" s="31">
        <v>-0.23</v>
      </c>
      <c r="BG9" s="31">
        <v>-10.14</v>
      </c>
      <c r="BH9" s="31">
        <v>-2704.1</v>
      </c>
      <c r="BI9" s="31">
        <v>-5225.8599999999997</v>
      </c>
      <c r="BJ9" s="31">
        <v>0</v>
      </c>
      <c r="BK9" s="31">
        <v>0</v>
      </c>
      <c r="BL9" s="31">
        <v>0</v>
      </c>
      <c r="BM9" s="32">
        <v>39916.800000000003</v>
      </c>
      <c r="BN9" s="32">
        <v>46569.599999999999</v>
      </c>
      <c r="BO9" s="32">
        <v>46569.599999999999</v>
      </c>
      <c r="BP9" s="32">
        <v>46569.599999999999</v>
      </c>
      <c r="BQ9" s="32">
        <v>46569.599999999999</v>
      </c>
      <c r="BR9" s="32">
        <v>46569.599999999999</v>
      </c>
      <c r="BS9" s="32">
        <v>24431.4</v>
      </c>
      <c r="BT9" s="32">
        <v>24431.4</v>
      </c>
      <c r="BU9" s="32">
        <v>24431.4</v>
      </c>
      <c r="BV9" s="32">
        <v>24431.4</v>
      </c>
      <c r="BW9" s="32">
        <v>24431.4</v>
      </c>
      <c r="BX9" s="32">
        <v>24431.4</v>
      </c>
      <c r="BY9" s="31">
        <f t="shared" ref="BY9:BY11" si="156">MAX(Q9+BA9,BM9)</f>
        <v>39916.800000000003</v>
      </c>
      <c r="BZ9" s="31">
        <f t="shared" si="97"/>
        <v>46569.599999999999</v>
      </c>
      <c r="CA9" s="31">
        <f t="shared" si="98"/>
        <v>46569.599999999999</v>
      </c>
      <c r="CB9" s="31">
        <f t="shared" si="99"/>
        <v>46569.599999999999</v>
      </c>
      <c r="CC9" s="31">
        <f t="shared" si="100"/>
        <v>46569.599999999999</v>
      </c>
      <c r="CD9" s="31">
        <f t="shared" si="101"/>
        <v>46569.599999999999</v>
      </c>
      <c r="CE9" s="31">
        <f t="shared" si="102"/>
        <v>24431.4</v>
      </c>
      <c r="CF9" s="31">
        <f t="shared" si="103"/>
        <v>24431.4</v>
      </c>
      <c r="CG9" s="31">
        <f t="shared" si="104"/>
        <v>24431.4</v>
      </c>
      <c r="CH9" s="31">
        <f t="shared" si="105"/>
        <v>24431.4</v>
      </c>
      <c r="CI9" s="31">
        <f t="shared" si="106"/>
        <v>24431.4</v>
      </c>
      <c r="CJ9" s="31">
        <f t="shared" si="107"/>
        <v>24431.4</v>
      </c>
      <c r="CK9" s="6">
        <f t="shared" ca="1" si="13"/>
        <v>8.6900000000000005E-2</v>
      </c>
      <c r="CL9" s="6">
        <f t="shared" ca="1" si="13"/>
        <v>8.6900000000000005E-2</v>
      </c>
      <c r="CM9" s="6">
        <f t="shared" ca="1" si="13"/>
        <v>8.6900000000000005E-2</v>
      </c>
      <c r="CN9" s="6">
        <f t="shared" ca="1" si="13"/>
        <v>8.6900000000000005E-2</v>
      </c>
      <c r="CO9" s="6">
        <f t="shared" ca="1" si="13"/>
        <v>8.6900000000000005E-2</v>
      </c>
      <c r="CP9" s="6">
        <f t="shared" ca="1" si="13"/>
        <v>8.6900000000000005E-2</v>
      </c>
      <c r="CQ9" s="6">
        <f t="shared" ca="1" si="13"/>
        <v>8.6900000000000005E-2</v>
      </c>
      <c r="CR9" s="6">
        <f t="shared" ca="1" si="13"/>
        <v>8.6900000000000005E-2</v>
      </c>
      <c r="CS9" s="6">
        <f t="shared" ca="1" si="13"/>
        <v>8.6900000000000005E-2</v>
      </c>
      <c r="CT9" s="6">
        <f t="shared" ca="1" si="13"/>
        <v>8.6900000000000005E-2</v>
      </c>
      <c r="CU9" s="6">
        <f t="shared" ca="1" si="13"/>
        <v>8.6900000000000005E-2</v>
      </c>
      <c r="CV9" s="6">
        <f t="shared" ca="1" si="13"/>
        <v>8.6900000000000005E-2</v>
      </c>
      <c r="CW9" s="31">
        <f t="shared" ca="1" si="108"/>
        <v>0</v>
      </c>
      <c r="CX9" s="31">
        <f t="shared" ca="1" si="109"/>
        <v>0</v>
      </c>
      <c r="CY9" s="31">
        <f t="shared" ca="1" si="110"/>
        <v>16561.73</v>
      </c>
      <c r="CZ9" s="31">
        <f t="shared" ca="1" si="111"/>
        <v>265.25</v>
      </c>
      <c r="DA9" s="31">
        <f t="shared" ca="1" si="112"/>
        <v>1675.87</v>
      </c>
      <c r="DB9" s="31">
        <f t="shared" ca="1" si="113"/>
        <v>0.46</v>
      </c>
      <c r="DC9" s="31">
        <f t="shared" ca="1" si="114"/>
        <v>25.02</v>
      </c>
      <c r="DD9" s="31">
        <f t="shared" ca="1" si="115"/>
        <v>6675.74</v>
      </c>
      <c r="DE9" s="31">
        <f t="shared" ca="1" si="116"/>
        <v>12901.34</v>
      </c>
      <c r="DF9" s="31">
        <f t="shared" ca="1" si="117"/>
        <v>0</v>
      </c>
      <c r="DG9" s="31">
        <f t="shared" ca="1" si="118"/>
        <v>0</v>
      </c>
      <c r="DH9" s="31">
        <f t="shared" ca="1" si="119"/>
        <v>0</v>
      </c>
      <c r="DI9" s="32">
        <f t="shared" ca="1" si="120"/>
        <v>39916.800000000003</v>
      </c>
      <c r="DJ9" s="32">
        <f t="shared" ca="1" si="121"/>
        <v>46569.599999999999</v>
      </c>
      <c r="DK9" s="32">
        <f t="shared" ca="1" si="122"/>
        <v>46569.599999999999</v>
      </c>
      <c r="DL9" s="32">
        <f t="shared" ca="1" si="123"/>
        <v>46569.599999999999</v>
      </c>
      <c r="DM9" s="32">
        <f t="shared" ca="1" si="124"/>
        <v>46569.599999999999</v>
      </c>
      <c r="DN9" s="32">
        <f t="shared" ca="1" si="125"/>
        <v>46569.599999999999</v>
      </c>
      <c r="DO9" s="32">
        <f t="shared" ca="1" si="126"/>
        <v>24431.4</v>
      </c>
      <c r="DP9" s="32">
        <f t="shared" ca="1" si="127"/>
        <v>24431.4</v>
      </c>
      <c r="DQ9" s="32">
        <f t="shared" ca="1" si="128"/>
        <v>24431.4</v>
      </c>
      <c r="DR9" s="32">
        <f t="shared" ca="1" si="129"/>
        <v>24431.4</v>
      </c>
      <c r="DS9" s="32">
        <f t="shared" ca="1" si="130"/>
        <v>24431.4</v>
      </c>
      <c r="DT9" s="32">
        <f t="shared" ca="1" si="131"/>
        <v>24431.4</v>
      </c>
      <c r="DU9" s="31">
        <f t="shared" ca="1" si="132"/>
        <v>0</v>
      </c>
      <c r="DV9" s="31">
        <f t="shared" ca="1" si="133"/>
        <v>0</v>
      </c>
      <c r="DW9" s="31">
        <f t="shared" ca="1" si="134"/>
        <v>0</v>
      </c>
      <c r="DX9" s="31">
        <f t="shared" ca="1" si="135"/>
        <v>0</v>
      </c>
      <c r="DY9" s="31">
        <f t="shared" ca="1" si="136"/>
        <v>0</v>
      </c>
      <c r="DZ9" s="31">
        <f t="shared" ca="1" si="137"/>
        <v>0</v>
      </c>
      <c r="EA9" s="31">
        <f t="shared" ca="1" si="138"/>
        <v>0</v>
      </c>
      <c r="EB9" s="31">
        <f t="shared" ca="1" si="139"/>
        <v>0</v>
      </c>
      <c r="EC9" s="31">
        <f t="shared" ca="1" si="140"/>
        <v>0</v>
      </c>
      <c r="ED9" s="31">
        <f t="shared" ca="1" si="141"/>
        <v>0</v>
      </c>
      <c r="EE9" s="31">
        <f t="shared" ca="1" si="142"/>
        <v>0</v>
      </c>
      <c r="EF9" s="31">
        <f t="shared" ca="1" si="143"/>
        <v>0</v>
      </c>
      <c r="EG9" s="32">
        <f t="shared" ca="1" si="144"/>
        <v>0</v>
      </c>
      <c r="EH9" s="32">
        <f t="shared" ca="1" si="145"/>
        <v>0</v>
      </c>
      <c r="EI9" s="32">
        <f t="shared" ca="1" si="146"/>
        <v>-8385.69</v>
      </c>
      <c r="EJ9" s="32">
        <f t="shared" ca="1" si="147"/>
        <v>-134.30000000000001</v>
      </c>
      <c r="EK9" s="32">
        <f t="shared" ca="1" si="148"/>
        <v>-848.54</v>
      </c>
      <c r="EL9" s="32">
        <f t="shared" ca="1" si="149"/>
        <v>-0.23</v>
      </c>
      <c r="EM9" s="32">
        <f t="shared" ca="1" si="150"/>
        <v>-10.14</v>
      </c>
      <c r="EN9" s="32">
        <f t="shared" ca="1" si="151"/>
        <v>-2704.1</v>
      </c>
      <c r="EO9" s="32">
        <f t="shared" ca="1" si="152"/>
        <v>-5225.8599999999997</v>
      </c>
      <c r="EP9" s="32">
        <f t="shared" ca="1" si="153"/>
        <v>0</v>
      </c>
      <c r="EQ9" s="32">
        <f t="shared" ca="1" si="154"/>
        <v>0</v>
      </c>
      <c r="ER9" s="32">
        <f t="shared" ca="1" si="155"/>
        <v>0</v>
      </c>
    </row>
    <row r="10" spans="1:148" x14ac:dyDescent="0.25">
      <c r="A10" t="s">
        <v>477</v>
      </c>
      <c r="B10" s="1" t="s">
        <v>543</v>
      </c>
      <c r="C10" t="s">
        <v>520</v>
      </c>
      <c r="D10" t="str">
        <f t="shared" ca="1" si="59"/>
        <v>Syncrude Industrial System DOS</v>
      </c>
      <c r="G10" s="51">
        <v>0</v>
      </c>
      <c r="H10" s="51">
        <v>504.137</v>
      </c>
      <c r="I10" s="51">
        <v>0</v>
      </c>
      <c r="J10" s="51">
        <v>60.392000000000003</v>
      </c>
      <c r="K10" s="51">
        <v>688.10699999999997</v>
      </c>
      <c r="L10" s="51">
        <v>237.172</v>
      </c>
      <c r="M10" s="51">
        <v>1035.846</v>
      </c>
      <c r="O10" s="51">
        <v>0</v>
      </c>
      <c r="P10" s="51">
        <v>0</v>
      </c>
      <c r="Q10" s="32"/>
      <c r="R10" s="32"/>
      <c r="S10" s="32">
        <v>0</v>
      </c>
      <c r="T10" s="32">
        <v>2661.84</v>
      </c>
      <c r="U10" s="32">
        <v>0</v>
      </c>
      <c r="V10" s="32">
        <v>318.87</v>
      </c>
      <c r="W10" s="32">
        <v>1906.06</v>
      </c>
      <c r="X10" s="32">
        <v>656.97</v>
      </c>
      <c r="Y10" s="32">
        <v>2869.29</v>
      </c>
      <c r="Z10" s="32"/>
      <c r="AA10" s="32">
        <v>0</v>
      </c>
      <c r="AB10" s="32">
        <v>0</v>
      </c>
      <c r="AC10" s="31"/>
      <c r="AD10" s="31"/>
      <c r="AE10" s="31">
        <v>0</v>
      </c>
      <c r="AF10" s="31">
        <v>10063.82</v>
      </c>
      <c r="AG10" s="31">
        <v>0</v>
      </c>
      <c r="AH10" s="31">
        <v>3114.53</v>
      </c>
      <c r="AI10" s="31">
        <v>18806.060000000001</v>
      </c>
      <c r="AJ10" s="31">
        <v>10542.25</v>
      </c>
      <c r="AK10" s="31">
        <v>65664.13</v>
      </c>
      <c r="AL10" s="31"/>
      <c r="AM10" s="31">
        <v>0</v>
      </c>
      <c r="AN10" s="31">
        <v>0</v>
      </c>
      <c r="AO10" s="42">
        <v>-4.4000000000000004</v>
      </c>
      <c r="AP10" s="42">
        <v>-4.4000000000000004</v>
      </c>
      <c r="AQ10" s="42">
        <v>-4.4000000000000004</v>
      </c>
      <c r="AR10" s="42">
        <v>-4.4000000000000004</v>
      </c>
      <c r="AS10" s="42">
        <v>-4.4000000000000004</v>
      </c>
      <c r="AT10" s="42">
        <v>-4.4000000000000004</v>
      </c>
      <c r="AU10" s="42">
        <v>-3.52</v>
      </c>
      <c r="AV10" s="42">
        <v>-3.52</v>
      </c>
      <c r="AW10" s="42">
        <v>-3.52</v>
      </c>
      <c r="AX10" s="42">
        <v>-3.52</v>
      </c>
      <c r="AY10" s="42">
        <v>-3.52</v>
      </c>
      <c r="AZ10" s="42">
        <v>-3.52</v>
      </c>
      <c r="BA10" s="31"/>
      <c r="BB10" s="31"/>
      <c r="BC10" s="31">
        <v>0</v>
      </c>
      <c r="BD10" s="31">
        <v>-442.8</v>
      </c>
      <c r="BE10" s="31">
        <v>0</v>
      </c>
      <c r="BF10" s="31">
        <v>-137.04</v>
      </c>
      <c r="BG10" s="31">
        <v>-661.97</v>
      </c>
      <c r="BH10" s="31">
        <v>-371.09</v>
      </c>
      <c r="BI10" s="31">
        <v>-2311.38</v>
      </c>
      <c r="BJ10" s="31"/>
      <c r="BK10" s="31">
        <v>0</v>
      </c>
      <c r="BL10" s="31">
        <v>0</v>
      </c>
      <c r="BM10" s="32"/>
      <c r="BN10" s="32"/>
      <c r="BO10" s="32">
        <v>19958.400000000001</v>
      </c>
      <c r="BP10" s="32">
        <v>26611.200000000001</v>
      </c>
      <c r="BQ10" s="32">
        <v>46569.599999999999</v>
      </c>
      <c r="BR10" s="32">
        <v>19958.400000000001</v>
      </c>
      <c r="BS10" s="32">
        <v>20941.2</v>
      </c>
      <c r="BT10" s="32">
        <v>4653.6000000000004</v>
      </c>
      <c r="BU10" s="32">
        <v>13960.8</v>
      </c>
      <c r="BV10" s="32"/>
      <c r="BW10" s="32">
        <v>6980.4</v>
      </c>
      <c r="BX10" s="32">
        <v>17451</v>
      </c>
      <c r="BY10" s="31">
        <f t="shared" si="156"/>
        <v>0</v>
      </c>
      <c r="BZ10" s="31">
        <f t="shared" si="97"/>
        <v>0</v>
      </c>
      <c r="CA10" s="31">
        <f t="shared" si="98"/>
        <v>19958.400000000001</v>
      </c>
      <c r="CB10" s="31">
        <f t="shared" si="99"/>
        <v>26611.200000000001</v>
      </c>
      <c r="CC10" s="31">
        <f t="shared" si="100"/>
        <v>46569.599999999999</v>
      </c>
      <c r="CD10" s="31">
        <f t="shared" si="101"/>
        <v>19958.400000000001</v>
      </c>
      <c r="CE10" s="31">
        <f t="shared" si="102"/>
        <v>20941.2</v>
      </c>
      <c r="CF10" s="31">
        <f t="shared" si="103"/>
        <v>4653.6000000000004</v>
      </c>
      <c r="CG10" s="31">
        <f t="shared" si="104"/>
        <v>13960.8</v>
      </c>
      <c r="CH10" s="31">
        <f t="shared" si="105"/>
        <v>0</v>
      </c>
      <c r="CI10" s="31">
        <f t="shared" si="106"/>
        <v>6980.4</v>
      </c>
      <c r="CJ10" s="31">
        <f t="shared" si="107"/>
        <v>17451</v>
      </c>
      <c r="CK10" s="6">
        <f t="shared" ca="1" si="13"/>
        <v>8.6900000000000005E-2</v>
      </c>
      <c r="CL10" s="6">
        <f t="shared" ca="1" si="13"/>
        <v>8.6900000000000005E-2</v>
      </c>
      <c r="CM10" s="6">
        <f t="shared" ca="1" si="13"/>
        <v>8.6900000000000005E-2</v>
      </c>
      <c r="CN10" s="6">
        <f t="shared" ca="1" si="13"/>
        <v>8.6900000000000005E-2</v>
      </c>
      <c r="CO10" s="6">
        <f t="shared" ca="1" si="13"/>
        <v>8.6900000000000005E-2</v>
      </c>
      <c r="CP10" s="6">
        <f t="shared" ca="1" si="13"/>
        <v>8.6900000000000005E-2</v>
      </c>
      <c r="CQ10" s="6">
        <f t="shared" ca="1" si="13"/>
        <v>8.6900000000000005E-2</v>
      </c>
      <c r="CR10" s="6">
        <f t="shared" ca="1" si="13"/>
        <v>8.6900000000000005E-2</v>
      </c>
      <c r="CS10" s="6">
        <f t="shared" ca="1" si="13"/>
        <v>8.6900000000000005E-2</v>
      </c>
      <c r="CT10" s="6">
        <f t="shared" ca="1" si="13"/>
        <v>8.6900000000000005E-2</v>
      </c>
      <c r="CU10" s="6">
        <f t="shared" ca="1" si="13"/>
        <v>8.6900000000000005E-2</v>
      </c>
      <c r="CV10" s="6">
        <f t="shared" ca="1" si="13"/>
        <v>8.6900000000000005E-2</v>
      </c>
      <c r="CW10" s="31">
        <f t="shared" ref="CW10:CW11" ca="1" si="157">ROUND(AC10*CK10,2)</f>
        <v>0</v>
      </c>
      <c r="CX10" s="31">
        <f t="shared" ca="1" si="109"/>
        <v>0</v>
      </c>
      <c r="CY10" s="31">
        <f t="shared" ca="1" si="110"/>
        <v>0</v>
      </c>
      <c r="CZ10" s="31">
        <f t="shared" ca="1" si="111"/>
        <v>874.55</v>
      </c>
      <c r="DA10" s="31">
        <f t="shared" ca="1" si="112"/>
        <v>0</v>
      </c>
      <c r="DB10" s="31">
        <f t="shared" ca="1" si="113"/>
        <v>270.64999999999998</v>
      </c>
      <c r="DC10" s="31">
        <f t="shared" ca="1" si="114"/>
        <v>1634.25</v>
      </c>
      <c r="DD10" s="31">
        <f t="shared" ca="1" si="115"/>
        <v>916.12</v>
      </c>
      <c r="DE10" s="31">
        <f t="shared" ca="1" si="116"/>
        <v>5706.21</v>
      </c>
      <c r="DF10" s="31">
        <f t="shared" ca="1" si="117"/>
        <v>0</v>
      </c>
      <c r="DG10" s="31">
        <f t="shared" ca="1" si="118"/>
        <v>0</v>
      </c>
      <c r="DH10" s="31">
        <f t="shared" ca="1" si="119"/>
        <v>0</v>
      </c>
      <c r="DI10" s="32">
        <f t="shared" ref="DI10:DI11" ca="1" si="158">MAX(Q10+CW10,BM10)</f>
        <v>0</v>
      </c>
      <c r="DJ10" s="32">
        <f t="shared" ca="1" si="121"/>
        <v>0</v>
      </c>
      <c r="DK10" s="32">
        <f t="shared" ca="1" si="122"/>
        <v>19958.400000000001</v>
      </c>
      <c r="DL10" s="32">
        <f t="shared" ca="1" si="123"/>
        <v>26611.200000000001</v>
      </c>
      <c r="DM10" s="32">
        <f t="shared" ca="1" si="124"/>
        <v>46569.599999999999</v>
      </c>
      <c r="DN10" s="32">
        <f t="shared" ca="1" si="125"/>
        <v>19958.400000000001</v>
      </c>
      <c r="DO10" s="32">
        <f t="shared" ca="1" si="126"/>
        <v>20941.2</v>
      </c>
      <c r="DP10" s="32">
        <f t="shared" ca="1" si="127"/>
        <v>4653.6000000000004</v>
      </c>
      <c r="DQ10" s="32">
        <f t="shared" ca="1" si="128"/>
        <v>13960.8</v>
      </c>
      <c r="DR10" s="32">
        <f t="shared" ca="1" si="129"/>
        <v>0</v>
      </c>
      <c r="DS10" s="32">
        <f t="shared" ca="1" si="130"/>
        <v>6980.4</v>
      </c>
      <c r="DT10" s="32">
        <f t="shared" ca="1" si="131"/>
        <v>17451</v>
      </c>
      <c r="DU10" s="31">
        <f t="shared" ca="1" si="132"/>
        <v>0</v>
      </c>
      <c r="DV10" s="31">
        <f t="shared" ca="1" si="133"/>
        <v>0</v>
      </c>
      <c r="DW10" s="31">
        <f t="shared" ca="1" si="134"/>
        <v>0</v>
      </c>
      <c r="DX10" s="31">
        <f t="shared" ca="1" si="135"/>
        <v>0</v>
      </c>
      <c r="DY10" s="31">
        <f t="shared" ca="1" si="136"/>
        <v>0</v>
      </c>
      <c r="DZ10" s="31">
        <f t="shared" ca="1" si="137"/>
        <v>0</v>
      </c>
      <c r="EA10" s="31">
        <f t="shared" ca="1" si="138"/>
        <v>0</v>
      </c>
      <c r="EB10" s="31">
        <f t="shared" ca="1" si="139"/>
        <v>0</v>
      </c>
      <c r="EC10" s="31">
        <f t="shared" ca="1" si="140"/>
        <v>0</v>
      </c>
      <c r="ED10" s="31">
        <f t="shared" ca="1" si="141"/>
        <v>0</v>
      </c>
      <c r="EE10" s="31">
        <f t="shared" ca="1" si="142"/>
        <v>0</v>
      </c>
      <c r="EF10" s="31">
        <f t="shared" ca="1" si="143"/>
        <v>0</v>
      </c>
      <c r="EG10" s="32">
        <f t="shared" ref="EG10:EG11" ca="1" si="159">DU10+BA10</f>
        <v>0</v>
      </c>
      <c r="EH10" s="32">
        <f t="shared" ca="1" si="145"/>
        <v>0</v>
      </c>
      <c r="EI10" s="32">
        <f t="shared" ca="1" si="146"/>
        <v>0</v>
      </c>
      <c r="EJ10" s="32">
        <f t="shared" ca="1" si="147"/>
        <v>-442.8</v>
      </c>
      <c r="EK10" s="32">
        <f t="shared" ca="1" si="148"/>
        <v>0</v>
      </c>
      <c r="EL10" s="32">
        <f t="shared" ca="1" si="149"/>
        <v>-137.04</v>
      </c>
      <c r="EM10" s="32">
        <f t="shared" ca="1" si="150"/>
        <v>-661.97</v>
      </c>
      <c r="EN10" s="32">
        <f t="shared" ca="1" si="151"/>
        <v>-371.09</v>
      </c>
      <c r="EO10" s="32">
        <f t="shared" ca="1" si="152"/>
        <v>-2311.38</v>
      </c>
      <c r="EP10" s="32">
        <f t="shared" ca="1" si="153"/>
        <v>0</v>
      </c>
      <c r="EQ10" s="32">
        <f t="shared" ca="1" si="154"/>
        <v>0</v>
      </c>
      <c r="ER10" s="32">
        <f t="shared" ca="1" si="155"/>
        <v>0</v>
      </c>
    </row>
    <row r="11" spans="1:148" x14ac:dyDescent="0.25">
      <c r="A11" t="s">
        <v>477</v>
      </c>
      <c r="B11" s="1" t="s">
        <v>543</v>
      </c>
      <c r="C11" t="s">
        <v>548</v>
      </c>
      <c r="D11" t="str">
        <f t="shared" ca="1" si="59"/>
        <v>Syncrude Industrial System DOS</v>
      </c>
      <c r="I11" s="51">
        <v>0</v>
      </c>
      <c r="Q11" s="32"/>
      <c r="R11" s="32"/>
      <c r="S11" s="32"/>
      <c r="T11" s="32"/>
      <c r="U11" s="32">
        <v>0</v>
      </c>
      <c r="V11" s="32"/>
      <c r="W11" s="32"/>
      <c r="X11" s="32"/>
      <c r="Y11" s="32"/>
      <c r="Z11" s="32"/>
      <c r="AA11" s="32"/>
      <c r="AB11" s="32"/>
      <c r="AC11" s="31"/>
      <c r="AD11" s="31"/>
      <c r="AE11" s="31"/>
      <c r="AF11" s="31"/>
      <c r="AG11" s="31">
        <v>0</v>
      </c>
      <c r="AH11" s="31"/>
      <c r="AI11" s="31"/>
      <c r="AJ11" s="31"/>
      <c r="AK11" s="31"/>
      <c r="AL11" s="31"/>
      <c r="AM11" s="31"/>
      <c r="AN11" s="31"/>
      <c r="AO11" s="42">
        <v>-4.4000000000000004</v>
      </c>
      <c r="AP11" s="42">
        <v>-4.4000000000000004</v>
      </c>
      <c r="AQ11" s="42">
        <v>-4.4000000000000004</v>
      </c>
      <c r="AR11" s="42">
        <v>-4.4000000000000004</v>
      </c>
      <c r="AS11" s="42">
        <v>-4.4000000000000004</v>
      </c>
      <c r="AT11" s="42">
        <v>-4.4000000000000004</v>
      </c>
      <c r="AU11" s="42">
        <v>-3.52</v>
      </c>
      <c r="AV11" s="42">
        <v>-3.52</v>
      </c>
      <c r="AW11" s="42">
        <v>-3.52</v>
      </c>
      <c r="AX11" s="42">
        <v>-3.52</v>
      </c>
      <c r="AY11" s="42">
        <v>-3.52</v>
      </c>
      <c r="AZ11" s="42">
        <v>-3.52</v>
      </c>
      <c r="BA11" s="31"/>
      <c r="BB11" s="31"/>
      <c r="BC11" s="31"/>
      <c r="BD11" s="31"/>
      <c r="BE11" s="31">
        <v>0</v>
      </c>
      <c r="BF11" s="31"/>
      <c r="BG11" s="31"/>
      <c r="BH11" s="31"/>
      <c r="BI11" s="31"/>
      <c r="BJ11" s="31"/>
      <c r="BK11" s="31"/>
      <c r="BL11" s="31"/>
      <c r="BM11" s="32"/>
      <c r="BN11" s="32"/>
      <c r="BO11" s="32"/>
      <c r="BP11" s="32"/>
      <c r="BQ11" s="32">
        <v>6652.8</v>
      </c>
      <c r="BR11" s="32"/>
      <c r="BS11" s="32"/>
      <c r="BT11" s="32"/>
      <c r="BU11" s="32"/>
      <c r="BV11" s="32"/>
      <c r="BW11" s="32"/>
      <c r="BX11" s="32"/>
      <c r="BY11" s="31">
        <f t="shared" si="156"/>
        <v>0</v>
      </c>
      <c r="BZ11" s="31">
        <f t="shared" si="97"/>
        <v>0</v>
      </c>
      <c r="CA11" s="31">
        <f t="shared" si="98"/>
        <v>0</v>
      </c>
      <c r="CB11" s="31">
        <f t="shared" si="99"/>
        <v>0</v>
      </c>
      <c r="CC11" s="31">
        <f t="shared" si="100"/>
        <v>6652.8</v>
      </c>
      <c r="CD11" s="31">
        <f t="shared" si="101"/>
        <v>0</v>
      </c>
      <c r="CE11" s="31">
        <f t="shared" si="102"/>
        <v>0</v>
      </c>
      <c r="CF11" s="31">
        <f t="shared" si="103"/>
        <v>0</v>
      </c>
      <c r="CG11" s="31">
        <f t="shared" si="104"/>
        <v>0</v>
      </c>
      <c r="CH11" s="31">
        <f t="shared" si="105"/>
        <v>0</v>
      </c>
      <c r="CI11" s="31">
        <f t="shared" si="106"/>
        <v>0</v>
      </c>
      <c r="CJ11" s="31">
        <f t="shared" si="107"/>
        <v>0</v>
      </c>
      <c r="CK11" s="6">
        <f t="shared" ca="1" si="13"/>
        <v>8.6900000000000005E-2</v>
      </c>
      <c r="CL11" s="6">
        <f t="shared" ca="1" si="13"/>
        <v>8.6900000000000005E-2</v>
      </c>
      <c r="CM11" s="6">
        <f t="shared" ca="1" si="13"/>
        <v>8.6900000000000005E-2</v>
      </c>
      <c r="CN11" s="6">
        <f t="shared" ca="1" si="13"/>
        <v>8.6900000000000005E-2</v>
      </c>
      <c r="CO11" s="6">
        <f t="shared" ca="1" si="13"/>
        <v>8.6900000000000005E-2</v>
      </c>
      <c r="CP11" s="6">
        <f t="shared" ca="1" si="13"/>
        <v>8.6900000000000005E-2</v>
      </c>
      <c r="CQ11" s="6">
        <f t="shared" ca="1" si="13"/>
        <v>8.6900000000000005E-2</v>
      </c>
      <c r="CR11" s="6">
        <f t="shared" ca="1" si="13"/>
        <v>8.6900000000000005E-2</v>
      </c>
      <c r="CS11" s="6">
        <f t="shared" ca="1" si="13"/>
        <v>8.6900000000000005E-2</v>
      </c>
      <c r="CT11" s="6">
        <f t="shared" ca="1" si="13"/>
        <v>8.6900000000000005E-2</v>
      </c>
      <c r="CU11" s="6">
        <f t="shared" ca="1" si="13"/>
        <v>8.6900000000000005E-2</v>
      </c>
      <c r="CV11" s="6">
        <f t="shared" ca="1" si="13"/>
        <v>8.6900000000000005E-2</v>
      </c>
      <c r="CW11" s="31">
        <f t="shared" ca="1" si="157"/>
        <v>0</v>
      </c>
      <c r="CX11" s="31">
        <f t="shared" ca="1" si="109"/>
        <v>0</v>
      </c>
      <c r="CY11" s="31">
        <f t="shared" ca="1" si="110"/>
        <v>0</v>
      </c>
      <c r="CZ11" s="31">
        <f t="shared" ca="1" si="111"/>
        <v>0</v>
      </c>
      <c r="DA11" s="31">
        <f t="shared" ca="1" si="112"/>
        <v>0</v>
      </c>
      <c r="DB11" s="31">
        <f t="shared" ca="1" si="113"/>
        <v>0</v>
      </c>
      <c r="DC11" s="31">
        <f t="shared" ca="1" si="114"/>
        <v>0</v>
      </c>
      <c r="DD11" s="31">
        <f t="shared" ca="1" si="115"/>
        <v>0</v>
      </c>
      <c r="DE11" s="31">
        <f t="shared" ca="1" si="116"/>
        <v>0</v>
      </c>
      <c r="DF11" s="31">
        <f t="shared" ca="1" si="117"/>
        <v>0</v>
      </c>
      <c r="DG11" s="31">
        <f t="shared" ca="1" si="118"/>
        <v>0</v>
      </c>
      <c r="DH11" s="31">
        <f t="shared" ca="1" si="119"/>
        <v>0</v>
      </c>
      <c r="DI11" s="32">
        <f t="shared" ca="1" si="158"/>
        <v>0</v>
      </c>
      <c r="DJ11" s="32">
        <f t="shared" ca="1" si="121"/>
        <v>0</v>
      </c>
      <c r="DK11" s="32">
        <f t="shared" ca="1" si="122"/>
        <v>0</v>
      </c>
      <c r="DL11" s="32">
        <f t="shared" ca="1" si="123"/>
        <v>0</v>
      </c>
      <c r="DM11" s="32">
        <f t="shared" ca="1" si="124"/>
        <v>6652.8</v>
      </c>
      <c r="DN11" s="32">
        <f t="shared" ca="1" si="125"/>
        <v>0</v>
      </c>
      <c r="DO11" s="32">
        <f t="shared" ca="1" si="126"/>
        <v>0</v>
      </c>
      <c r="DP11" s="32">
        <f t="shared" ca="1" si="127"/>
        <v>0</v>
      </c>
      <c r="DQ11" s="32">
        <f t="shared" ca="1" si="128"/>
        <v>0</v>
      </c>
      <c r="DR11" s="32">
        <f t="shared" ca="1" si="129"/>
        <v>0</v>
      </c>
      <c r="DS11" s="32">
        <f t="shared" ca="1" si="130"/>
        <v>0</v>
      </c>
      <c r="DT11" s="32">
        <f t="shared" ca="1" si="131"/>
        <v>0</v>
      </c>
      <c r="DU11" s="31">
        <f t="shared" ca="1" si="132"/>
        <v>0</v>
      </c>
      <c r="DV11" s="31">
        <f t="shared" ca="1" si="133"/>
        <v>0</v>
      </c>
      <c r="DW11" s="31">
        <f t="shared" ca="1" si="134"/>
        <v>0</v>
      </c>
      <c r="DX11" s="31">
        <f t="shared" ca="1" si="135"/>
        <v>0</v>
      </c>
      <c r="DY11" s="31">
        <f t="shared" ca="1" si="136"/>
        <v>0</v>
      </c>
      <c r="DZ11" s="31">
        <f t="shared" ca="1" si="137"/>
        <v>0</v>
      </c>
      <c r="EA11" s="31">
        <f t="shared" ca="1" si="138"/>
        <v>0</v>
      </c>
      <c r="EB11" s="31">
        <f t="shared" ca="1" si="139"/>
        <v>0</v>
      </c>
      <c r="EC11" s="31">
        <f t="shared" ca="1" si="140"/>
        <v>0</v>
      </c>
      <c r="ED11" s="31">
        <f t="shared" ca="1" si="141"/>
        <v>0</v>
      </c>
      <c r="EE11" s="31">
        <f t="shared" ca="1" si="142"/>
        <v>0</v>
      </c>
      <c r="EF11" s="31">
        <f t="shared" ca="1" si="143"/>
        <v>0</v>
      </c>
      <c r="EG11" s="32">
        <f t="shared" ca="1" si="159"/>
        <v>0</v>
      </c>
      <c r="EH11" s="32">
        <f t="shared" ca="1" si="145"/>
        <v>0</v>
      </c>
      <c r="EI11" s="32">
        <f t="shared" ca="1" si="146"/>
        <v>0</v>
      </c>
      <c r="EJ11" s="32">
        <f t="shared" ca="1" si="147"/>
        <v>0</v>
      </c>
      <c r="EK11" s="32">
        <f t="shared" ca="1" si="148"/>
        <v>0</v>
      </c>
      <c r="EL11" s="32">
        <f t="shared" ca="1" si="149"/>
        <v>0</v>
      </c>
      <c r="EM11" s="32">
        <f t="shared" ca="1" si="150"/>
        <v>0</v>
      </c>
      <c r="EN11" s="32">
        <f t="shared" ca="1" si="151"/>
        <v>0</v>
      </c>
      <c r="EO11" s="32">
        <f t="shared" ca="1" si="152"/>
        <v>0</v>
      </c>
      <c r="EP11" s="32">
        <f t="shared" ca="1" si="153"/>
        <v>0</v>
      </c>
      <c r="EQ11" s="32">
        <f t="shared" ca="1" si="154"/>
        <v>0</v>
      </c>
      <c r="ER11" s="32">
        <f t="shared" ca="1" si="155"/>
        <v>0</v>
      </c>
    </row>
    <row r="12" spans="1:148" x14ac:dyDescent="0.25">
      <c r="A12" t="s">
        <v>477</v>
      </c>
      <c r="B12" s="1" t="s">
        <v>543</v>
      </c>
      <c r="C12" t="str">
        <f t="shared" ref="C12" ca="1" si="160">VLOOKUP($B12,LocationLookup,2,FALSE)</f>
        <v>341S025</v>
      </c>
      <c r="D12" t="str">
        <f t="shared" ref="D12" ca="1" si="161">VLOOKUP($C12,LossFactorLookup,2,FALSE)</f>
        <v>Syncrude Industrial System DOS</v>
      </c>
      <c r="E12" s="65">
        <f>SUM(E6:E11)</f>
        <v>0</v>
      </c>
      <c r="F12" s="65">
        <f t="shared" ref="F12:P12" si="162">SUM(F6:F11)</f>
        <v>0</v>
      </c>
      <c r="G12" s="65">
        <f t="shared" si="162"/>
        <v>8233.2134000000005</v>
      </c>
      <c r="H12" s="65">
        <f t="shared" si="162"/>
        <v>607.82100000000003</v>
      </c>
      <c r="I12" s="65">
        <f t="shared" si="162"/>
        <v>1845.0719999999999</v>
      </c>
      <c r="J12" s="65">
        <f t="shared" si="162"/>
        <v>571.20300000000009</v>
      </c>
      <c r="K12" s="65">
        <f t="shared" si="162"/>
        <v>3055.47</v>
      </c>
      <c r="L12" s="65">
        <f t="shared" si="162"/>
        <v>1606.4390000000001</v>
      </c>
      <c r="M12" s="65">
        <f t="shared" si="162"/>
        <v>4686.8160000000007</v>
      </c>
      <c r="N12" s="65">
        <f t="shared" si="162"/>
        <v>37.74</v>
      </c>
      <c r="O12" s="65">
        <f t="shared" si="162"/>
        <v>0</v>
      </c>
      <c r="P12" s="65">
        <f t="shared" si="162"/>
        <v>0</v>
      </c>
      <c r="Q12" s="32"/>
      <c r="R12" s="32"/>
      <c r="S12" s="32"/>
      <c r="T12" s="32"/>
      <c r="U12" s="32"/>
      <c r="V12" s="32"/>
      <c r="W12" s="32"/>
      <c r="X12" s="32"/>
      <c r="Y12" s="32"/>
      <c r="Z12" s="32"/>
      <c r="AA12" s="32"/>
      <c r="AB12" s="32"/>
      <c r="AC12" s="67">
        <f t="shared" ref="AC12:AG12" si="163">SUM(AC6:AC11)</f>
        <v>0</v>
      </c>
      <c r="AD12" s="67">
        <f t="shared" si="163"/>
        <v>0</v>
      </c>
      <c r="AE12" s="67">
        <f t="shared" si="163"/>
        <v>484432.95999999996</v>
      </c>
      <c r="AF12" s="67">
        <f t="shared" si="163"/>
        <v>13116.15</v>
      </c>
      <c r="AG12" s="67">
        <f t="shared" si="163"/>
        <v>60842.45</v>
      </c>
      <c r="AH12" s="67">
        <f>SUM(AH6:AH11)</f>
        <v>39375.629999999997</v>
      </c>
      <c r="AI12" s="67">
        <f t="shared" ref="AI12:AN12" si="164">SUM(AI6:AI11)</f>
        <v>175438.11</v>
      </c>
      <c r="AJ12" s="67">
        <f t="shared" si="164"/>
        <v>243309.2</v>
      </c>
      <c r="AK12" s="67">
        <f t="shared" si="164"/>
        <v>534579.64999999991</v>
      </c>
      <c r="AL12" s="67">
        <f t="shared" si="164"/>
        <v>1798.59</v>
      </c>
      <c r="AM12" s="67">
        <f t="shared" si="164"/>
        <v>0</v>
      </c>
      <c r="AN12" s="67">
        <f t="shared" si="164"/>
        <v>0</v>
      </c>
      <c r="AO12" s="43">
        <f>AVERAGE(AO6:AO11)</f>
        <v>-4.3999999999999995</v>
      </c>
      <c r="AP12" s="43">
        <f t="shared" ref="AP12:AZ12" si="165">AVERAGE(AP6:AP11)</f>
        <v>-4.3999999999999995</v>
      </c>
      <c r="AQ12" s="43">
        <f t="shared" si="165"/>
        <v>-4.3999999999999995</v>
      </c>
      <c r="AR12" s="43">
        <f t="shared" si="165"/>
        <v>-4.3999999999999995</v>
      </c>
      <c r="AS12" s="43">
        <f t="shared" si="165"/>
        <v>-4.3999999999999995</v>
      </c>
      <c r="AT12" s="43">
        <f t="shared" si="165"/>
        <v>-4.3999999999999995</v>
      </c>
      <c r="AU12" s="43">
        <f t="shared" si="165"/>
        <v>-3.52</v>
      </c>
      <c r="AV12" s="43">
        <f t="shared" si="165"/>
        <v>-3.52</v>
      </c>
      <c r="AW12" s="43">
        <f t="shared" si="165"/>
        <v>-3.52</v>
      </c>
      <c r="AX12" s="43">
        <f t="shared" si="165"/>
        <v>-3.52</v>
      </c>
      <c r="AY12" s="43">
        <f t="shared" si="165"/>
        <v>-3.52</v>
      </c>
      <c r="AZ12" s="43">
        <f t="shared" si="165"/>
        <v>-3.52</v>
      </c>
      <c r="BA12" s="67">
        <f t="shared" ref="BA12:BE12" si="166">SUM(BA6:BA11)</f>
        <v>0</v>
      </c>
      <c r="BB12" s="67">
        <f t="shared" si="166"/>
        <v>0</v>
      </c>
      <c r="BC12" s="67">
        <f t="shared" si="166"/>
        <v>-21315.050000000003</v>
      </c>
      <c r="BD12" s="67">
        <f t="shared" si="166"/>
        <v>-577.1</v>
      </c>
      <c r="BE12" s="67">
        <f t="shared" si="166"/>
        <v>-2677.08</v>
      </c>
      <c r="BF12" s="67">
        <f>SUM(BF6:BF11)</f>
        <v>-1732.52</v>
      </c>
      <c r="BG12" s="67">
        <f t="shared" ref="BG12:BL12" si="167">SUM(BG6:BG11)</f>
        <v>-6175.43</v>
      </c>
      <c r="BH12" s="67">
        <f t="shared" si="167"/>
        <v>-8564.49</v>
      </c>
      <c r="BI12" s="67">
        <f t="shared" si="167"/>
        <v>-18817.2</v>
      </c>
      <c r="BJ12" s="67">
        <f t="shared" si="167"/>
        <v>-63.31</v>
      </c>
      <c r="BK12" s="67">
        <f t="shared" si="167"/>
        <v>0</v>
      </c>
      <c r="BL12" s="67">
        <f t="shared" si="167"/>
        <v>0</v>
      </c>
      <c r="BM12" s="32"/>
      <c r="BN12" s="32"/>
      <c r="BO12" s="32"/>
      <c r="BP12" s="32"/>
      <c r="BQ12" s="32"/>
      <c r="BR12" s="32"/>
      <c r="BS12" s="32"/>
      <c r="BT12" s="32"/>
      <c r="BU12" s="32"/>
      <c r="BV12" s="32"/>
      <c r="BW12" s="32"/>
      <c r="BX12" s="32"/>
      <c r="BY12" s="67">
        <f t="shared" ref="BY12:CC12" si="168">SUM(BY6:BY11)</f>
        <v>199584</v>
      </c>
      <c r="BZ12" s="67">
        <f t="shared" si="168"/>
        <v>186278.39999999999</v>
      </c>
      <c r="CA12" s="67">
        <f t="shared" si="168"/>
        <v>205959.6</v>
      </c>
      <c r="CB12" s="67">
        <f t="shared" si="168"/>
        <v>192931.20000000001</v>
      </c>
      <c r="CC12" s="67">
        <f t="shared" si="168"/>
        <v>199584</v>
      </c>
      <c r="CD12" s="67">
        <f>SUM(CD6:CD11)</f>
        <v>196257.6</v>
      </c>
      <c r="CE12" s="67">
        <f t="shared" ref="CE12:CJ12" si="169">SUM(CE6:CE11)</f>
        <v>108196.2</v>
      </c>
      <c r="CF12" s="67">
        <f t="shared" si="169"/>
        <v>105869.4</v>
      </c>
      <c r="CG12" s="67">
        <f t="shared" si="169"/>
        <v>104706.00000000001</v>
      </c>
      <c r="CH12" s="67">
        <f t="shared" si="169"/>
        <v>97725.6</v>
      </c>
      <c r="CI12" s="67">
        <f t="shared" si="169"/>
        <v>104851.41999999998</v>
      </c>
      <c r="CJ12" s="67">
        <f t="shared" si="169"/>
        <v>106741.95</v>
      </c>
      <c r="CK12" s="70">
        <f t="shared" ca="1" si="13"/>
        <v>8.6900000000000005E-2</v>
      </c>
      <c r="CL12" s="70">
        <f t="shared" ca="1" si="13"/>
        <v>8.6900000000000005E-2</v>
      </c>
      <c r="CM12" s="70">
        <f t="shared" ca="1" si="13"/>
        <v>8.6900000000000005E-2</v>
      </c>
      <c r="CN12" s="70">
        <f t="shared" ca="1" si="13"/>
        <v>8.6900000000000005E-2</v>
      </c>
      <c r="CO12" s="70">
        <f t="shared" ca="1" si="13"/>
        <v>8.6900000000000005E-2</v>
      </c>
      <c r="CP12" s="70">
        <f t="shared" ca="1" si="13"/>
        <v>8.6900000000000005E-2</v>
      </c>
      <c r="CQ12" s="70">
        <f t="shared" ca="1" si="13"/>
        <v>8.6900000000000005E-2</v>
      </c>
      <c r="CR12" s="70">
        <f t="shared" ca="1" si="13"/>
        <v>8.6900000000000005E-2</v>
      </c>
      <c r="CS12" s="70">
        <f t="shared" ca="1" si="13"/>
        <v>8.6900000000000005E-2</v>
      </c>
      <c r="CT12" s="70">
        <f t="shared" ca="1" si="13"/>
        <v>8.6900000000000005E-2</v>
      </c>
      <c r="CU12" s="70">
        <f t="shared" ca="1" si="13"/>
        <v>8.6900000000000005E-2</v>
      </c>
      <c r="CV12" s="70">
        <f t="shared" ca="1" si="13"/>
        <v>8.6900000000000005E-2</v>
      </c>
      <c r="CW12" s="67">
        <f t="shared" ref="CW12:DA12" ca="1" si="170">SUM(CW6:CW11)</f>
        <v>0</v>
      </c>
      <c r="CX12" s="67">
        <f t="shared" ca="1" si="170"/>
        <v>0</v>
      </c>
      <c r="CY12" s="67">
        <f t="shared" ca="1" si="170"/>
        <v>42097.22</v>
      </c>
      <c r="CZ12" s="67">
        <f t="shared" ca="1" si="170"/>
        <v>1139.8</v>
      </c>
      <c r="DA12" s="67">
        <f t="shared" ca="1" si="170"/>
        <v>5287.2099999999991</v>
      </c>
      <c r="DB12" s="67">
        <f ca="1">SUM(DB6:DB11)</f>
        <v>3421.74</v>
      </c>
      <c r="DC12" s="67">
        <f t="shared" ref="DC12:DH12" ca="1" si="171">SUM(DC6:DC11)</f>
        <v>15245.57</v>
      </c>
      <c r="DD12" s="67">
        <f t="shared" ca="1" si="171"/>
        <v>21143.56</v>
      </c>
      <c r="DE12" s="67">
        <f t="shared" ca="1" si="171"/>
        <v>46454.98</v>
      </c>
      <c r="DF12" s="67">
        <f t="shared" ca="1" si="171"/>
        <v>156.30000000000001</v>
      </c>
      <c r="DG12" s="67">
        <f t="shared" ca="1" si="171"/>
        <v>0</v>
      </c>
      <c r="DH12" s="67">
        <f t="shared" ca="1" si="171"/>
        <v>0</v>
      </c>
      <c r="DI12" s="69">
        <f t="shared" ref="DI12:DM12" ca="1" si="172">SUM(DI6:DI11)</f>
        <v>199584</v>
      </c>
      <c r="DJ12" s="69">
        <f t="shared" ca="1" si="172"/>
        <v>186278.39999999999</v>
      </c>
      <c r="DK12" s="69">
        <f t="shared" ca="1" si="172"/>
        <v>205959.6</v>
      </c>
      <c r="DL12" s="69">
        <f t="shared" ca="1" si="172"/>
        <v>192931.20000000001</v>
      </c>
      <c r="DM12" s="69">
        <f t="shared" ca="1" si="172"/>
        <v>199584</v>
      </c>
      <c r="DN12" s="69">
        <f ca="1">SUM(DN6:DN11)</f>
        <v>196257.6</v>
      </c>
      <c r="DO12" s="69">
        <f t="shared" ref="DO12:DY12" ca="1" si="173">SUM(DO6:DO11)</f>
        <v>108196.2</v>
      </c>
      <c r="DP12" s="69">
        <f t="shared" ca="1" si="173"/>
        <v>105869.4</v>
      </c>
      <c r="DQ12" s="69">
        <f t="shared" ca="1" si="173"/>
        <v>107348.78000000001</v>
      </c>
      <c r="DR12" s="69">
        <f t="shared" ca="1" si="173"/>
        <v>97725.6</v>
      </c>
      <c r="DS12" s="69">
        <f t="shared" ca="1" si="173"/>
        <v>104851.41999999998</v>
      </c>
      <c r="DT12" s="69">
        <f t="shared" ca="1" si="173"/>
        <v>106741.95</v>
      </c>
      <c r="DU12" s="67">
        <f t="shared" ca="1" si="173"/>
        <v>0</v>
      </c>
      <c r="DV12" s="67">
        <f t="shared" ca="1" si="173"/>
        <v>0</v>
      </c>
      <c r="DW12" s="67">
        <f t="shared" ca="1" si="173"/>
        <v>0</v>
      </c>
      <c r="DX12" s="67">
        <f t="shared" ca="1" si="173"/>
        <v>0</v>
      </c>
      <c r="DY12" s="67">
        <f t="shared" ca="1" si="173"/>
        <v>0</v>
      </c>
      <c r="DZ12" s="67">
        <f ca="1">SUM(DZ6:DZ11)</f>
        <v>0</v>
      </c>
      <c r="EA12" s="67">
        <f t="shared" ref="EA12:EF12" ca="1" si="174">SUM(EA6:EA11)</f>
        <v>0</v>
      </c>
      <c r="EB12" s="67">
        <f t="shared" ca="1" si="174"/>
        <v>0</v>
      </c>
      <c r="EC12" s="67">
        <f t="shared" ca="1" si="174"/>
        <v>2642.7799999999988</v>
      </c>
      <c r="ED12" s="67">
        <f t="shared" ca="1" si="174"/>
        <v>0</v>
      </c>
      <c r="EE12" s="67">
        <f t="shared" ca="1" si="174"/>
        <v>0</v>
      </c>
      <c r="EF12" s="67">
        <f t="shared" ca="1" si="174"/>
        <v>0</v>
      </c>
      <c r="EG12" s="69">
        <f t="shared" ref="EG12" ca="1" si="175">SUM(EG6:EG11)</f>
        <v>0</v>
      </c>
      <c r="EH12" s="69">
        <f t="shared" ref="EH12" ca="1" si="176">SUM(EH6:EH11)</f>
        <v>0</v>
      </c>
      <c r="EI12" s="69">
        <f t="shared" ref="EI12" ca="1" si="177">SUM(EI6:EI11)</f>
        <v>-21315.050000000003</v>
      </c>
      <c r="EJ12" s="69">
        <f t="shared" ref="EJ12" ca="1" si="178">SUM(EJ6:EJ11)</f>
        <v>-577.1</v>
      </c>
      <c r="EK12" s="69">
        <f t="shared" ref="EK12" ca="1" si="179">SUM(EK6:EK11)</f>
        <v>-2677.08</v>
      </c>
      <c r="EL12" s="69">
        <f ca="1">SUM(EL6:EL11)</f>
        <v>-1732.52</v>
      </c>
      <c r="EM12" s="69">
        <f t="shared" ref="EM12" ca="1" si="180">SUM(EM6:EM11)</f>
        <v>-6175.43</v>
      </c>
      <c r="EN12" s="69">
        <f t="shared" ref="EN12" ca="1" si="181">SUM(EN6:EN11)</f>
        <v>-8564.49</v>
      </c>
      <c r="EO12" s="69">
        <f t="shared" ref="EO12" ca="1" si="182">SUM(EO6:EO11)</f>
        <v>-16174.420000000002</v>
      </c>
      <c r="EP12" s="69">
        <f t="shared" ref="EP12" ca="1" si="183">SUM(EP6:EP11)</f>
        <v>-63.31</v>
      </c>
      <c r="EQ12" s="69">
        <f t="shared" ref="EQ12" ca="1" si="184">SUM(EQ6:EQ11)</f>
        <v>0</v>
      </c>
      <c r="ER12" s="69">
        <f t="shared" ref="ER12" ca="1" si="185">SUM(ER6:ER11)</f>
        <v>0</v>
      </c>
    </row>
    <row r="14" spans="1:148" x14ac:dyDescent="0.25">
      <c r="A14" t="s">
        <v>523</v>
      </c>
    </row>
    <row r="15" spans="1:148" x14ac:dyDescent="0.25">
      <c r="A15" t="s">
        <v>532</v>
      </c>
    </row>
    <row r="16" spans="1:148" x14ac:dyDescent="0.25">
      <c r="A16" t="s">
        <v>524</v>
      </c>
    </row>
    <row r="17" spans="1:1" x14ac:dyDescent="0.25">
      <c r="A17" t="s">
        <v>525</v>
      </c>
    </row>
    <row r="18" spans="1:1" x14ac:dyDescent="0.25">
      <c r="A18" t="s">
        <v>526</v>
      </c>
    </row>
    <row r="19" spans="1:1" x14ac:dyDescent="0.25">
      <c r="A19" t="s">
        <v>527</v>
      </c>
    </row>
    <row r="20" spans="1:1" x14ac:dyDescent="0.25">
      <c r="A20" t="s">
        <v>528</v>
      </c>
    </row>
  </sheetData>
  <mergeCells count="6">
    <mergeCell ref="EQ3:ER3"/>
    <mergeCell ref="O3:P3"/>
    <mergeCell ref="AM3:AN3"/>
    <mergeCell ref="BK3:BL3"/>
    <mergeCell ref="DG3:DH3"/>
    <mergeCell ref="EE3:EF3"/>
  </mergeCells>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1 Dec 2020&amp;C&amp;9Page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3"/>
  <sheetViews>
    <sheetView workbookViewId="0">
      <pane ySplit="2" topLeftCell="A3" activePane="bottomLeft" state="frozen"/>
      <selection activeCell="A2" sqref="A2"/>
      <selection pane="bottomLeft" activeCell="A3" sqref="A3"/>
    </sheetView>
  </sheetViews>
  <sheetFormatPr defaultColWidth="12.7109375" defaultRowHeight="15" x14ac:dyDescent="0.2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x14ac:dyDescent="0.25">
      <c r="A1" s="11" t="s">
        <v>164</v>
      </c>
      <c r="B1" s="12" t="s">
        <v>165</v>
      </c>
      <c r="C1" s="12" t="s">
        <v>166</v>
      </c>
      <c r="D1" s="45" t="s">
        <v>535</v>
      </c>
      <c r="E1" s="48" t="s">
        <v>536</v>
      </c>
      <c r="F1" s="12" t="s">
        <v>537</v>
      </c>
      <c r="G1" s="12" t="s">
        <v>538</v>
      </c>
    </row>
    <row r="2" spans="1:7" x14ac:dyDescent="0.25">
      <c r="A2" s="13" t="s">
        <v>167</v>
      </c>
      <c r="B2" s="14" t="s">
        <v>168</v>
      </c>
      <c r="C2" s="14" t="s">
        <v>169</v>
      </c>
      <c r="D2" s="46" t="s">
        <v>539</v>
      </c>
      <c r="E2" s="49" t="s">
        <v>540</v>
      </c>
      <c r="F2" s="14" t="s">
        <v>170</v>
      </c>
      <c r="G2" s="14" t="s">
        <v>171</v>
      </c>
    </row>
    <row r="3" spans="1:7" x14ac:dyDescent="0.25">
      <c r="A3" s="15">
        <v>38718</v>
      </c>
      <c r="B3" s="16">
        <v>3.7499999999999999E-2</v>
      </c>
      <c r="C3" s="16">
        <f t="shared" ref="C3:C66" si="0">B3+1.5%</f>
        <v>5.2499999999999998E-2</v>
      </c>
      <c r="D3" s="47">
        <f>C3/365</f>
        <v>1.4383561643835615E-4</v>
      </c>
      <c r="E3" s="50">
        <f>DAY(DATE(YEAR(A3),MONTH(A3)+1,0))</f>
        <v>31</v>
      </c>
      <c r="F3" s="16">
        <f>D3*E3</f>
        <v>4.4589041095890406E-3</v>
      </c>
      <c r="G3" s="16">
        <f>SUM(F3:F$184)-F$184</f>
        <v>0.483541301744143</v>
      </c>
    </row>
    <row r="4" spans="1:7" x14ac:dyDescent="0.25">
      <c r="A4" s="15">
        <v>38749</v>
      </c>
      <c r="B4" s="16">
        <v>3.7499999999999999E-2</v>
      </c>
      <c r="C4" s="16">
        <f t="shared" si="0"/>
        <v>5.2499999999999998E-2</v>
      </c>
      <c r="D4" s="47">
        <f t="shared" ref="D4:D67" si="1">C4/365</f>
        <v>1.4383561643835615E-4</v>
      </c>
      <c r="E4" s="50">
        <f t="shared" ref="E4:E67" si="2">DAY(DATE(YEAR(A4),MONTH(A4)+1,0))</f>
        <v>28</v>
      </c>
      <c r="F4" s="16">
        <f t="shared" ref="F4:F67" si="3">D4*E4</f>
        <v>4.0273972602739719E-3</v>
      </c>
      <c r="G4" s="16">
        <f>SUM(F4:F$184)-F$184</f>
        <v>0.4790823976345539</v>
      </c>
    </row>
    <row r="5" spans="1:7" x14ac:dyDescent="0.25">
      <c r="A5" s="15">
        <v>38777</v>
      </c>
      <c r="B5" s="16">
        <v>0.04</v>
      </c>
      <c r="C5" s="16">
        <f t="shared" si="0"/>
        <v>5.5E-2</v>
      </c>
      <c r="D5" s="47">
        <f t="shared" si="1"/>
        <v>1.5068493150684933E-4</v>
      </c>
      <c r="E5" s="50">
        <f t="shared" si="2"/>
        <v>31</v>
      </c>
      <c r="F5" s="16">
        <f t="shared" si="3"/>
        <v>4.6712328767123295E-3</v>
      </c>
      <c r="G5" s="16">
        <f>SUM(F5:F$184)-F$184</f>
        <v>0.47505500037427989</v>
      </c>
    </row>
    <row r="6" spans="1:7" x14ac:dyDescent="0.25">
      <c r="A6" s="15">
        <v>38808</v>
      </c>
      <c r="B6" s="16">
        <v>4.2500000000000003E-2</v>
      </c>
      <c r="C6" s="16">
        <f t="shared" si="0"/>
        <v>5.7500000000000002E-2</v>
      </c>
      <c r="D6" s="47">
        <f t="shared" si="1"/>
        <v>1.5753424657534247E-4</v>
      </c>
      <c r="E6" s="50">
        <f t="shared" si="2"/>
        <v>30</v>
      </c>
      <c r="F6" s="16">
        <f t="shared" si="3"/>
        <v>4.726027397260274E-3</v>
      </c>
      <c r="G6" s="16">
        <f>SUM(F6:F$184)-F$184</f>
        <v>0.4703837674975675</v>
      </c>
    </row>
    <row r="7" spans="1:7" x14ac:dyDescent="0.25">
      <c r="A7" s="15">
        <v>38838</v>
      </c>
      <c r="B7" s="16">
        <v>4.4999999999999998E-2</v>
      </c>
      <c r="C7" s="16">
        <f t="shared" si="0"/>
        <v>0.06</v>
      </c>
      <c r="D7" s="47">
        <f t="shared" si="1"/>
        <v>1.6438356164383562E-4</v>
      </c>
      <c r="E7" s="50">
        <f t="shared" si="2"/>
        <v>31</v>
      </c>
      <c r="F7" s="16">
        <f t="shared" si="3"/>
        <v>5.0958904109589045E-3</v>
      </c>
      <c r="G7" s="16">
        <f>SUM(F7:F$184)-F$184</f>
        <v>0.46565774010030714</v>
      </c>
    </row>
    <row r="8" spans="1:7" x14ac:dyDescent="0.25">
      <c r="A8" s="15">
        <v>38869</v>
      </c>
      <c r="B8" s="16">
        <v>4.4999999999999998E-2</v>
      </c>
      <c r="C8" s="16">
        <f t="shared" si="0"/>
        <v>0.06</v>
      </c>
      <c r="D8" s="47">
        <f t="shared" si="1"/>
        <v>1.6438356164383562E-4</v>
      </c>
      <c r="E8" s="50">
        <f t="shared" si="2"/>
        <v>30</v>
      </c>
      <c r="F8" s="16">
        <f t="shared" si="3"/>
        <v>4.9315068493150684E-3</v>
      </c>
      <c r="G8" s="16">
        <f>SUM(F8:F$184)-F$184</f>
        <v>0.46056184968934827</v>
      </c>
    </row>
    <row r="9" spans="1:7" x14ac:dyDescent="0.25">
      <c r="A9" s="15">
        <v>38899</v>
      </c>
      <c r="B9" s="16">
        <v>4.4999999999999998E-2</v>
      </c>
      <c r="C9" s="16">
        <f t="shared" si="0"/>
        <v>0.06</v>
      </c>
      <c r="D9" s="47">
        <f t="shared" si="1"/>
        <v>1.6438356164383562E-4</v>
      </c>
      <c r="E9" s="50">
        <f t="shared" si="2"/>
        <v>31</v>
      </c>
      <c r="F9" s="16">
        <f t="shared" si="3"/>
        <v>5.0958904109589045E-3</v>
      </c>
      <c r="G9" s="16">
        <f>SUM(F9:F$184)-F$184</f>
        <v>0.45563034284003318</v>
      </c>
    </row>
    <row r="10" spans="1:7" x14ac:dyDescent="0.25">
      <c r="A10" s="15">
        <v>38930</v>
      </c>
      <c r="B10" s="16">
        <v>4.4999999999999998E-2</v>
      </c>
      <c r="C10" s="16">
        <f t="shared" si="0"/>
        <v>0.06</v>
      </c>
      <c r="D10" s="47">
        <f t="shared" si="1"/>
        <v>1.6438356164383562E-4</v>
      </c>
      <c r="E10" s="50">
        <f t="shared" si="2"/>
        <v>31</v>
      </c>
      <c r="F10" s="16">
        <f t="shared" si="3"/>
        <v>5.0958904109589045E-3</v>
      </c>
      <c r="G10" s="16">
        <f>SUM(F10:F$184)-F$184</f>
        <v>0.45053445242907419</v>
      </c>
    </row>
    <row r="11" spans="1:7" x14ac:dyDescent="0.25">
      <c r="A11" s="15">
        <v>38961</v>
      </c>
      <c r="B11" s="16">
        <v>4.4999999999999998E-2</v>
      </c>
      <c r="C11" s="16">
        <f t="shared" si="0"/>
        <v>0.06</v>
      </c>
      <c r="D11" s="47">
        <f t="shared" si="1"/>
        <v>1.6438356164383562E-4</v>
      </c>
      <c r="E11" s="50">
        <f t="shared" si="2"/>
        <v>30</v>
      </c>
      <c r="F11" s="16">
        <f t="shared" si="3"/>
        <v>4.9315068493150684E-3</v>
      </c>
      <c r="G11" s="16">
        <f>SUM(F11:F$184)-F$184</f>
        <v>0.44543856201811527</v>
      </c>
    </row>
    <row r="12" spans="1:7" x14ac:dyDescent="0.25">
      <c r="A12" s="15">
        <v>38991</v>
      </c>
      <c r="B12" s="16">
        <v>4.4999999999999998E-2</v>
      </c>
      <c r="C12" s="16">
        <f t="shared" si="0"/>
        <v>0.06</v>
      </c>
      <c r="D12" s="47">
        <f t="shared" si="1"/>
        <v>1.6438356164383562E-4</v>
      </c>
      <c r="E12" s="50">
        <f t="shared" si="2"/>
        <v>31</v>
      </c>
      <c r="F12" s="16">
        <f t="shared" si="3"/>
        <v>5.0958904109589045E-3</v>
      </c>
      <c r="G12" s="16">
        <f>SUM(F12:F$184)-F$184</f>
        <v>0.44050705516880023</v>
      </c>
    </row>
    <row r="13" spans="1:7" x14ac:dyDescent="0.25">
      <c r="A13" s="15">
        <v>39022</v>
      </c>
      <c r="B13" s="16">
        <v>4.4999999999999998E-2</v>
      </c>
      <c r="C13" s="16">
        <f t="shared" si="0"/>
        <v>0.06</v>
      </c>
      <c r="D13" s="47">
        <f t="shared" si="1"/>
        <v>1.6438356164383562E-4</v>
      </c>
      <c r="E13" s="50">
        <f t="shared" si="2"/>
        <v>30</v>
      </c>
      <c r="F13" s="16">
        <f t="shared" si="3"/>
        <v>4.9315068493150684E-3</v>
      </c>
      <c r="G13" s="16">
        <f>SUM(F13:F$184)-F$184</f>
        <v>0.43541116475784136</v>
      </c>
    </row>
    <row r="14" spans="1:7" x14ac:dyDescent="0.25">
      <c r="A14" s="15">
        <v>39052</v>
      </c>
      <c r="B14" s="16">
        <v>4.4999999999999998E-2</v>
      </c>
      <c r="C14" s="16">
        <f t="shared" si="0"/>
        <v>0.06</v>
      </c>
      <c r="D14" s="47">
        <f t="shared" si="1"/>
        <v>1.6438356164383562E-4</v>
      </c>
      <c r="E14" s="50">
        <f t="shared" si="2"/>
        <v>31</v>
      </c>
      <c r="F14" s="16">
        <f t="shared" si="3"/>
        <v>5.0958904109589045E-3</v>
      </c>
      <c r="G14" s="16">
        <f>SUM(F14:F$184)-F$184</f>
        <v>0.43047965790852627</v>
      </c>
    </row>
    <row r="15" spans="1:7" x14ac:dyDescent="0.25">
      <c r="A15" s="15">
        <v>39083</v>
      </c>
      <c r="B15" s="16">
        <v>4.4999999999999998E-2</v>
      </c>
      <c r="C15" s="16">
        <f t="shared" si="0"/>
        <v>0.06</v>
      </c>
      <c r="D15" s="47">
        <f t="shared" si="1"/>
        <v>1.6438356164383562E-4</v>
      </c>
      <c r="E15" s="50">
        <f t="shared" si="2"/>
        <v>31</v>
      </c>
      <c r="F15" s="16">
        <f t="shared" si="3"/>
        <v>5.0958904109589045E-3</v>
      </c>
      <c r="G15" s="16">
        <f>SUM(F15:F$184)-F$184</f>
        <v>0.42538376749756734</v>
      </c>
    </row>
    <row r="16" spans="1:7" x14ac:dyDescent="0.25">
      <c r="A16" s="15">
        <v>39114</v>
      </c>
      <c r="B16" s="16">
        <v>4.4999999999999998E-2</v>
      </c>
      <c r="C16" s="16">
        <f t="shared" si="0"/>
        <v>0.06</v>
      </c>
      <c r="D16" s="47">
        <f t="shared" si="1"/>
        <v>1.6438356164383562E-4</v>
      </c>
      <c r="E16" s="50">
        <f t="shared" si="2"/>
        <v>28</v>
      </c>
      <c r="F16" s="16">
        <f t="shared" si="3"/>
        <v>4.6027397260273977E-3</v>
      </c>
      <c r="G16" s="16">
        <f>SUM(F16:F$184)-F$184</f>
        <v>0.42028787708660847</v>
      </c>
    </row>
    <row r="17" spans="1:7" x14ac:dyDescent="0.25">
      <c r="A17" s="15">
        <v>39142</v>
      </c>
      <c r="B17" s="16">
        <v>4.4999999999999998E-2</v>
      </c>
      <c r="C17" s="16">
        <f t="shared" si="0"/>
        <v>0.06</v>
      </c>
      <c r="D17" s="47">
        <f t="shared" si="1"/>
        <v>1.6438356164383562E-4</v>
      </c>
      <c r="E17" s="50">
        <f t="shared" si="2"/>
        <v>31</v>
      </c>
      <c r="F17" s="16">
        <f t="shared" si="3"/>
        <v>5.0958904109589045E-3</v>
      </c>
      <c r="G17" s="16">
        <f>SUM(F17:F$184)-F$184</f>
        <v>0.4156851373605811</v>
      </c>
    </row>
    <row r="18" spans="1:7" x14ac:dyDescent="0.25">
      <c r="A18" s="15">
        <v>39173</v>
      </c>
      <c r="B18" s="16">
        <v>4.4999999999999998E-2</v>
      </c>
      <c r="C18" s="16">
        <f t="shared" si="0"/>
        <v>0.06</v>
      </c>
      <c r="D18" s="47">
        <f t="shared" si="1"/>
        <v>1.6438356164383562E-4</v>
      </c>
      <c r="E18" s="50">
        <f t="shared" si="2"/>
        <v>30</v>
      </c>
      <c r="F18" s="16">
        <f t="shared" si="3"/>
        <v>4.9315068493150684E-3</v>
      </c>
      <c r="G18" s="16">
        <f>SUM(F18:F$184)-F$184</f>
        <v>0.41058924694962218</v>
      </c>
    </row>
    <row r="19" spans="1:7" x14ac:dyDescent="0.25">
      <c r="A19" s="15">
        <v>39203</v>
      </c>
      <c r="B19" s="16">
        <v>4.4999999999999998E-2</v>
      </c>
      <c r="C19" s="16">
        <f t="shared" si="0"/>
        <v>0.06</v>
      </c>
      <c r="D19" s="47">
        <f t="shared" si="1"/>
        <v>1.6438356164383562E-4</v>
      </c>
      <c r="E19" s="50">
        <f t="shared" si="2"/>
        <v>31</v>
      </c>
      <c r="F19" s="16">
        <f t="shared" si="3"/>
        <v>5.0958904109589045E-3</v>
      </c>
      <c r="G19" s="16">
        <f>SUM(F19:F$184)-F$184</f>
        <v>0.40565774010030708</v>
      </c>
    </row>
    <row r="20" spans="1:7" x14ac:dyDescent="0.25">
      <c r="A20" s="15">
        <v>39234</v>
      </c>
      <c r="B20" s="16">
        <v>4.4999999999999998E-2</v>
      </c>
      <c r="C20" s="16">
        <f t="shared" si="0"/>
        <v>0.06</v>
      </c>
      <c r="D20" s="47">
        <f t="shared" si="1"/>
        <v>1.6438356164383562E-4</v>
      </c>
      <c r="E20" s="50">
        <f t="shared" si="2"/>
        <v>30</v>
      </c>
      <c r="F20" s="16">
        <f t="shared" si="3"/>
        <v>4.9315068493150684E-3</v>
      </c>
      <c r="G20" s="16">
        <f>SUM(F20:F$184)-F$184</f>
        <v>0.40056184968934821</v>
      </c>
    </row>
    <row r="21" spans="1:7" x14ac:dyDescent="0.25">
      <c r="A21" s="15">
        <v>39264</v>
      </c>
      <c r="B21" s="16">
        <v>4.7500000000000001E-2</v>
      </c>
      <c r="C21" s="16">
        <f t="shared" si="0"/>
        <v>6.25E-2</v>
      </c>
      <c r="D21" s="47">
        <f t="shared" si="1"/>
        <v>1.7123287671232877E-4</v>
      </c>
      <c r="E21" s="50">
        <f t="shared" si="2"/>
        <v>31</v>
      </c>
      <c r="F21" s="16">
        <f t="shared" si="3"/>
        <v>5.3082191780821917E-3</v>
      </c>
      <c r="G21" s="16">
        <f>SUM(F21:F$184)-F$184</f>
        <v>0.39563034284003312</v>
      </c>
    </row>
    <row r="22" spans="1:7" x14ac:dyDescent="0.25">
      <c r="A22" s="15">
        <v>39295</v>
      </c>
      <c r="B22" s="16">
        <v>4.7500000000000001E-2</v>
      </c>
      <c r="C22" s="16">
        <f t="shared" si="0"/>
        <v>6.25E-2</v>
      </c>
      <c r="D22" s="47">
        <f t="shared" si="1"/>
        <v>1.7123287671232877E-4</v>
      </c>
      <c r="E22" s="50">
        <f t="shared" si="2"/>
        <v>31</v>
      </c>
      <c r="F22" s="16">
        <f t="shared" si="3"/>
        <v>5.3082191780821917E-3</v>
      </c>
      <c r="G22" s="16">
        <f>SUM(F22:F$184)-F$184</f>
        <v>0.3903221236619509</v>
      </c>
    </row>
    <row r="23" spans="1:7" x14ac:dyDescent="0.25">
      <c r="A23" s="15">
        <v>39326</v>
      </c>
      <c r="B23" s="16">
        <v>4.7500000000000001E-2</v>
      </c>
      <c r="C23" s="16">
        <f t="shared" si="0"/>
        <v>6.25E-2</v>
      </c>
      <c r="D23" s="47">
        <f t="shared" si="1"/>
        <v>1.7123287671232877E-4</v>
      </c>
      <c r="E23" s="50">
        <f t="shared" si="2"/>
        <v>30</v>
      </c>
      <c r="F23" s="16">
        <f t="shared" si="3"/>
        <v>5.1369863013698627E-3</v>
      </c>
      <c r="G23" s="16">
        <f>SUM(F23:F$184)-F$184</f>
        <v>0.38501390448386869</v>
      </c>
    </row>
    <row r="24" spans="1:7" x14ac:dyDescent="0.25">
      <c r="A24" s="15">
        <v>39356</v>
      </c>
      <c r="B24" s="16">
        <v>4.7500000000000001E-2</v>
      </c>
      <c r="C24" s="16">
        <f t="shared" si="0"/>
        <v>6.25E-2</v>
      </c>
      <c r="D24" s="47">
        <f t="shared" si="1"/>
        <v>1.7123287671232877E-4</v>
      </c>
      <c r="E24" s="50">
        <f t="shared" si="2"/>
        <v>31</v>
      </c>
      <c r="F24" s="16">
        <f t="shared" si="3"/>
        <v>5.3082191780821917E-3</v>
      </c>
      <c r="G24" s="16">
        <f>SUM(F24:F$184)-F$184</f>
        <v>0.37987691818249886</v>
      </c>
    </row>
    <row r="25" spans="1:7" x14ac:dyDescent="0.25">
      <c r="A25" s="15">
        <v>39387</v>
      </c>
      <c r="B25" s="16">
        <v>4.7500000000000001E-2</v>
      </c>
      <c r="C25" s="16">
        <f t="shared" si="0"/>
        <v>6.25E-2</v>
      </c>
      <c r="D25" s="47">
        <f t="shared" si="1"/>
        <v>1.7123287671232877E-4</v>
      </c>
      <c r="E25" s="50">
        <f t="shared" si="2"/>
        <v>30</v>
      </c>
      <c r="F25" s="16">
        <f t="shared" si="3"/>
        <v>5.1369863013698627E-3</v>
      </c>
      <c r="G25" s="16">
        <f>SUM(F25:F$184)-F$184</f>
        <v>0.37456869900441675</v>
      </c>
    </row>
    <row r="26" spans="1:7" x14ac:dyDescent="0.25">
      <c r="A26" s="15">
        <v>39417</v>
      </c>
      <c r="B26" s="16">
        <v>4.4999999999999998E-2</v>
      </c>
      <c r="C26" s="16">
        <f t="shared" si="0"/>
        <v>0.06</v>
      </c>
      <c r="D26" s="47">
        <f t="shared" si="1"/>
        <v>1.6438356164383562E-4</v>
      </c>
      <c r="E26" s="50">
        <f t="shared" si="2"/>
        <v>31</v>
      </c>
      <c r="F26" s="16">
        <f t="shared" si="3"/>
        <v>5.0958904109589045E-3</v>
      </c>
      <c r="G26" s="16">
        <f>SUM(F26:F$184)-F$184</f>
        <v>0.36943171270304692</v>
      </c>
    </row>
    <row r="27" spans="1:7" x14ac:dyDescent="0.25">
      <c r="A27" s="15">
        <v>39448</v>
      </c>
      <c r="B27" s="16">
        <v>4.2500000000000003E-2</v>
      </c>
      <c r="C27" s="16">
        <f t="shared" si="0"/>
        <v>5.7500000000000002E-2</v>
      </c>
      <c r="D27" s="47">
        <f>C27/366</f>
        <v>1.5710382513661202E-4</v>
      </c>
      <c r="E27" s="50">
        <f t="shared" si="2"/>
        <v>31</v>
      </c>
      <c r="F27" s="16">
        <f t="shared" si="3"/>
        <v>4.8702185792349724E-3</v>
      </c>
      <c r="G27" s="16">
        <f>SUM(F27:F$184)-F$184</f>
        <v>0.36433582229208805</v>
      </c>
    </row>
    <row r="28" spans="1:7" x14ac:dyDescent="0.25">
      <c r="A28" s="15">
        <v>39479</v>
      </c>
      <c r="B28" s="16">
        <v>4.2500000000000003E-2</v>
      </c>
      <c r="C28" s="16">
        <f t="shared" si="0"/>
        <v>5.7500000000000002E-2</v>
      </c>
      <c r="D28" s="47">
        <f t="shared" ref="D28:D38" si="4">C28/366</f>
        <v>1.5710382513661202E-4</v>
      </c>
      <c r="E28" s="50">
        <f t="shared" si="2"/>
        <v>29</v>
      </c>
      <c r="F28" s="16">
        <f t="shared" si="3"/>
        <v>4.5560109289617488E-3</v>
      </c>
      <c r="G28" s="16">
        <f>SUM(F28:F$184)-F$184</f>
        <v>0.35946560371285302</v>
      </c>
    </row>
    <row r="29" spans="1:7" x14ac:dyDescent="0.25">
      <c r="A29" s="15">
        <v>39508</v>
      </c>
      <c r="B29" s="16">
        <v>3.7499999999999999E-2</v>
      </c>
      <c r="C29" s="16">
        <f t="shared" si="0"/>
        <v>5.2499999999999998E-2</v>
      </c>
      <c r="D29" s="47">
        <f t="shared" si="4"/>
        <v>1.4344262295081967E-4</v>
      </c>
      <c r="E29" s="50">
        <f t="shared" si="2"/>
        <v>31</v>
      </c>
      <c r="F29" s="16">
        <f t="shared" si="3"/>
        <v>4.4467213114754095E-3</v>
      </c>
      <c r="G29" s="16">
        <f>SUM(F29:F$184)-F$184</f>
        <v>0.35490959278389123</v>
      </c>
    </row>
    <row r="30" spans="1:7" x14ac:dyDescent="0.25">
      <c r="A30" s="15">
        <v>39539</v>
      </c>
      <c r="B30" s="16">
        <v>3.2500000000000001E-2</v>
      </c>
      <c r="C30" s="16">
        <f t="shared" si="0"/>
        <v>4.7500000000000001E-2</v>
      </c>
      <c r="D30" s="47">
        <f t="shared" si="4"/>
        <v>1.2978142076502732E-4</v>
      </c>
      <c r="E30" s="50">
        <f t="shared" si="2"/>
        <v>30</v>
      </c>
      <c r="F30" s="16">
        <f t="shared" si="3"/>
        <v>3.8934426229508198E-3</v>
      </c>
      <c r="G30" s="16">
        <f>SUM(F30:F$184)-F$184</f>
        <v>0.35046287147241578</v>
      </c>
    </row>
    <row r="31" spans="1:7" x14ac:dyDescent="0.25">
      <c r="A31" s="15">
        <v>39569</v>
      </c>
      <c r="B31" s="16">
        <v>3.2500000000000001E-2</v>
      </c>
      <c r="C31" s="16">
        <f t="shared" si="0"/>
        <v>4.7500000000000001E-2</v>
      </c>
      <c r="D31" s="47">
        <f t="shared" si="4"/>
        <v>1.2978142076502732E-4</v>
      </c>
      <c r="E31" s="50">
        <f t="shared" si="2"/>
        <v>31</v>
      </c>
      <c r="F31" s="16">
        <f t="shared" si="3"/>
        <v>4.0232240437158466E-3</v>
      </c>
      <c r="G31" s="16">
        <f>SUM(F31:F$184)-F$184</f>
        <v>0.34656942884946496</v>
      </c>
    </row>
    <row r="32" spans="1:7" x14ac:dyDescent="0.25">
      <c r="A32" s="15">
        <v>39600</v>
      </c>
      <c r="B32" s="16">
        <v>3.2500000000000001E-2</v>
      </c>
      <c r="C32" s="16">
        <f t="shared" si="0"/>
        <v>4.7500000000000001E-2</v>
      </c>
      <c r="D32" s="47">
        <f t="shared" si="4"/>
        <v>1.2978142076502732E-4</v>
      </c>
      <c r="E32" s="50">
        <f t="shared" si="2"/>
        <v>30</v>
      </c>
      <c r="F32" s="16">
        <f t="shared" si="3"/>
        <v>3.8934426229508198E-3</v>
      </c>
      <c r="G32" s="16">
        <f>SUM(F32:F$184)-F$184</f>
        <v>0.34254620480574904</v>
      </c>
    </row>
    <row r="33" spans="1:7" x14ac:dyDescent="0.25">
      <c r="A33" s="15">
        <v>39630</v>
      </c>
      <c r="B33" s="16">
        <v>3.2500000000000001E-2</v>
      </c>
      <c r="C33" s="16">
        <f t="shared" si="0"/>
        <v>4.7500000000000001E-2</v>
      </c>
      <c r="D33" s="47">
        <f t="shared" si="4"/>
        <v>1.2978142076502732E-4</v>
      </c>
      <c r="E33" s="50">
        <f t="shared" si="2"/>
        <v>31</v>
      </c>
      <c r="F33" s="16">
        <f t="shared" si="3"/>
        <v>4.0232240437158466E-3</v>
      </c>
      <c r="G33" s="16">
        <f>SUM(F33:F$184)-F$184</f>
        <v>0.33865276218279822</v>
      </c>
    </row>
    <row r="34" spans="1:7" x14ac:dyDescent="0.25">
      <c r="A34" s="15">
        <v>39661</v>
      </c>
      <c r="B34" s="16">
        <v>3.2500000000000001E-2</v>
      </c>
      <c r="C34" s="16">
        <f t="shared" si="0"/>
        <v>4.7500000000000001E-2</v>
      </c>
      <c r="D34" s="47">
        <f t="shared" si="4"/>
        <v>1.2978142076502732E-4</v>
      </c>
      <c r="E34" s="50">
        <f t="shared" si="2"/>
        <v>31</v>
      </c>
      <c r="F34" s="16">
        <f t="shared" si="3"/>
        <v>4.0232240437158466E-3</v>
      </c>
      <c r="G34" s="16">
        <f>SUM(F34:F$184)-F$184</f>
        <v>0.33462953813908236</v>
      </c>
    </row>
    <row r="35" spans="1:7" x14ac:dyDescent="0.25">
      <c r="A35" s="15">
        <v>39692</v>
      </c>
      <c r="B35" s="16">
        <v>3.2500000000000001E-2</v>
      </c>
      <c r="C35" s="16">
        <f t="shared" si="0"/>
        <v>4.7500000000000001E-2</v>
      </c>
      <c r="D35" s="47">
        <f t="shared" si="4"/>
        <v>1.2978142076502732E-4</v>
      </c>
      <c r="E35" s="50">
        <f t="shared" si="2"/>
        <v>30</v>
      </c>
      <c r="F35" s="16">
        <f t="shared" si="3"/>
        <v>3.8934426229508198E-3</v>
      </c>
      <c r="G35" s="16">
        <f>SUM(F35:F$184)-F$184</f>
        <v>0.3306063140953665</v>
      </c>
    </row>
    <row r="36" spans="1:7" x14ac:dyDescent="0.25">
      <c r="A36" s="15">
        <v>39722</v>
      </c>
      <c r="B36" s="16">
        <v>2.5000000000000001E-2</v>
      </c>
      <c r="C36" s="16">
        <f t="shared" si="0"/>
        <v>0.04</v>
      </c>
      <c r="D36" s="47">
        <f t="shared" si="4"/>
        <v>1.092896174863388E-4</v>
      </c>
      <c r="E36" s="50">
        <f t="shared" si="2"/>
        <v>31</v>
      </c>
      <c r="F36" s="16">
        <f t="shared" si="3"/>
        <v>3.3879781420765027E-3</v>
      </c>
      <c r="G36" s="16">
        <f>SUM(F36:F$184)-F$184</f>
        <v>0.32671287147241568</v>
      </c>
    </row>
    <row r="37" spans="1:7" x14ac:dyDescent="0.25">
      <c r="A37" s="15">
        <v>39753</v>
      </c>
      <c r="B37" s="16">
        <v>2.5000000000000001E-2</v>
      </c>
      <c r="C37" s="16">
        <f t="shared" si="0"/>
        <v>0.04</v>
      </c>
      <c r="D37" s="47">
        <f t="shared" si="4"/>
        <v>1.092896174863388E-4</v>
      </c>
      <c r="E37" s="50">
        <f t="shared" si="2"/>
        <v>30</v>
      </c>
      <c r="F37" s="16">
        <f t="shared" si="3"/>
        <v>3.2786885245901639E-3</v>
      </c>
      <c r="G37" s="16">
        <f>SUM(F37:F$184)-F$184</f>
        <v>0.32332489333033915</v>
      </c>
    </row>
    <row r="38" spans="1:7" x14ac:dyDescent="0.25">
      <c r="A38" s="15">
        <v>39783</v>
      </c>
      <c r="B38" s="16">
        <v>1.7500000000000002E-2</v>
      </c>
      <c r="C38" s="16">
        <f t="shared" si="0"/>
        <v>3.2500000000000001E-2</v>
      </c>
      <c r="D38" s="47">
        <f t="shared" si="4"/>
        <v>8.8797814207650273E-5</v>
      </c>
      <c r="E38" s="50">
        <f t="shared" si="2"/>
        <v>31</v>
      </c>
      <c r="F38" s="16">
        <f t="shared" si="3"/>
        <v>2.7527322404371584E-3</v>
      </c>
      <c r="G38" s="16">
        <f>SUM(F38:F$184)-F$184</f>
        <v>0.32004620480574897</v>
      </c>
    </row>
    <row r="39" spans="1:7" x14ac:dyDescent="0.25">
      <c r="A39" s="15">
        <v>39814</v>
      </c>
      <c r="B39" s="16">
        <v>1.2500000000000001E-2</v>
      </c>
      <c r="C39" s="16">
        <f t="shared" si="0"/>
        <v>2.75E-2</v>
      </c>
      <c r="D39" s="47">
        <f t="shared" si="1"/>
        <v>7.5342465753424663E-5</v>
      </c>
      <c r="E39" s="50">
        <f t="shared" si="2"/>
        <v>31</v>
      </c>
      <c r="F39" s="16">
        <f t="shared" si="3"/>
        <v>2.3356164383561647E-3</v>
      </c>
      <c r="G39" s="16">
        <f>SUM(F39:F$184)-F$184</f>
        <v>0.31729347256531182</v>
      </c>
    </row>
    <row r="40" spans="1:7" x14ac:dyDescent="0.25">
      <c r="A40" s="15">
        <v>39845</v>
      </c>
      <c r="B40" s="16">
        <v>1.2500000000000001E-2</v>
      </c>
      <c r="C40" s="16">
        <f t="shared" si="0"/>
        <v>2.75E-2</v>
      </c>
      <c r="D40" s="47">
        <f t="shared" si="1"/>
        <v>7.5342465753424663E-5</v>
      </c>
      <c r="E40" s="50">
        <f t="shared" si="2"/>
        <v>28</v>
      </c>
      <c r="F40" s="16">
        <f t="shared" si="3"/>
        <v>2.1095890410958904E-3</v>
      </c>
      <c r="G40" s="16">
        <f>SUM(F40:F$184)-F$184</f>
        <v>0.31495785612695559</v>
      </c>
    </row>
    <row r="41" spans="1:7" x14ac:dyDescent="0.25">
      <c r="A41" s="15">
        <v>39873</v>
      </c>
      <c r="B41" s="16">
        <v>7.4999999999999997E-3</v>
      </c>
      <c r="C41" s="16">
        <f t="shared" si="0"/>
        <v>2.2499999999999999E-2</v>
      </c>
      <c r="D41" s="47">
        <f t="shared" si="1"/>
        <v>6.1643835616438354E-5</v>
      </c>
      <c r="E41" s="50">
        <f t="shared" si="2"/>
        <v>31</v>
      </c>
      <c r="F41" s="16">
        <f t="shared" si="3"/>
        <v>1.910958904109589E-3</v>
      </c>
      <c r="G41" s="16">
        <f>SUM(F41:F$184)-F$184</f>
        <v>0.31284826708585972</v>
      </c>
    </row>
    <row r="42" spans="1:7" x14ac:dyDescent="0.25">
      <c r="A42" s="15">
        <v>39904</v>
      </c>
      <c r="B42" s="16">
        <v>5.0000000000000001E-3</v>
      </c>
      <c r="C42" s="16">
        <f t="shared" si="0"/>
        <v>0.02</v>
      </c>
      <c r="D42" s="47">
        <f t="shared" si="1"/>
        <v>5.4794520547945207E-5</v>
      </c>
      <c r="E42" s="50">
        <f t="shared" si="2"/>
        <v>30</v>
      </c>
      <c r="F42" s="16">
        <f t="shared" si="3"/>
        <v>1.6438356164383563E-3</v>
      </c>
      <c r="G42" s="16">
        <f>SUM(F42:F$184)-F$184</f>
        <v>0.31093730818175014</v>
      </c>
    </row>
    <row r="43" spans="1:7" x14ac:dyDescent="0.25">
      <c r="A43" s="15">
        <v>39934</v>
      </c>
      <c r="B43" s="16">
        <v>5.0000000000000001E-3</v>
      </c>
      <c r="C43" s="16">
        <f t="shared" si="0"/>
        <v>0.02</v>
      </c>
      <c r="D43" s="47">
        <f t="shared" si="1"/>
        <v>5.4794520547945207E-5</v>
      </c>
      <c r="E43" s="50">
        <f t="shared" si="2"/>
        <v>31</v>
      </c>
      <c r="F43" s="16">
        <f t="shared" si="3"/>
        <v>1.6986301369863014E-3</v>
      </c>
      <c r="G43" s="16">
        <f>SUM(F43:F$184)-F$184</f>
        <v>0.3092934725653117</v>
      </c>
    </row>
    <row r="44" spans="1:7" x14ac:dyDescent="0.25">
      <c r="A44" s="15">
        <v>39965</v>
      </c>
      <c r="B44" s="16">
        <v>5.0000000000000001E-3</v>
      </c>
      <c r="C44" s="16">
        <f t="shared" si="0"/>
        <v>0.02</v>
      </c>
      <c r="D44" s="47">
        <f t="shared" si="1"/>
        <v>5.4794520547945207E-5</v>
      </c>
      <c r="E44" s="50">
        <f t="shared" si="2"/>
        <v>30</v>
      </c>
      <c r="F44" s="16">
        <f t="shared" si="3"/>
        <v>1.6438356164383563E-3</v>
      </c>
      <c r="G44" s="16">
        <f>SUM(F44:F$184)-F$184</f>
        <v>0.30759484242832541</v>
      </c>
    </row>
    <row r="45" spans="1:7" x14ac:dyDescent="0.25">
      <c r="A45" s="15">
        <v>39995</v>
      </c>
      <c r="B45" s="16">
        <v>5.0000000000000001E-3</v>
      </c>
      <c r="C45" s="16">
        <f t="shared" si="0"/>
        <v>0.02</v>
      </c>
      <c r="D45" s="47">
        <f t="shared" si="1"/>
        <v>5.4794520547945207E-5</v>
      </c>
      <c r="E45" s="50">
        <f t="shared" si="2"/>
        <v>31</v>
      </c>
      <c r="F45" s="16">
        <f t="shared" si="3"/>
        <v>1.6986301369863014E-3</v>
      </c>
      <c r="G45" s="16">
        <f>SUM(F45:F$184)-F$184</f>
        <v>0.30595100681188703</v>
      </c>
    </row>
    <row r="46" spans="1:7" x14ac:dyDescent="0.25">
      <c r="A46" s="15">
        <v>40026</v>
      </c>
      <c r="B46" s="16">
        <v>5.0000000000000001E-3</v>
      </c>
      <c r="C46" s="16">
        <f t="shared" si="0"/>
        <v>0.02</v>
      </c>
      <c r="D46" s="47">
        <f t="shared" si="1"/>
        <v>5.4794520547945207E-5</v>
      </c>
      <c r="E46" s="50">
        <f t="shared" si="2"/>
        <v>31</v>
      </c>
      <c r="F46" s="16">
        <f t="shared" si="3"/>
        <v>1.6986301369863014E-3</v>
      </c>
      <c r="G46" s="16">
        <f>SUM(F46:F$184)-F$184</f>
        <v>0.30425237667490074</v>
      </c>
    </row>
    <row r="47" spans="1:7" x14ac:dyDescent="0.25">
      <c r="A47" s="15">
        <v>40057</v>
      </c>
      <c r="B47" s="16">
        <v>5.0000000000000001E-3</v>
      </c>
      <c r="C47" s="16">
        <f t="shared" si="0"/>
        <v>0.02</v>
      </c>
      <c r="D47" s="47">
        <f t="shared" si="1"/>
        <v>5.4794520547945207E-5</v>
      </c>
      <c r="E47" s="50">
        <f t="shared" si="2"/>
        <v>30</v>
      </c>
      <c r="F47" s="16">
        <f t="shared" si="3"/>
        <v>1.6438356164383563E-3</v>
      </c>
      <c r="G47" s="16">
        <f>SUM(F47:F$184)-F$184</f>
        <v>0.30255374653791445</v>
      </c>
    </row>
    <row r="48" spans="1:7" x14ac:dyDescent="0.25">
      <c r="A48" s="15">
        <v>40087</v>
      </c>
      <c r="B48" s="16">
        <v>5.0000000000000001E-3</v>
      </c>
      <c r="C48" s="16">
        <f t="shared" si="0"/>
        <v>0.02</v>
      </c>
      <c r="D48" s="47">
        <f t="shared" si="1"/>
        <v>5.4794520547945207E-5</v>
      </c>
      <c r="E48" s="50">
        <f t="shared" si="2"/>
        <v>31</v>
      </c>
      <c r="F48" s="16">
        <f t="shared" si="3"/>
        <v>1.6986301369863014E-3</v>
      </c>
      <c r="G48" s="16">
        <f>SUM(F48:F$184)-F$184</f>
        <v>0.30090991092147606</v>
      </c>
    </row>
    <row r="49" spans="1:7" x14ac:dyDescent="0.25">
      <c r="A49" s="15">
        <v>40118</v>
      </c>
      <c r="B49" s="16">
        <v>5.0000000000000001E-3</v>
      </c>
      <c r="C49" s="16">
        <f t="shared" si="0"/>
        <v>0.02</v>
      </c>
      <c r="D49" s="47">
        <f t="shared" si="1"/>
        <v>5.4794520547945207E-5</v>
      </c>
      <c r="E49" s="50">
        <f t="shared" si="2"/>
        <v>30</v>
      </c>
      <c r="F49" s="16">
        <f t="shared" si="3"/>
        <v>1.6438356164383563E-3</v>
      </c>
      <c r="G49" s="16">
        <f>SUM(F49:F$184)-F$184</f>
        <v>0.29921128078448977</v>
      </c>
    </row>
    <row r="50" spans="1:7" x14ac:dyDescent="0.25">
      <c r="A50" s="15">
        <v>40148</v>
      </c>
      <c r="B50" s="16">
        <v>5.0000000000000001E-3</v>
      </c>
      <c r="C50" s="16">
        <f t="shared" si="0"/>
        <v>0.02</v>
      </c>
      <c r="D50" s="47">
        <f t="shared" si="1"/>
        <v>5.4794520547945207E-5</v>
      </c>
      <c r="E50" s="50">
        <f t="shared" si="2"/>
        <v>31</v>
      </c>
      <c r="F50" s="16">
        <f t="shared" si="3"/>
        <v>1.6986301369863014E-3</v>
      </c>
      <c r="G50" s="16">
        <f>SUM(F50:F$184)-F$184</f>
        <v>0.29756744516805139</v>
      </c>
    </row>
    <row r="51" spans="1:7" x14ac:dyDescent="0.25">
      <c r="A51" s="15">
        <v>40179</v>
      </c>
      <c r="B51" s="16">
        <v>5.0000000000000001E-3</v>
      </c>
      <c r="C51" s="16">
        <f t="shared" si="0"/>
        <v>0.02</v>
      </c>
      <c r="D51" s="47">
        <f t="shared" si="1"/>
        <v>5.4794520547945207E-5</v>
      </c>
      <c r="E51" s="50">
        <f t="shared" si="2"/>
        <v>31</v>
      </c>
      <c r="F51" s="16">
        <f t="shared" si="3"/>
        <v>1.6986301369863014E-3</v>
      </c>
      <c r="G51" s="16">
        <f>SUM(F51:F$184)-F$184</f>
        <v>0.2958688150310651</v>
      </c>
    </row>
    <row r="52" spans="1:7" x14ac:dyDescent="0.25">
      <c r="A52" s="15">
        <v>40210</v>
      </c>
      <c r="B52" s="16">
        <v>5.0000000000000001E-3</v>
      </c>
      <c r="C52" s="16">
        <f t="shared" si="0"/>
        <v>0.02</v>
      </c>
      <c r="D52" s="47">
        <f t="shared" si="1"/>
        <v>5.4794520547945207E-5</v>
      </c>
      <c r="E52" s="50">
        <f t="shared" si="2"/>
        <v>28</v>
      </c>
      <c r="F52" s="16">
        <f t="shared" si="3"/>
        <v>1.5342465753424659E-3</v>
      </c>
      <c r="G52" s="16">
        <f>SUM(F52:F$184)-F$184</f>
        <v>0.29417018489407881</v>
      </c>
    </row>
    <row r="53" spans="1:7" x14ac:dyDescent="0.25">
      <c r="A53" s="15">
        <v>40238</v>
      </c>
      <c r="B53" s="16">
        <v>5.0000000000000001E-3</v>
      </c>
      <c r="C53" s="16">
        <f t="shared" si="0"/>
        <v>0.02</v>
      </c>
      <c r="D53" s="47">
        <f t="shared" si="1"/>
        <v>5.4794520547945207E-5</v>
      </c>
      <c r="E53" s="50">
        <f t="shared" si="2"/>
        <v>31</v>
      </c>
      <c r="F53" s="16">
        <f t="shared" si="3"/>
        <v>1.6986301369863014E-3</v>
      </c>
      <c r="G53" s="16">
        <f>SUM(F53:F$184)-F$184</f>
        <v>0.29263593831873635</v>
      </c>
    </row>
    <row r="54" spans="1:7" x14ac:dyDescent="0.25">
      <c r="A54" s="15">
        <v>40269</v>
      </c>
      <c r="B54" s="16">
        <v>5.0000000000000001E-3</v>
      </c>
      <c r="C54" s="16">
        <f t="shared" si="0"/>
        <v>0.02</v>
      </c>
      <c r="D54" s="47">
        <f t="shared" si="1"/>
        <v>5.4794520547945207E-5</v>
      </c>
      <c r="E54" s="50">
        <f t="shared" si="2"/>
        <v>30</v>
      </c>
      <c r="F54" s="16">
        <f t="shared" si="3"/>
        <v>1.6438356164383563E-3</v>
      </c>
      <c r="G54" s="16">
        <f>SUM(F54:F$184)-F$184</f>
        <v>0.29093730818175007</v>
      </c>
    </row>
    <row r="55" spans="1:7" x14ac:dyDescent="0.25">
      <c r="A55" s="15">
        <v>40299</v>
      </c>
      <c r="B55" s="16">
        <v>5.0000000000000001E-3</v>
      </c>
      <c r="C55" s="16">
        <f t="shared" si="0"/>
        <v>0.02</v>
      </c>
      <c r="D55" s="47">
        <f t="shared" si="1"/>
        <v>5.4794520547945207E-5</v>
      </c>
      <c r="E55" s="50">
        <f t="shared" si="2"/>
        <v>31</v>
      </c>
      <c r="F55" s="16">
        <f t="shared" si="3"/>
        <v>1.6986301369863014E-3</v>
      </c>
      <c r="G55" s="16">
        <f>SUM(F55:F$184)-F$184</f>
        <v>0.28929347256531168</v>
      </c>
    </row>
    <row r="56" spans="1:7" x14ac:dyDescent="0.25">
      <c r="A56" s="15">
        <v>40330</v>
      </c>
      <c r="B56" s="16">
        <v>7.4999999999999997E-3</v>
      </c>
      <c r="C56" s="16">
        <f t="shared" si="0"/>
        <v>2.2499999999999999E-2</v>
      </c>
      <c r="D56" s="47">
        <f t="shared" si="1"/>
        <v>6.1643835616438354E-5</v>
      </c>
      <c r="E56" s="50">
        <f t="shared" si="2"/>
        <v>30</v>
      </c>
      <c r="F56" s="16">
        <f t="shared" si="3"/>
        <v>1.8493150684931506E-3</v>
      </c>
      <c r="G56" s="16">
        <f>SUM(F56:F$184)-F$184</f>
        <v>0.28759484242832539</v>
      </c>
    </row>
    <row r="57" spans="1:7" x14ac:dyDescent="0.25">
      <c r="A57" s="15">
        <v>40360</v>
      </c>
      <c r="B57" s="16">
        <v>0.01</v>
      </c>
      <c r="C57" s="16">
        <f t="shared" si="0"/>
        <v>2.5000000000000001E-2</v>
      </c>
      <c r="D57" s="47">
        <f t="shared" si="1"/>
        <v>6.8493150684931516E-5</v>
      </c>
      <c r="E57" s="50">
        <f t="shared" si="2"/>
        <v>31</v>
      </c>
      <c r="F57" s="16">
        <f t="shared" si="3"/>
        <v>2.1232876712328772E-3</v>
      </c>
      <c r="G57" s="16">
        <f>SUM(F57:F$184)-F$184</f>
        <v>0.28574552735983222</v>
      </c>
    </row>
    <row r="58" spans="1:7" x14ac:dyDescent="0.25">
      <c r="A58" s="15">
        <v>40391</v>
      </c>
      <c r="B58" s="16">
        <v>0.01</v>
      </c>
      <c r="C58" s="16">
        <f t="shared" si="0"/>
        <v>2.5000000000000001E-2</v>
      </c>
      <c r="D58" s="47">
        <f t="shared" si="1"/>
        <v>6.8493150684931516E-5</v>
      </c>
      <c r="E58" s="50">
        <f t="shared" si="2"/>
        <v>31</v>
      </c>
      <c r="F58" s="16">
        <f t="shared" si="3"/>
        <v>2.1232876712328772E-3</v>
      </c>
      <c r="G58" s="16">
        <f>SUM(F58:F$184)-F$184</f>
        <v>0.28362223968859934</v>
      </c>
    </row>
    <row r="59" spans="1:7" x14ac:dyDescent="0.25">
      <c r="A59" s="15">
        <v>40422</v>
      </c>
      <c r="B59" s="16">
        <v>1.2500000000000001E-2</v>
      </c>
      <c r="C59" s="16">
        <f t="shared" si="0"/>
        <v>2.75E-2</v>
      </c>
      <c r="D59" s="47">
        <f t="shared" si="1"/>
        <v>7.5342465753424663E-5</v>
      </c>
      <c r="E59" s="50">
        <f t="shared" si="2"/>
        <v>30</v>
      </c>
      <c r="F59" s="16">
        <f t="shared" si="3"/>
        <v>2.2602739726027398E-3</v>
      </c>
      <c r="G59" s="16">
        <f>SUM(F59:F$184)-F$184</f>
        <v>0.28149895201736647</v>
      </c>
    </row>
    <row r="60" spans="1:7" x14ac:dyDescent="0.25">
      <c r="A60" s="15">
        <v>40452</v>
      </c>
      <c r="B60" s="16">
        <v>1.2500000000000001E-2</v>
      </c>
      <c r="C60" s="16">
        <f t="shared" si="0"/>
        <v>2.75E-2</v>
      </c>
      <c r="D60" s="47">
        <f t="shared" si="1"/>
        <v>7.5342465753424663E-5</v>
      </c>
      <c r="E60" s="50">
        <f t="shared" si="2"/>
        <v>31</v>
      </c>
      <c r="F60" s="16">
        <f t="shared" si="3"/>
        <v>2.3356164383561647E-3</v>
      </c>
      <c r="G60" s="16">
        <f>SUM(F60:F$184)-F$184</f>
        <v>0.27923867804476371</v>
      </c>
    </row>
    <row r="61" spans="1:7" x14ac:dyDescent="0.25">
      <c r="A61" s="15">
        <v>40483</v>
      </c>
      <c r="B61" s="16">
        <v>1.2500000000000001E-2</v>
      </c>
      <c r="C61" s="16">
        <f t="shared" si="0"/>
        <v>2.75E-2</v>
      </c>
      <c r="D61" s="47">
        <f t="shared" si="1"/>
        <v>7.5342465753424663E-5</v>
      </c>
      <c r="E61" s="50">
        <f t="shared" si="2"/>
        <v>30</v>
      </c>
      <c r="F61" s="16">
        <f t="shared" si="3"/>
        <v>2.2602739726027398E-3</v>
      </c>
      <c r="G61" s="16">
        <f>SUM(F61:F$184)-F$184</f>
        <v>0.27690306160640754</v>
      </c>
    </row>
    <row r="62" spans="1:7" x14ac:dyDescent="0.25">
      <c r="A62" s="15">
        <v>40513</v>
      </c>
      <c r="B62" s="16">
        <v>1.2500000000000001E-2</v>
      </c>
      <c r="C62" s="16">
        <f t="shared" si="0"/>
        <v>2.75E-2</v>
      </c>
      <c r="D62" s="47">
        <f t="shared" si="1"/>
        <v>7.5342465753424663E-5</v>
      </c>
      <c r="E62" s="50">
        <f t="shared" si="2"/>
        <v>31</v>
      </c>
      <c r="F62" s="16">
        <f t="shared" si="3"/>
        <v>2.3356164383561647E-3</v>
      </c>
      <c r="G62" s="16">
        <f>SUM(F62:F$184)-F$184</f>
        <v>0.27464278763380484</v>
      </c>
    </row>
    <row r="63" spans="1:7" x14ac:dyDescent="0.25">
      <c r="A63" s="15">
        <v>40544</v>
      </c>
      <c r="B63" s="16">
        <v>1.2500000000000001E-2</v>
      </c>
      <c r="C63" s="16">
        <f t="shared" si="0"/>
        <v>2.75E-2</v>
      </c>
      <c r="D63" s="47">
        <f t="shared" si="1"/>
        <v>7.5342465753424663E-5</v>
      </c>
      <c r="E63" s="50">
        <f t="shared" si="2"/>
        <v>31</v>
      </c>
      <c r="F63" s="16">
        <f t="shared" si="3"/>
        <v>2.3356164383561647E-3</v>
      </c>
      <c r="G63" s="16">
        <f>SUM(F63:F$184)-F$184</f>
        <v>0.27230717119544862</v>
      </c>
    </row>
    <row r="64" spans="1:7" x14ac:dyDescent="0.25">
      <c r="A64" s="15">
        <v>40575</v>
      </c>
      <c r="B64" s="16">
        <v>1.2500000000000001E-2</v>
      </c>
      <c r="C64" s="16">
        <f t="shared" si="0"/>
        <v>2.75E-2</v>
      </c>
      <c r="D64" s="47">
        <f t="shared" si="1"/>
        <v>7.5342465753424663E-5</v>
      </c>
      <c r="E64" s="50">
        <f t="shared" si="2"/>
        <v>28</v>
      </c>
      <c r="F64" s="16">
        <f t="shared" si="3"/>
        <v>2.1095890410958904E-3</v>
      </c>
      <c r="G64" s="16">
        <f>SUM(F64:F$184)-F$184</f>
        <v>0.2699715547570925</v>
      </c>
    </row>
    <row r="65" spans="1:7" x14ac:dyDescent="0.25">
      <c r="A65" s="15">
        <v>40603</v>
      </c>
      <c r="B65" s="16">
        <v>1.2500000000000001E-2</v>
      </c>
      <c r="C65" s="16">
        <f t="shared" si="0"/>
        <v>2.75E-2</v>
      </c>
      <c r="D65" s="47">
        <f t="shared" si="1"/>
        <v>7.5342465753424663E-5</v>
      </c>
      <c r="E65" s="50">
        <f t="shared" si="2"/>
        <v>31</v>
      </c>
      <c r="F65" s="16">
        <f t="shared" si="3"/>
        <v>2.3356164383561647E-3</v>
      </c>
      <c r="G65" s="16">
        <f>SUM(F65:F$184)-F$184</f>
        <v>0.26786196571599658</v>
      </c>
    </row>
    <row r="66" spans="1:7" x14ac:dyDescent="0.25">
      <c r="A66" s="15">
        <v>40634</v>
      </c>
      <c r="B66" s="16">
        <v>1.2500000000000001E-2</v>
      </c>
      <c r="C66" s="16">
        <f t="shared" si="0"/>
        <v>2.75E-2</v>
      </c>
      <c r="D66" s="47">
        <f t="shared" si="1"/>
        <v>7.5342465753424663E-5</v>
      </c>
      <c r="E66" s="50">
        <f t="shared" si="2"/>
        <v>30</v>
      </c>
      <c r="F66" s="16">
        <f t="shared" si="3"/>
        <v>2.2602739726027398E-3</v>
      </c>
      <c r="G66" s="16">
        <f>SUM(F66:F$184)-F$184</f>
        <v>0.26552634927764046</v>
      </c>
    </row>
    <row r="67" spans="1:7" x14ac:dyDescent="0.25">
      <c r="A67" s="15">
        <v>40664</v>
      </c>
      <c r="B67" s="16">
        <v>1.2500000000000001E-2</v>
      </c>
      <c r="C67" s="16">
        <f t="shared" ref="C67:C130" si="5">B67+1.5%</f>
        <v>2.75E-2</v>
      </c>
      <c r="D67" s="47">
        <f t="shared" si="1"/>
        <v>7.5342465753424663E-5</v>
      </c>
      <c r="E67" s="50">
        <f t="shared" si="2"/>
        <v>31</v>
      </c>
      <c r="F67" s="16">
        <f t="shared" si="3"/>
        <v>2.3356164383561647E-3</v>
      </c>
      <c r="G67" s="16">
        <f>SUM(F67:F$184)-F$184</f>
        <v>0.26326607530503771</v>
      </c>
    </row>
    <row r="68" spans="1:7" x14ac:dyDescent="0.25">
      <c r="A68" s="15">
        <v>40695</v>
      </c>
      <c r="B68" s="16">
        <v>1.2500000000000001E-2</v>
      </c>
      <c r="C68" s="16">
        <f t="shared" si="5"/>
        <v>2.75E-2</v>
      </c>
      <c r="D68" s="47">
        <f t="shared" ref="D68:D122" si="6">C68/365</f>
        <v>7.5342465753424663E-5</v>
      </c>
      <c r="E68" s="50">
        <f t="shared" ref="E68:E131" si="7">DAY(DATE(YEAR(A68),MONTH(A68)+1,0))</f>
        <v>30</v>
      </c>
      <c r="F68" s="16">
        <f t="shared" ref="F68:F131" si="8">D68*E68</f>
        <v>2.2602739726027398E-3</v>
      </c>
      <c r="G68" s="16">
        <f>SUM(F68:F$184)-F$184</f>
        <v>0.26093045886668154</v>
      </c>
    </row>
    <row r="69" spans="1:7" x14ac:dyDescent="0.25">
      <c r="A69" s="15">
        <v>40725</v>
      </c>
      <c r="B69" s="16">
        <v>1.2500000000000001E-2</v>
      </c>
      <c r="C69" s="16">
        <f t="shared" si="5"/>
        <v>2.75E-2</v>
      </c>
      <c r="D69" s="47">
        <f t="shared" si="6"/>
        <v>7.5342465753424663E-5</v>
      </c>
      <c r="E69" s="50">
        <f t="shared" si="7"/>
        <v>31</v>
      </c>
      <c r="F69" s="16">
        <f t="shared" si="8"/>
        <v>2.3356164383561647E-3</v>
      </c>
      <c r="G69" s="16">
        <f>SUM(F69:F$184)-F$184</f>
        <v>0.25867018489407884</v>
      </c>
    </row>
    <row r="70" spans="1:7" x14ac:dyDescent="0.25">
      <c r="A70" s="15">
        <v>40756</v>
      </c>
      <c r="B70" s="16">
        <v>1.2500000000000001E-2</v>
      </c>
      <c r="C70" s="16">
        <f t="shared" si="5"/>
        <v>2.75E-2</v>
      </c>
      <c r="D70" s="47">
        <f t="shared" si="6"/>
        <v>7.5342465753424663E-5</v>
      </c>
      <c r="E70" s="50">
        <f t="shared" si="7"/>
        <v>31</v>
      </c>
      <c r="F70" s="16">
        <f t="shared" si="8"/>
        <v>2.3356164383561647E-3</v>
      </c>
      <c r="G70" s="16">
        <f>SUM(F70:F$184)-F$184</f>
        <v>0.25633456845572267</v>
      </c>
    </row>
    <row r="71" spans="1:7" x14ac:dyDescent="0.25">
      <c r="A71" s="15">
        <v>40787</v>
      </c>
      <c r="B71" s="16">
        <v>1.2500000000000001E-2</v>
      </c>
      <c r="C71" s="16">
        <f t="shared" si="5"/>
        <v>2.75E-2</v>
      </c>
      <c r="D71" s="47">
        <f t="shared" si="6"/>
        <v>7.5342465753424663E-5</v>
      </c>
      <c r="E71" s="50">
        <f t="shared" si="7"/>
        <v>30</v>
      </c>
      <c r="F71" s="16">
        <f t="shared" si="8"/>
        <v>2.2602739726027398E-3</v>
      </c>
      <c r="G71" s="16">
        <f>SUM(F71:F$184)-F$184</f>
        <v>0.2539989520173665</v>
      </c>
    </row>
    <row r="72" spans="1:7" x14ac:dyDescent="0.25">
      <c r="A72" s="15">
        <v>40817</v>
      </c>
      <c r="B72" s="16">
        <v>1.2500000000000001E-2</v>
      </c>
      <c r="C72" s="16">
        <f t="shared" si="5"/>
        <v>2.75E-2</v>
      </c>
      <c r="D72" s="47">
        <f t="shared" si="6"/>
        <v>7.5342465753424663E-5</v>
      </c>
      <c r="E72" s="50">
        <f t="shared" si="7"/>
        <v>31</v>
      </c>
      <c r="F72" s="16">
        <f t="shared" si="8"/>
        <v>2.3356164383561647E-3</v>
      </c>
      <c r="G72" s="16">
        <f>SUM(F72:F$184)-F$184</f>
        <v>0.2517386780447638</v>
      </c>
    </row>
    <row r="73" spans="1:7" x14ac:dyDescent="0.25">
      <c r="A73" s="15">
        <v>40848</v>
      </c>
      <c r="B73" s="16">
        <v>1.2500000000000001E-2</v>
      </c>
      <c r="C73" s="16">
        <f t="shared" si="5"/>
        <v>2.75E-2</v>
      </c>
      <c r="D73" s="47">
        <f t="shared" si="6"/>
        <v>7.5342465753424663E-5</v>
      </c>
      <c r="E73" s="50">
        <f t="shared" si="7"/>
        <v>30</v>
      </c>
      <c r="F73" s="16">
        <f t="shared" si="8"/>
        <v>2.2602739726027398E-3</v>
      </c>
      <c r="G73" s="16">
        <f>SUM(F73:F$184)-F$184</f>
        <v>0.24940306160640763</v>
      </c>
    </row>
    <row r="74" spans="1:7" x14ac:dyDescent="0.25">
      <c r="A74" s="15">
        <v>40878</v>
      </c>
      <c r="B74" s="16">
        <v>1.2500000000000001E-2</v>
      </c>
      <c r="C74" s="16">
        <f t="shared" si="5"/>
        <v>2.75E-2</v>
      </c>
      <c r="D74" s="47">
        <f t="shared" si="6"/>
        <v>7.5342465753424663E-5</v>
      </c>
      <c r="E74" s="50">
        <f t="shared" si="7"/>
        <v>31</v>
      </c>
      <c r="F74" s="16">
        <f t="shared" si="8"/>
        <v>2.3356164383561647E-3</v>
      </c>
      <c r="G74" s="16">
        <f>SUM(F74:F$184)-F$184</f>
        <v>0.24714278763380484</v>
      </c>
    </row>
    <row r="75" spans="1:7" x14ac:dyDescent="0.25">
      <c r="A75" s="15">
        <v>40909</v>
      </c>
      <c r="B75" s="16">
        <v>1.2500000000000001E-2</v>
      </c>
      <c r="C75" s="16">
        <f t="shared" si="5"/>
        <v>2.75E-2</v>
      </c>
      <c r="D75" s="47">
        <f>C75/366</f>
        <v>7.5136612021857923E-5</v>
      </c>
      <c r="E75" s="50">
        <f t="shared" si="7"/>
        <v>31</v>
      </c>
      <c r="F75" s="16">
        <f t="shared" si="8"/>
        <v>2.3292349726775955E-3</v>
      </c>
      <c r="G75" s="16">
        <f>SUM(F75:F$184)-F$184</f>
        <v>0.24480717119544868</v>
      </c>
    </row>
    <row r="76" spans="1:7" x14ac:dyDescent="0.25">
      <c r="A76" s="15">
        <v>40940</v>
      </c>
      <c r="B76" s="16">
        <v>1.2500000000000001E-2</v>
      </c>
      <c r="C76" s="16">
        <f t="shared" si="5"/>
        <v>2.75E-2</v>
      </c>
      <c r="D76" s="47">
        <f t="shared" ref="D76:D86" si="9">C76/366</f>
        <v>7.5136612021857923E-5</v>
      </c>
      <c r="E76" s="50">
        <f t="shared" si="7"/>
        <v>29</v>
      </c>
      <c r="F76" s="16">
        <f t="shared" si="8"/>
        <v>2.1789617486338798E-3</v>
      </c>
      <c r="G76" s="16">
        <f>SUM(F76:F$184)-F$184</f>
        <v>0.24247793622277111</v>
      </c>
    </row>
    <row r="77" spans="1:7" x14ac:dyDescent="0.25">
      <c r="A77" s="15">
        <v>40969</v>
      </c>
      <c r="B77" s="16">
        <v>1.2500000000000001E-2</v>
      </c>
      <c r="C77" s="16">
        <f t="shared" si="5"/>
        <v>2.75E-2</v>
      </c>
      <c r="D77" s="47">
        <f t="shared" si="9"/>
        <v>7.5136612021857923E-5</v>
      </c>
      <c r="E77" s="50">
        <f t="shared" si="7"/>
        <v>31</v>
      </c>
      <c r="F77" s="16">
        <f t="shared" si="8"/>
        <v>2.3292349726775955E-3</v>
      </c>
      <c r="G77" s="16">
        <f>SUM(F77:F$184)-F$184</f>
        <v>0.24029897447413723</v>
      </c>
    </row>
    <row r="78" spans="1:7" x14ac:dyDescent="0.25">
      <c r="A78" s="15">
        <v>41000</v>
      </c>
      <c r="B78" s="16">
        <v>1.2500000000000001E-2</v>
      </c>
      <c r="C78" s="16">
        <f t="shared" si="5"/>
        <v>2.75E-2</v>
      </c>
      <c r="D78" s="47">
        <f t="shared" si="9"/>
        <v>7.5136612021857923E-5</v>
      </c>
      <c r="E78" s="50">
        <f t="shared" si="7"/>
        <v>30</v>
      </c>
      <c r="F78" s="16">
        <f t="shared" si="8"/>
        <v>2.2540983606557379E-3</v>
      </c>
      <c r="G78" s="16">
        <f>SUM(F78:F$184)-F$184</f>
        <v>0.23796973950145964</v>
      </c>
    </row>
    <row r="79" spans="1:7" x14ac:dyDescent="0.25">
      <c r="A79" s="15">
        <v>41030</v>
      </c>
      <c r="B79" s="16">
        <v>1.2500000000000001E-2</v>
      </c>
      <c r="C79" s="16">
        <f t="shared" si="5"/>
        <v>2.75E-2</v>
      </c>
      <c r="D79" s="47">
        <f t="shared" si="9"/>
        <v>7.5136612021857923E-5</v>
      </c>
      <c r="E79" s="50">
        <f t="shared" si="7"/>
        <v>31</v>
      </c>
      <c r="F79" s="16">
        <f t="shared" si="8"/>
        <v>2.3292349726775955E-3</v>
      </c>
      <c r="G79" s="16">
        <f>SUM(F79:F$184)-F$184</f>
        <v>0.23571564114080387</v>
      </c>
    </row>
    <row r="80" spans="1:7" x14ac:dyDescent="0.25">
      <c r="A80" s="15">
        <v>41061</v>
      </c>
      <c r="B80" s="16">
        <v>1.2500000000000001E-2</v>
      </c>
      <c r="C80" s="16">
        <f t="shared" si="5"/>
        <v>2.75E-2</v>
      </c>
      <c r="D80" s="47">
        <f t="shared" si="9"/>
        <v>7.5136612021857923E-5</v>
      </c>
      <c r="E80" s="50">
        <f t="shared" si="7"/>
        <v>30</v>
      </c>
      <c r="F80" s="16">
        <f t="shared" si="8"/>
        <v>2.2540983606557379E-3</v>
      </c>
      <c r="G80" s="16">
        <f>SUM(F80:F$184)-F$184</f>
        <v>0.23338640616812628</v>
      </c>
    </row>
    <row r="81" spans="1:7" x14ac:dyDescent="0.25">
      <c r="A81" s="15">
        <v>41091</v>
      </c>
      <c r="B81" s="16">
        <v>1.2500000000000001E-2</v>
      </c>
      <c r="C81" s="16">
        <f t="shared" si="5"/>
        <v>2.75E-2</v>
      </c>
      <c r="D81" s="47">
        <f t="shared" si="9"/>
        <v>7.5136612021857923E-5</v>
      </c>
      <c r="E81" s="50">
        <f t="shared" si="7"/>
        <v>31</v>
      </c>
      <c r="F81" s="16">
        <f t="shared" si="8"/>
        <v>2.3292349726775955E-3</v>
      </c>
      <c r="G81" s="16">
        <f>SUM(F81:F$184)-F$184</f>
        <v>0.23113230780747054</v>
      </c>
    </row>
    <row r="82" spans="1:7" x14ac:dyDescent="0.25">
      <c r="A82" s="15">
        <v>41122</v>
      </c>
      <c r="B82" s="16">
        <v>1.2500000000000001E-2</v>
      </c>
      <c r="C82" s="16">
        <f t="shared" si="5"/>
        <v>2.75E-2</v>
      </c>
      <c r="D82" s="47">
        <f t="shared" si="9"/>
        <v>7.5136612021857923E-5</v>
      </c>
      <c r="E82" s="50">
        <f t="shared" si="7"/>
        <v>31</v>
      </c>
      <c r="F82" s="16">
        <f t="shared" si="8"/>
        <v>2.3292349726775955E-3</v>
      </c>
      <c r="G82" s="16">
        <f>SUM(F82:F$184)-F$184</f>
        <v>0.22880307283479295</v>
      </c>
    </row>
    <row r="83" spans="1:7" x14ac:dyDescent="0.25">
      <c r="A83" s="15">
        <v>41153</v>
      </c>
      <c r="B83" s="16">
        <v>1.2500000000000001E-2</v>
      </c>
      <c r="C83" s="16">
        <f t="shared" si="5"/>
        <v>2.75E-2</v>
      </c>
      <c r="D83" s="47">
        <f t="shared" si="9"/>
        <v>7.5136612021857923E-5</v>
      </c>
      <c r="E83" s="50">
        <f t="shared" si="7"/>
        <v>30</v>
      </c>
      <c r="F83" s="16">
        <f t="shared" si="8"/>
        <v>2.2540983606557379E-3</v>
      </c>
      <c r="G83" s="16">
        <f>SUM(F83:F$184)-F$184</f>
        <v>0.22647383786211536</v>
      </c>
    </row>
    <row r="84" spans="1:7" x14ac:dyDescent="0.25">
      <c r="A84" s="15">
        <v>41183</v>
      </c>
      <c r="B84" s="16">
        <v>1.2500000000000001E-2</v>
      </c>
      <c r="C84" s="16">
        <f t="shared" si="5"/>
        <v>2.75E-2</v>
      </c>
      <c r="D84" s="47">
        <f t="shared" si="9"/>
        <v>7.5136612021857923E-5</v>
      </c>
      <c r="E84" s="50">
        <f t="shared" si="7"/>
        <v>31</v>
      </c>
      <c r="F84" s="16">
        <f t="shared" si="8"/>
        <v>2.3292349726775955E-3</v>
      </c>
      <c r="G84" s="16">
        <f>SUM(F84:F$184)-F$184</f>
        <v>0.22421973950145963</v>
      </c>
    </row>
    <row r="85" spans="1:7" x14ac:dyDescent="0.25">
      <c r="A85" s="15">
        <v>41214</v>
      </c>
      <c r="B85" s="16">
        <v>1.2500000000000001E-2</v>
      </c>
      <c r="C85" s="16">
        <f t="shared" si="5"/>
        <v>2.75E-2</v>
      </c>
      <c r="D85" s="47">
        <f t="shared" si="9"/>
        <v>7.5136612021857923E-5</v>
      </c>
      <c r="E85" s="50">
        <f t="shared" si="7"/>
        <v>30</v>
      </c>
      <c r="F85" s="16">
        <f t="shared" si="8"/>
        <v>2.2540983606557379E-3</v>
      </c>
      <c r="G85" s="16">
        <f>SUM(F85:F$184)-F$184</f>
        <v>0.22189050452878201</v>
      </c>
    </row>
    <row r="86" spans="1:7" x14ac:dyDescent="0.25">
      <c r="A86" s="15">
        <v>41244</v>
      </c>
      <c r="B86" s="16">
        <v>1.2500000000000001E-2</v>
      </c>
      <c r="C86" s="16">
        <f t="shared" si="5"/>
        <v>2.75E-2</v>
      </c>
      <c r="D86" s="47">
        <f t="shared" si="9"/>
        <v>7.5136612021857923E-5</v>
      </c>
      <c r="E86" s="50">
        <f t="shared" si="7"/>
        <v>31</v>
      </c>
      <c r="F86" s="16">
        <f t="shared" si="8"/>
        <v>2.3292349726775955E-3</v>
      </c>
      <c r="G86" s="16">
        <f>SUM(F86:F$184)-F$184</f>
        <v>0.2196364061681263</v>
      </c>
    </row>
    <row r="87" spans="1:7" x14ac:dyDescent="0.25">
      <c r="A87" s="15">
        <v>41275</v>
      </c>
      <c r="B87" s="16">
        <v>1.2500000000000001E-2</v>
      </c>
      <c r="C87" s="16">
        <f t="shared" si="5"/>
        <v>2.75E-2</v>
      </c>
      <c r="D87" s="47">
        <f t="shared" si="6"/>
        <v>7.5342465753424663E-5</v>
      </c>
      <c r="E87" s="50">
        <f t="shared" si="7"/>
        <v>31</v>
      </c>
      <c r="F87" s="16">
        <f t="shared" si="8"/>
        <v>2.3356164383561647E-3</v>
      </c>
      <c r="G87" s="16">
        <f>SUM(F87:F$184)-F$184</f>
        <v>0.21730717119544871</v>
      </c>
    </row>
    <row r="88" spans="1:7" x14ac:dyDescent="0.25">
      <c r="A88" s="15">
        <v>41306</v>
      </c>
      <c r="B88" s="16">
        <v>1.2500000000000001E-2</v>
      </c>
      <c r="C88" s="16">
        <f t="shared" si="5"/>
        <v>2.75E-2</v>
      </c>
      <c r="D88" s="47">
        <f t="shared" si="6"/>
        <v>7.5342465753424663E-5</v>
      </c>
      <c r="E88" s="50">
        <f t="shared" si="7"/>
        <v>28</v>
      </c>
      <c r="F88" s="16">
        <f t="shared" si="8"/>
        <v>2.1095890410958904E-3</v>
      </c>
      <c r="G88" s="16">
        <f>SUM(F88:F$184)-F$184</f>
        <v>0.21497155475709254</v>
      </c>
    </row>
    <row r="89" spans="1:7" x14ac:dyDescent="0.25">
      <c r="A89" s="15">
        <v>41334</v>
      </c>
      <c r="B89" s="16">
        <v>1.2500000000000001E-2</v>
      </c>
      <c r="C89" s="16">
        <f t="shared" si="5"/>
        <v>2.75E-2</v>
      </c>
      <c r="D89" s="47">
        <f t="shared" si="6"/>
        <v>7.5342465753424663E-5</v>
      </c>
      <c r="E89" s="50">
        <f t="shared" si="7"/>
        <v>31</v>
      </c>
      <c r="F89" s="16">
        <f t="shared" si="8"/>
        <v>2.3356164383561647E-3</v>
      </c>
      <c r="G89" s="16">
        <f>SUM(F89:F$184)-F$184</f>
        <v>0.21286196571599664</v>
      </c>
    </row>
    <row r="90" spans="1:7" x14ac:dyDescent="0.25">
      <c r="A90" s="15">
        <v>41365</v>
      </c>
      <c r="B90" s="16">
        <v>1.2500000000000001E-2</v>
      </c>
      <c r="C90" s="16">
        <f t="shared" si="5"/>
        <v>2.75E-2</v>
      </c>
      <c r="D90" s="47">
        <f t="shared" si="6"/>
        <v>7.5342465753424663E-5</v>
      </c>
      <c r="E90" s="50">
        <f t="shared" si="7"/>
        <v>30</v>
      </c>
      <c r="F90" s="16">
        <f t="shared" si="8"/>
        <v>2.2602739726027398E-3</v>
      </c>
      <c r="G90" s="16">
        <f>SUM(F90:F$184)-F$184</f>
        <v>0.21052634927764047</v>
      </c>
    </row>
    <row r="91" spans="1:7" x14ac:dyDescent="0.25">
      <c r="A91" s="15">
        <v>41395</v>
      </c>
      <c r="B91" s="16">
        <v>1.2500000000000001E-2</v>
      </c>
      <c r="C91" s="16">
        <f t="shared" si="5"/>
        <v>2.75E-2</v>
      </c>
      <c r="D91" s="47">
        <f t="shared" si="6"/>
        <v>7.5342465753424663E-5</v>
      </c>
      <c r="E91" s="50">
        <f t="shared" si="7"/>
        <v>31</v>
      </c>
      <c r="F91" s="16">
        <f t="shared" si="8"/>
        <v>2.3356164383561647E-3</v>
      </c>
      <c r="G91" s="16">
        <f>SUM(F91:F$184)-F$184</f>
        <v>0.20826607530503771</v>
      </c>
    </row>
    <row r="92" spans="1:7" x14ac:dyDescent="0.25">
      <c r="A92" s="15">
        <v>41426</v>
      </c>
      <c r="B92" s="16">
        <v>1.2500000000000001E-2</v>
      </c>
      <c r="C92" s="16">
        <f t="shared" si="5"/>
        <v>2.75E-2</v>
      </c>
      <c r="D92" s="47">
        <f t="shared" si="6"/>
        <v>7.5342465753424663E-5</v>
      </c>
      <c r="E92" s="50">
        <f t="shared" si="7"/>
        <v>30</v>
      </c>
      <c r="F92" s="16">
        <f t="shared" si="8"/>
        <v>2.2602739726027398E-3</v>
      </c>
      <c r="G92" s="16">
        <f>SUM(F92:F$184)-F$184</f>
        <v>0.20593045886668154</v>
      </c>
    </row>
    <row r="93" spans="1:7" x14ac:dyDescent="0.25">
      <c r="A93" s="15">
        <v>41456</v>
      </c>
      <c r="B93" s="16">
        <v>1.2500000000000001E-2</v>
      </c>
      <c r="C93" s="16">
        <f t="shared" si="5"/>
        <v>2.75E-2</v>
      </c>
      <c r="D93" s="47">
        <f t="shared" si="6"/>
        <v>7.5342465753424663E-5</v>
      </c>
      <c r="E93" s="50">
        <f t="shared" si="7"/>
        <v>31</v>
      </c>
      <c r="F93" s="16">
        <f t="shared" si="8"/>
        <v>2.3356164383561647E-3</v>
      </c>
      <c r="G93" s="16">
        <f>SUM(F93:F$184)-F$184</f>
        <v>0.20367018489407882</v>
      </c>
    </row>
    <row r="94" spans="1:7" x14ac:dyDescent="0.25">
      <c r="A94" s="15">
        <v>41487</v>
      </c>
      <c r="B94" s="16">
        <v>1.2500000000000001E-2</v>
      </c>
      <c r="C94" s="16">
        <f t="shared" si="5"/>
        <v>2.75E-2</v>
      </c>
      <c r="D94" s="47">
        <f t="shared" si="6"/>
        <v>7.5342465753424663E-5</v>
      </c>
      <c r="E94" s="50">
        <f t="shared" si="7"/>
        <v>31</v>
      </c>
      <c r="F94" s="16">
        <f t="shared" si="8"/>
        <v>2.3356164383561647E-3</v>
      </c>
      <c r="G94" s="16">
        <f>SUM(F94:F$184)-F$184</f>
        <v>0.20133456845572265</v>
      </c>
    </row>
    <row r="95" spans="1:7" x14ac:dyDescent="0.25">
      <c r="A95" s="15">
        <v>41518</v>
      </c>
      <c r="B95" s="16">
        <v>1.2500000000000001E-2</v>
      </c>
      <c r="C95" s="16">
        <f t="shared" si="5"/>
        <v>2.75E-2</v>
      </c>
      <c r="D95" s="47">
        <f t="shared" si="6"/>
        <v>7.5342465753424663E-5</v>
      </c>
      <c r="E95" s="50">
        <f t="shared" si="7"/>
        <v>30</v>
      </c>
      <c r="F95" s="16">
        <f t="shared" si="8"/>
        <v>2.2602739726027398E-3</v>
      </c>
      <c r="G95" s="16">
        <f>SUM(F95:F$184)-F$184</f>
        <v>0.1989989520173665</v>
      </c>
    </row>
    <row r="96" spans="1:7" x14ac:dyDescent="0.25">
      <c r="A96" s="15">
        <v>41548</v>
      </c>
      <c r="B96" s="16">
        <v>1.2500000000000001E-2</v>
      </c>
      <c r="C96" s="16">
        <f t="shared" si="5"/>
        <v>2.75E-2</v>
      </c>
      <c r="D96" s="47">
        <f t="shared" si="6"/>
        <v>7.5342465753424663E-5</v>
      </c>
      <c r="E96" s="50">
        <f t="shared" si="7"/>
        <v>31</v>
      </c>
      <c r="F96" s="16">
        <f t="shared" si="8"/>
        <v>2.3356164383561647E-3</v>
      </c>
      <c r="G96" s="16">
        <f>SUM(F96:F$184)-F$184</f>
        <v>0.19673867804476378</v>
      </c>
    </row>
    <row r="97" spans="1:7" x14ac:dyDescent="0.25">
      <c r="A97" s="15">
        <v>41579</v>
      </c>
      <c r="B97" s="16">
        <v>1.2500000000000001E-2</v>
      </c>
      <c r="C97" s="16">
        <f t="shared" si="5"/>
        <v>2.75E-2</v>
      </c>
      <c r="D97" s="47">
        <f t="shared" si="6"/>
        <v>7.5342465753424663E-5</v>
      </c>
      <c r="E97" s="50">
        <f t="shared" si="7"/>
        <v>30</v>
      </c>
      <c r="F97" s="16">
        <f t="shared" si="8"/>
        <v>2.2602739726027398E-3</v>
      </c>
      <c r="G97" s="16">
        <f>SUM(F97:F$184)-F$184</f>
        <v>0.19440306160640761</v>
      </c>
    </row>
    <row r="98" spans="1:7" x14ac:dyDescent="0.25">
      <c r="A98" s="15">
        <v>41609</v>
      </c>
      <c r="B98" s="16">
        <v>1.2500000000000001E-2</v>
      </c>
      <c r="C98" s="16">
        <f t="shared" si="5"/>
        <v>2.75E-2</v>
      </c>
      <c r="D98" s="47">
        <f t="shared" si="6"/>
        <v>7.5342465753424663E-5</v>
      </c>
      <c r="E98" s="50">
        <f t="shared" si="7"/>
        <v>31</v>
      </c>
      <c r="F98" s="16">
        <f t="shared" si="8"/>
        <v>2.3356164383561647E-3</v>
      </c>
      <c r="G98" s="16">
        <f>SUM(F98:F$184)-F$184</f>
        <v>0.19214278763380485</v>
      </c>
    </row>
    <row r="99" spans="1:7" x14ac:dyDescent="0.25">
      <c r="A99" s="15">
        <v>41640</v>
      </c>
      <c r="B99" s="16">
        <v>1.2500000000000001E-2</v>
      </c>
      <c r="C99" s="16">
        <f t="shared" si="5"/>
        <v>2.75E-2</v>
      </c>
      <c r="D99" s="47">
        <f t="shared" si="6"/>
        <v>7.5342465753424663E-5</v>
      </c>
      <c r="E99" s="50">
        <f t="shared" si="7"/>
        <v>31</v>
      </c>
      <c r="F99" s="16">
        <f t="shared" si="8"/>
        <v>2.3356164383561647E-3</v>
      </c>
      <c r="G99" s="16">
        <f>SUM(F99:F$184)-F$184</f>
        <v>0.18980717119544868</v>
      </c>
    </row>
    <row r="100" spans="1:7" x14ac:dyDescent="0.25">
      <c r="A100" s="15">
        <v>41671</v>
      </c>
      <c r="B100" s="16">
        <v>1.2500000000000001E-2</v>
      </c>
      <c r="C100" s="16">
        <f t="shared" si="5"/>
        <v>2.75E-2</v>
      </c>
      <c r="D100" s="47">
        <f t="shared" si="6"/>
        <v>7.5342465753424663E-5</v>
      </c>
      <c r="E100" s="50">
        <f t="shared" si="7"/>
        <v>28</v>
      </c>
      <c r="F100" s="16">
        <f t="shared" si="8"/>
        <v>2.1095890410958904E-3</v>
      </c>
      <c r="G100" s="16">
        <f>SUM(F100:F$184)-F$184</f>
        <v>0.18747155475709251</v>
      </c>
    </row>
    <row r="101" spans="1:7" x14ac:dyDescent="0.25">
      <c r="A101" s="15">
        <v>41699</v>
      </c>
      <c r="B101" s="16">
        <v>1.2500000000000001E-2</v>
      </c>
      <c r="C101" s="16">
        <f t="shared" si="5"/>
        <v>2.75E-2</v>
      </c>
      <c r="D101" s="47">
        <f t="shared" si="6"/>
        <v>7.5342465753424663E-5</v>
      </c>
      <c r="E101" s="50">
        <f t="shared" si="7"/>
        <v>31</v>
      </c>
      <c r="F101" s="16">
        <f t="shared" si="8"/>
        <v>2.3356164383561647E-3</v>
      </c>
      <c r="G101" s="16">
        <f>SUM(F101:F$184)-F$184</f>
        <v>0.18536196571599661</v>
      </c>
    </row>
    <row r="102" spans="1:7" x14ac:dyDescent="0.25">
      <c r="A102" s="15">
        <v>41730</v>
      </c>
      <c r="B102" s="16">
        <v>1.2500000000000001E-2</v>
      </c>
      <c r="C102" s="16">
        <f t="shared" si="5"/>
        <v>2.75E-2</v>
      </c>
      <c r="D102" s="47">
        <f t="shared" si="6"/>
        <v>7.5342465753424663E-5</v>
      </c>
      <c r="E102" s="50">
        <f t="shared" si="7"/>
        <v>30</v>
      </c>
      <c r="F102" s="16">
        <f t="shared" si="8"/>
        <v>2.2602739726027398E-3</v>
      </c>
      <c r="G102" s="16">
        <f>SUM(F102:F$184)-F$184</f>
        <v>0.18302634927764044</v>
      </c>
    </row>
    <row r="103" spans="1:7" x14ac:dyDescent="0.25">
      <c r="A103" s="15">
        <v>41760</v>
      </c>
      <c r="B103" s="16">
        <v>1.2500000000000001E-2</v>
      </c>
      <c r="C103" s="16">
        <f t="shared" si="5"/>
        <v>2.75E-2</v>
      </c>
      <c r="D103" s="47">
        <f t="shared" si="6"/>
        <v>7.5342465753424663E-5</v>
      </c>
      <c r="E103" s="50">
        <f t="shared" si="7"/>
        <v>31</v>
      </c>
      <c r="F103" s="16">
        <f t="shared" si="8"/>
        <v>2.3356164383561647E-3</v>
      </c>
      <c r="G103" s="16">
        <f>SUM(F103:F$184)-F$184</f>
        <v>0.18076607530503772</v>
      </c>
    </row>
    <row r="104" spans="1:7" x14ac:dyDescent="0.25">
      <c r="A104" s="15">
        <v>41791</v>
      </c>
      <c r="B104" s="16">
        <v>1.2500000000000001E-2</v>
      </c>
      <c r="C104" s="16">
        <f t="shared" si="5"/>
        <v>2.75E-2</v>
      </c>
      <c r="D104" s="47">
        <f t="shared" si="6"/>
        <v>7.5342465753424663E-5</v>
      </c>
      <c r="E104" s="50">
        <f t="shared" si="7"/>
        <v>30</v>
      </c>
      <c r="F104" s="16">
        <f t="shared" si="8"/>
        <v>2.2602739726027398E-3</v>
      </c>
      <c r="G104" s="16">
        <f>SUM(F104:F$184)-F$184</f>
        <v>0.17843045886668155</v>
      </c>
    </row>
    <row r="105" spans="1:7" x14ac:dyDescent="0.25">
      <c r="A105" s="15">
        <v>41821</v>
      </c>
      <c r="B105" s="16">
        <v>1.2500000000000001E-2</v>
      </c>
      <c r="C105" s="16">
        <f t="shared" si="5"/>
        <v>2.75E-2</v>
      </c>
      <c r="D105" s="47">
        <f t="shared" si="6"/>
        <v>7.5342465753424663E-5</v>
      </c>
      <c r="E105" s="50">
        <f t="shared" si="7"/>
        <v>31</v>
      </c>
      <c r="F105" s="16">
        <f t="shared" si="8"/>
        <v>2.3356164383561647E-3</v>
      </c>
      <c r="G105" s="16">
        <f>SUM(F105:F$184)-F$184</f>
        <v>0.17617018489407882</v>
      </c>
    </row>
    <row r="106" spans="1:7" x14ac:dyDescent="0.25">
      <c r="A106" s="15">
        <v>41852</v>
      </c>
      <c r="B106" s="16">
        <v>1.2500000000000001E-2</v>
      </c>
      <c r="C106" s="16">
        <f t="shared" si="5"/>
        <v>2.75E-2</v>
      </c>
      <c r="D106" s="47">
        <f t="shared" si="6"/>
        <v>7.5342465753424663E-5</v>
      </c>
      <c r="E106" s="50">
        <f t="shared" si="7"/>
        <v>31</v>
      </c>
      <c r="F106" s="16">
        <f t="shared" si="8"/>
        <v>2.3356164383561647E-3</v>
      </c>
      <c r="G106" s="16">
        <f>SUM(F106:F$184)-F$184</f>
        <v>0.17383456845572262</v>
      </c>
    </row>
    <row r="107" spans="1:7" x14ac:dyDescent="0.25">
      <c r="A107" s="15">
        <v>41883</v>
      </c>
      <c r="B107" s="16">
        <v>1.2500000000000001E-2</v>
      </c>
      <c r="C107" s="16">
        <f t="shared" si="5"/>
        <v>2.75E-2</v>
      </c>
      <c r="D107" s="47">
        <f t="shared" si="6"/>
        <v>7.5342465753424663E-5</v>
      </c>
      <c r="E107" s="50">
        <f t="shared" si="7"/>
        <v>30</v>
      </c>
      <c r="F107" s="16">
        <f t="shared" si="8"/>
        <v>2.2602739726027398E-3</v>
      </c>
      <c r="G107" s="16">
        <f>SUM(F107:F$184)-F$184</f>
        <v>0.17149895201736648</v>
      </c>
    </row>
    <row r="108" spans="1:7" x14ac:dyDescent="0.25">
      <c r="A108" s="15">
        <v>41913</v>
      </c>
      <c r="B108" s="16">
        <v>1.2500000000000001E-2</v>
      </c>
      <c r="C108" s="16">
        <f t="shared" si="5"/>
        <v>2.75E-2</v>
      </c>
      <c r="D108" s="47">
        <f t="shared" si="6"/>
        <v>7.5342465753424663E-5</v>
      </c>
      <c r="E108" s="50">
        <f t="shared" si="7"/>
        <v>31</v>
      </c>
      <c r="F108" s="16">
        <f t="shared" si="8"/>
        <v>2.3356164383561647E-3</v>
      </c>
      <c r="G108" s="16">
        <f>SUM(F108:F$184)-F$184</f>
        <v>0.16923867804476375</v>
      </c>
    </row>
    <row r="109" spans="1:7" x14ac:dyDescent="0.25">
      <c r="A109" s="15">
        <v>41944</v>
      </c>
      <c r="B109" s="16">
        <v>1.2500000000000001E-2</v>
      </c>
      <c r="C109" s="16">
        <f t="shared" si="5"/>
        <v>2.75E-2</v>
      </c>
      <c r="D109" s="47">
        <f t="shared" si="6"/>
        <v>7.5342465753424663E-5</v>
      </c>
      <c r="E109" s="50">
        <f t="shared" si="7"/>
        <v>30</v>
      </c>
      <c r="F109" s="16">
        <f t="shared" si="8"/>
        <v>2.2602739726027398E-3</v>
      </c>
      <c r="G109" s="16">
        <f>SUM(F109:F$184)-F$184</f>
        <v>0.16690306160640761</v>
      </c>
    </row>
    <row r="110" spans="1:7" x14ac:dyDescent="0.25">
      <c r="A110" s="15">
        <v>41974</v>
      </c>
      <c r="B110" s="16">
        <v>1.2500000000000001E-2</v>
      </c>
      <c r="C110" s="16">
        <f t="shared" si="5"/>
        <v>2.75E-2</v>
      </c>
      <c r="D110" s="47">
        <f t="shared" si="6"/>
        <v>7.5342465753424663E-5</v>
      </c>
      <c r="E110" s="50">
        <f t="shared" si="7"/>
        <v>31</v>
      </c>
      <c r="F110" s="16">
        <f t="shared" si="8"/>
        <v>2.3356164383561647E-3</v>
      </c>
      <c r="G110" s="16">
        <f>SUM(F110:F$184)-F$184</f>
        <v>0.16464278763380485</v>
      </c>
    </row>
    <row r="111" spans="1:7" x14ac:dyDescent="0.25">
      <c r="A111" s="15">
        <v>42005</v>
      </c>
      <c r="B111" s="16">
        <v>0.01</v>
      </c>
      <c r="C111" s="16">
        <f t="shared" si="5"/>
        <v>2.5000000000000001E-2</v>
      </c>
      <c r="D111" s="47">
        <f t="shared" si="6"/>
        <v>6.8493150684931516E-5</v>
      </c>
      <c r="E111" s="50">
        <f t="shared" si="7"/>
        <v>31</v>
      </c>
      <c r="F111" s="16">
        <f t="shared" si="8"/>
        <v>2.1232876712328772E-3</v>
      </c>
      <c r="G111" s="16">
        <f>SUM(F111:F$184)-F$184</f>
        <v>0.16230717119544869</v>
      </c>
    </row>
    <row r="112" spans="1:7" x14ac:dyDescent="0.25">
      <c r="A112" s="15">
        <v>42036</v>
      </c>
      <c r="B112" s="16">
        <v>0.01</v>
      </c>
      <c r="C112" s="16">
        <f t="shared" si="5"/>
        <v>2.5000000000000001E-2</v>
      </c>
      <c r="D112" s="47">
        <f t="shared" si="6"/>
        <v>6.8493150684931516E-5</v>
      </c>
      <c r="E112" s="50">
        <f t="shared" si="7"/>
        <v>28</v>
      </c>
      <c r="F112" s="16">
        <f t="shared" si="8"/>
        <v>1.9178082191780824E-3</v>
      </c>
      <c r="G112" s="16">
        <f>SUM(F112:F$184)-F$184</f>
        <v>0.16018388352421581</v>
      </c>
    </row>
    <row r="113" spans="1:7" x14ac:dyDescent="0.25">
      <c r="A113" s="15">
        <v>42064</v>
      </c>
      <c r="B113" s="16">
        <v>0.01</v>
      </c>
      <c r="C113" s="16">
        <f t="shared" si="5"/>
        <v>2.5000000000000001E-2</v>
      </c>
      <c r="D113" s="47">
        <f t="shared" si="6"/>
        <v>6.8493150684931516E-5</v>
      </c>
      <c r="E113" s="50">
        <f t="shared" si="7"/>
        <v>31</v>
      </c>
      <c r="F113" s="16">
        <f t="shared" si="8"/>
        <v>2.1232876712328772E-3</v>
      </c>
      <c r="G113" s="16">
        <f>SUM(F113:F$184)-F$184</f>
        <v>0.15826607530503772</v>
      </c>
    </row>
    <row r="114" spans="1:7" x14ac:dyDescent="0.25">
      <c r="A114" s="15">
        <v>42095</v>
      </c>
      <c r="B114" s="16">
        <v>0.01</v>
      </c>
      <c r="C114" s="16">
        <f t="shared" si="5"/>
        <v>2.5000000000000001E-2</v>
      </c>
      <c r="D114" s="47">
        <f t="shared" si="6"/>
        <v>6.8493150684931516E-5</v>
      </c>
      <c r="E114" s="50">
        <f t="shared" si="7"/>
        <v>30</v>
      </c>
      <c r="F114" s="16">
        <f t="shared" si="8"/>
        <v>2.0547945205479454E-3</v>
      </c>
      <c r="G114" s="16">
        <f>SUM(F114:F$184)-F$184</f>
        <v>0.15614278763380485</v>
      </c>
    </row>
    <row r="115" spans="1:7" x14ac:dyDescent="0.25">
      <c r="A115" s="15">
        <v>42125</v>
      </c>
      <c r="B115" s="16">
        <v>0.01</v>
      </c>
      <c r="C115" s="16">
        <f t="shared" si="5"/>
        <v>2.5000000000000001E-2</v>
      </c>
      <c r="D115" s="47">
        <f t="shared" si="6"/>
        <v>6.8493150684931516E-5</v>
      </c>
      <c r="E115" s="50">
        <f t="shared" si="7"/>
        <v>31</v>
      </c>
      <c r="F115" s="16">
        <f t="shared" si="8"/>
        <v>2.1232876712328772E-3</v>
      </c>
      <c r="G115" s="16">
        <f>SUM(F115:F$184)-F$184</f>
        <v>0.15408799311325691</v>
      </c>
    </row>
    <row r="116" spans="1:7" x14ac:dyDescent="0.25">
      <c r="A116" s="15">
        <v>42156</v>
      </c>
      <c r="B116" s="16">
        <v>0.01</v>
      </c>
      <c r="C116" s="16">
        <f t="shared" si="5"/>
        <v>2.5000000000000001E-2</v>
      </c>
      <c r="D116" s="47">
        <f t="shared" si="6"/>
        <v>6.8493150684931516E-5</v>
      </c>
      <c r="E116" s="50">
        <f t="shared" si="7"/>
        <v>30</v>
      </c>
      <c r="F116" s="16">
        <f t="shared" si="8"/>
        <v>2.0547945205479454E-3</v>
      </c>
      <c r="G116" s="16">
        <f>SUM(F116:F$184)-F$184</f>
        <v>0.15196470544202403</v>
      </c>
    </row>
    <row r="117" spans="1:7" x14ac:dyDescent="0.25">
      <c r="A117" s="15">
        <v>42186</v>
      </c>
      <c r="B117" s="16">
        <v>7.4999999999999997E-3</v>
      </c>
      <c r="C117" s="16">
        <f t="shared" si="5"/>
        <v>2.2499999999999999E-2</v>
      </c>
      <c r="D117" s="47">
        <f t="shared" si="6"/>
        <v>6.1643835616438354E-5</v>
      </c>
      <c r="E117" s="50">
        <f t="shared" si="7"/>
        <v>31</v>
      </c>
      <c r="F117" s="16">
        <f t="shared" si="8"/>
        <v>1.910958904109589E-3</v>
      </c>
      <c r="G117" s="16">
        <f>SUM(F117:F$184)-F$184</f>
        <v>0.1499099109214761</v>
      </c>
    </row>
    <row r="118" spans="1:7" x14ac:dyDescent="0.25">
      <c r="A118" s="15">
        <v>42217</v>
      </c>
      <c r="B118" s="16">
        <v>7.4999999999999997E-3</v>
      </c>
      <c r="C118" s="16">
        <f t="shared" si="5"/>
        <v>2.2499999999999999E-2</v>
      </c>
      <c r="D118" s="47">
        <f t="shared" si="6"/>
        <v>6.1643835616438354E-5</v>
      </c>
      <c r="E118" s="50">
        <f t="shared" si="7"/>
        <v>31</v>
      </c>
      <c r="F118" s="16">
        <f t="shared" si="8"/>
        <v>1.910958904109589E-3</v>
      </c>
      <c r="G118" s="16">
        <f>SUM(F118:F$184)-F$184</f>
        <v>0.14799895201736649</v>
      </c>
    </row>
    <row r="119" spans="1:7" x14ac:dyDescent="0.25">
      <c r="A119" s="15">
        <v>42248</v>
      </c>
      <c r="B119" s="16">
        <v>7.4999999999999997E-3</v>
      </c>
      <c r="C119" s="16">
        <f t="shared" si="5"/>
        <v>2.2499999999999999E-2</v>
      </c>
      <c r="D119" s="47">
        <f t="shared" si="6"/>
        <v>6.1643835616438354E-5</v>
      </c>
      <c r="E119" s="50">
        <f t="shared" si="7"/>
        <v>30</v>
      </c>
      <c r="F119" s="16">
        <f t="shared" si="8"/>
        <v>1.8493150684931506E-3</v>
      </c>
      <c r="G119" s="16">
        <f>SUM(F119:F$184)-F$184</f>
        <v>0.1460879931132569</v>
      </c>
    </row>
    <row r="120" spans="1:7" x14ac:dyDescent="0.25">
      <c r="A120" s="15">
        <v>42278</v>
      </c>
      <c r="B120" s="16">
        <v>7.4999999999999997E-3</v>
      </c>
      <c r="C120" s="16">
        <f t="shared" si="5"/>
        <v>2.2499999999999999E-2</v>
      </c>
      <c r="D120" s="47">
        <f t="shared" si="6"/>
        <v>6.1643835616438354E-5</v>
      </c>
      <c r="E120" s="50">
        <f t="shared" si="7"/>
        <v>31</v>
      </c>
      <c r="F120" s="16">
        <f t="shared" si="8"/>
        <v>1.910958904109589E-3</v>
      </c>
      <c r="G120" s="16">
        <f>SUM(F120:F$184)-F$184</f>
        <v>0.14423867804476376</v>
      </c>
    </row>
    <row r="121" spans="1:7" x14ac:dyDescent="0.25">
      <c r="A121" s="15">
        <v>42309</v>
      </c>
      <c r="B121" s="16">
        <v>7.4999999999999997E-3</v>
      </c>
      <c r="C121" s="16">
        <f t="shared" si="5"/>
        <v>2.2499999999999999E-2</v>
      </c>
      <c r="D121" s="47">
        <f t="shared" si="6"/>
        <v>6.1643835616438354E-5</v>
      </c>
      <c r="E121" s="50">
        <f t="shared" si="7"/>
        <v>30</v>
      </c>
      <c r="F121" s="16">
        <f t="shared" si="8"/>
        <v>1.8493150684931506E-3</v>
      </c>
      <c r="G121" s="16">
        <f>SUM(F121:F$184)-F$184</f>
        <v>0.14232771914065415</v>
      </c>
    </row>
    <row r="122" spans="1:7" x14ac:dyDescent="0.25">
      <c r="A122" s="15">
        <v>42339</v>
      </c>
      <c r="B122" s="16">
        <v>7.4999999999999997E-3</v>
      </c>
      <c r="C122" s="16">
        <f t="shared" si="5"/>
        <v>2.2499999999999999E-2</v>
      </c>
      <c r="D122" s="47">
        <f t="shared" si="6"/>
        <v>6.1643835616438354E-5</v>
      </c>
      <c r="E122" s="50">
        <f t="shared" si="7"/>
        <v>31</v>
      </c>
      <c r="F122" s="16">
        <f t="shared" si="8"/>
        <v>1.910958904109589E-3</v>
      </c>
      <c r="G122" s="16">
        <f>SUM(F122:F$184)-F$184</f>
        <v>0.140478404072161</v>
      </c>
    </row>
    <row r="123" spans="1:7" x14ac:dyDescent="0.25">
      <c r="A123" s="15">
        <v>42370</v>
      </c>
      <c r="B123" s="16">
        <v>7.4999999999999997E-3</v>
      </c>
      <c r="C123" s="16">
        <f t="shared" si="5"/>
        <v>2.2499999999999999E-2</v>
      </c>
      <c r="D123" s="47">
        <f>C123/366</f>
        <v>6.1475409836065574E-5</v>
      </c>
      <c r="E123" s="50">
        <f t="shared" si="7"/>
        <v>31</v>
      </c>
      <c r="F123" s="16">
        <f t="shared" si="8"/>
        <v>1.9057377049180328E-3</v>
      </c>
      <c r="G123" s="16">
        <f>SUM(F123:F$184)-F$184</f>
        <v>0.13856744516805139</v>
      </c>
    </row>
    <row r="124" spans="1:7" x14ac:dyDescent="0.25">
      <c r="A124" s="15">
        <v>42401</v>
      </c>
      <c r="B124" s="16">
        <v>7.4999999999999997E-3</v>
      </c>
      <c r="C124" s="16">
        <f t="shared" si="5"/>
        <v>2.2499999999999999E-2</v>
      </c>
      <c r="D124" s="47">
        <f t="shared" ref="D124:D134" si="10">C124/366</f>
        <v>6.1475409836065574E-5</v>
      </c>
      <c r="E124" s="50">
        <f t="shared" si="7"/>
        <v>29</v>
      </c>
      <c r="F124" s="16">
        <f t="shared" si="8"/>
        <v>1.7827868852459017E-3</v>
      </c>
      <c r="G124" s="16">
        <f>SUM(F124:F$184)-F$184</f>
        <v>0.13666170746313336</v>
      </c>
    </row>
    <row r="125" spans="1:7" x14ac:dyDescent="0.25">
      <c r="A125" s="15">
        <v>42430</v>
      </c>
      <c r="B125" s="16">
        <v>7.4999999999999997E-3</v>
      </c>
      <c r="C125" s="16">
        <f t="shared" si="5"/>
        <v>2.2499999999999999E-2</v>
      </c>
      <c r="D125" s="47">
        <f t="shared" si="10"/>
        <v>6.1475409836065574E-5</v>
      </c>
      <c r="E125" s="50">
        <f t="shared" si="7"/>
        <v>31</v>
      </c>
      <c r="F125" s="16">
        <f t="shared" si="8"/>
        <v>1.9057377049180328E-3</v>
      </c>
      <c r="G125" s="16">
        <f>SUM(F125:F$184)-F$184</f>
        <v>0.13487892057788747</v>
      </c>
    </row>
    <row r="126" spans="1:7" x14ac:dyDescent="0.25">
      <c r="A126" s="15">
        <v>42461</v>
      </c>
      <c r="B126" s="16">
        <v>7.4999999999999997E-3</v>
      </c>
      <c r="C126" s="16">
        <f t="shared" si="5"/>
        <v>2.2499999999999999E-2</v>
      </c>
      <c r="D126" s="47">
        <f t="shared" si="10"/>
        <v>6.1475409836065574E-5</v>
      </c>
      <c r="E126" s="50">
        <f t="shared" si="7"/>
        <v>30</v>
      </c>
      <c r="F126" s="16">
        <f t="shared" si="8"/>
        <v>1.8442622950819673E-3</v>
      </c>
      <c r="G126" s="16">
        <f>SUM(F126:F$184)-F$184</f>
        <v>0.13297318287296944</v>
      </c>
    </row>
    <row r="127" spans="1:7" x14ac:dyDescent="0.25">
      <c r="A127" s="15">
        <v>42491</v>
      </c>
      <c r="B127" s="16">
        <v>7.4999999999999997E-3</v>
      </c>
      <c r="C127" s="16">
        <f t="shared" si="5"/>
        <v>2.2499999999999999E-2</v>
      </c>
      <c r="D127" s="47">
        <f t="shared" si="10"/>
        <v>6.1475409836065574E-5</v>
      </c>
      <c r="E127" s="50">
        <f t="shared" si="7"/>
        <v>31</v>
      </c>
      <c r="F127" s="16">
        <f t="shared" si="8"/>
        <v>1.9057377049180328E-3</v>
      </c>
      <c r="G127" s="16">
        <f>SUM(F127:F$184)-F$184</f>
        <v>0.13112892057788747</v>
      </c>
    </row>
    <row r="128" spans="1:7" x14ac:dyDescent="0.25">
      <c r="A128" s="15">
        <v>42522</v>
      </c>
      <c r="B128" s="16">
        <v>7.4999999999999997E-3</v>
      </c>
      <c r="C128" s="16">
        <f t="shared" si="5"/>
        <v>2.2499999999999999E-2</v>
      </c>
      <c r="D128" s="47">
        <f t="shared" si="10"/>
        <v>6.1475409836065574E-5</v>
      </c>
      <c r="E128" s="50">
        <f t="shared" si="7"/>
        <v>30</v>
      </c>
      <c r="F128" s="16">
        <f t="shared" si="8"/>
        <v>1.8442622950819673E-3</v>
      </c>
      <c r="G128" s="16">
        <f>SUM(F128:F$184)-F$184</f>
        <v>0.12922318287296947</v>
      </c>
    </row>
    <row r="129" spans="1:7" x14ac:dyDescent="0.25">
      <c r="A129" s="15">
        <v>42552</v>
      </c>
      <c r="B129" s="16">
        <v>7.4999999999999997E-3</v>
      </c>
      <c r="C129" s="16">
        <f t="shared" si="5"/>
        <v>2.2499999999999999E-2</v>
      </c>
      <c r="D129" s="47">
        <f t="shared" si="10"/>
        <v>6.1475409836065574E-5</v>
      </c>
      <c r="E129" s="50">
        <f t="shared" si="7"/>
        <v>31</v>
      </c>
      <c r="F129" s="16">
        <f t="shared" si="8"/>
        <v>1.9057377049180328E-3</v>
      </c>
      <c r="G129" s="16">
        <f>SUM(F129:F$184)-F$184</f>
        <v>0.12737892057788749</v>
      </c>
    </row>
    <row r="130" spans="1:7" x14ac:dyDescent="0.25">
      <c r="A130" s="15">
        <v>42583</v>
      </c>
      <c r="B130" s="16">
        <v>7.4999999999999997E-3</v>
      </c>
      <c r="C130" s="16">
        <f t="shared" si="5"/>
        <v>2.2499999999999999E-2</v>
      </c>
      <c r="D130" s="47">
        <f t="shared" si="10"/>
        <v>6.1475409836065574E-5</v>
      </c>
      <c r="E130" s="50">
        <f t="shared" si="7"/>
        <v>31</v>
      </c>
      <c r="F130" s="16">
        <f t="shared" si="8"/>
        <v>1.9057377049180328E-3</v>
      </c>
      <c r="G130" s="16">
        <f>SUM(F130:F$184)-F$184</f>
        <v>0.12547318287296946</v>
      </c>
    </row>
    <row r="131" spans="1:7" x14ac:dyDescent="0.25">
      <c r="A131" s="15">
        <v>42614</v>
      </c>
      <c r="B131" s="16">
        <v>7.4999999999999997E-3</v>
      </c>
      <c r="C131" s="16">
        <f t="shared" ref="C131:C184" si="11">B131+1.5%</f>
        <v>2.2499999999999999E-2</v>
      </c>
      <c r="D131" s="47">
        <f t="shared" si="10"/>
        <v>6.1475409836065574E-5</v>
      </c>
      <c r="E131" s="50">
        <f t="shared" si="7"/>
        <v>30</v>
      </c>
      <c r="F131" s="16">
        <f t="shared" si="8"/>
        <v>1.8442622950819673E-3</v>
      </c>
      <c r="G131" s="16">
        <f>SUM(F131:F$184)-F$184</f>
        <v>0.12356744516805145</v>
      </c>
    </row>
    <row r="132" spans="1:7" x14ac:dyDescent="0.25">
      <c r="A132" s="15">
        <v>42644</v>
      </c>
      <c r="B132" s="16">
        <v>7.4999999999999997E-3</v>
      </c>
      <c r="C132" s="16">
        <f t="shared" si="11"/>
        <v>2.2499999999999999E-2</v>
      </c>
      <c r="D132" s="47">
        <f t="shared" si="10"/>
        <v>6.1475409836065574E-5</v>
      </c>
      <c r="E132" s="50">
        <f t="shared" ref="E132:E184" si="12">DAY(DATE(YEAR(A132),MONTH(A132)+1,0))</f>
        <v>31</v>
      </c>
      <c r="F132" s="16">
        <f t="shared" ref="F132:F184" si="13">D132*E132</f>
        <v>1.9057377049180328E-3</v>
      </c>
      <c r="G132" s="16">
        <f>SUM(F132:F$184)-F$184</f>
        <v>0.12172318287296949</v>
      </c>
    </row>
    <row r="133" spans="1:7" x14ac:dyDescent="0.25">
      <c r="A133" s="15">
        <v>42675</v>
      </c>
      <c r="B133" s="16">
        <v>7.4999999999999997E-3</v>
      </c>
      <c r="C133" s="16">
        <f t="shared" si="11"/>
        <v>2.2499999999999999E-2</v>
      </c>
      <c r="D133" s="47">
        <f t="shared" si="10"/>
        <v>6.1475409836065574E-5</v>
      </c>
      <c r="E133" s="50">
        <f t="shared" si="12"/>
        <v>30</v>
      </c>
      <c r="F133" s="16">
        <f t="shared" si="13"/>
        <v>1.8442622950819673E-3</v>
      </c>
      <c r="G133" s="16">
        <f>SUM(F133:F$184)-F$184</f>
        <v>0.11981744516805146</v>
      </c>
    </row>
    <row r="134" spans="1:7" x14ac:dyDescent="0.25">
      <c r="A134" s="15">
        <v>42705</v>
      </c>
      <c r="B134" s="16">
        <v>7.4999999999999997E-3</v>
      </c>
      <c r="C134" s="16">
        <f t="shared" si="11"/>
        <v>2.2499999999999999E-2</v>
      </c>
      <c r="D134" s="47">
        <f t="shared" si="10"/>
        <v>6.1475409836065574E-5</v>
      </c>
      <c r="E134" s="50">
        <f t="shared" si="12"/>
        <v>31</v>
      </c>
      <c r="F134" s="16">
        <f t="shared" si="13"/>
        <v>1.9057377049180328E-3</v>
      </c>
      <c r="G134" s="16">
        <f>SUM(F134:F$184)-F$184</f>
        <v>0.1179731828729695</v>
      </c>
    </row>
    <row r="135" spans="1:7" x14ac:dyDescent="0.25">
      <c r="A135" s="15">
        <v>42736</v>
      </c>
      <c r="B135" s="17">
        <v>7.4999999999999997E-3</v>
      </c>
      <c r="C135" s="16">
        <f t="shared" si="11"/>
        <v>2.2499999999999999E-2</v>
      </c>
      <c r="D135" s="47">
        <f t="shared" ref="D135:D170" si="14">C135/365</f>
        <v>6.1643835616438354E-5</v>
      </c>
      <c r="E135" s="50">
        <f t="shared" si="12"/>
        <v>31</v>
      </c>
      <c r="F135" s="16">
        <f t="shared" si="13"/>
        <v>1.910958904109589E-3</v>
      </c>
      <c r="G135" s="16">
        <f>SUM(F135:F$184)-F$184</f>
        <v>0.11606744516805147</v>
      </c>
    </row>
    <row r="136" spans="1:7" x14ac:dyDescent="0.25">
      <c r="A136" s="15">
        <v>42767</v>
      </c>
      <c r="B136" s="17">
        <v>7.4999999999999997E-3</v>
      </c>
      <c r="C136" s="16">
        <f t="shared" si="11"/>
        <v>2.2499999999999999E-2</v>
      </c>
      <c r="D136" s="47">
        <f t="shared" si="14"/>
        <v>6.1643835616438354E-5</v>
      </c>
      <c r="E136" s="50">
        <f t="shared" si="12"/>
        <v>28</v>
      </c>
      <c r="F136" s="16">
        <f t="shared" si="13"/>
        <v>1.7260273972602739E-3</v>
      </c>
      <c r="G136" s="16">
        <f>SUM(F136:F$184)-F$184</f>
        <v>0.11415648626394188</v>
      </c>
    </row>
    <row r="137" spans="1:7" x14ac:dyDescent="0.25">
      <c r="A137" s="15">
        <v>42795</v>
      </c>
      <c r="B137" s="17">
        <v>7.4999999999999997E-3</v>
      </c>
      <c r="C137" s="16">
        <f t="shared" si="11"/>
        <v>2.2499999999999999E-2</v>
      </c>
      <c r="D137" s="47">
        <f t="shared" si="14"/>
        <v>6.1643835616438354E-5</v>
      </c>
      <c r="E137" s="50">
        <f t="shared" si="12"/>
        <v>31</v>
      </c>
      <c r="F137" s="16">
        <f t="shared" si="13"/>
        <v>1.910958904109589E-3</v>
      </c>
      <c r="G137" s="16">
        <f>SUM(F137:F$184)-F$184</f>
        <v>0.11243045886668161</v>
      </c>
    </row>
    <row r="138" spans="1:7" x14ac:dyDescent="0.25">
      <c r="A138" s="15">
        <v>42826</v>
      </c>
      <c r="B138" s="17">
        <v>7.4999999999999997E-3</v>
      </c>
      <c r="C138" s="16">
        <f t="shared" si="11"/>
        <v>2.2499999999999999E-2</v>
      </c>
      <c r="D138" s="47">
        <f t="shared" si="14"/>
        <v>6.1643835616438354E-5</v>
      </c>
      <c r="E138" s="50">
        <f t="shared" si="12"/>
        <v>30</v>
      </c>
      <c r="F138" s="16">
        <f t="shared" si="13"/>
        <v>1.8493150684931506E-3</v>
      </c>
      <c r="G138" s="16">
        <f>SUM(F138:F$184)-F$184</f>
        <v>0.11051949996257202</v>
      </c>
    </row>
    <row r="139" spans="1:7" x14ac:dyDescent="0.25">
      <c r="A139" s="15">
        <v>42856</v>
      </c>
      <c r="B139" s="17">
        <v>7.4999999999999997E-3</v>
      </c>
      <c r="C139" s="16">
        <f t="shared" si="11"/>
        <v>2.2499999999999999E-2</v>
      </c>
      <c r="D139" s="47">
        <f t="shared" si="14"/>
        <v>6.1643835616438354E-5</v>
      </c>
      <c r="E139" s="50">
        <f t="shared" si="12"/>
        <v>31</v>
      </c>
      <c r="F139" s="16">
        <f t="shared" si="13"/>
        <v>1.910958904109589E-3</v>
      </c>
      <c r="G139" s="16">
        <f>SUM(F139:F$184)-F$184</f>
        <v>0.10867018489407887</v>
      </c>
    </row>
    <row r="140" spans="1:7" x14ac:dyDescent="0.25">
      <c r="A140" s="15">
        <v>42887</v>
      </c>
      <c r="B140" s="17">
        <v>7.4999999999999997E-3</v>
      </c>
      <c r="C140" s="16">
        <f t="shared" si="11"/>
        <v>2.2499999999999999E-2</v>
      </c>
      <c r="D140" s="47">
        <f t="shared" si="14"/>
        <v>6.1643835616438354E-5</v>
      </c>
      <c r="E140" s="50">
        <f t="shared" si="12"/>
        <v>30</v>
      </c>
      <c r="F140" s="16">
        <f t="shared" si="13"/>
        <v>1.8493150684931506E-3</v>
      </c>
      <c r="G140" s="16">
        <f>SUM(F140:F$184)-F$184</f>
        <v>0.10675922598996927</v>
      </c>
    </row>
    <row r="141" spans="1:7" x14ac:dyDescent="0.25">
      <c r="A141" s="15">
        <v>42917</v>
      </c>
      <c r="B141" s="17">
        <v>0.01</v>
      </c>
      <c r="C141" s="16">
        <f t="shared" si="11"/>
        <v>2.5000000000000001E-2</v>
      </c>
      <c r="D141" s="47">
        <f t="shared" si="14"/>
        <v>6.8493150684931516E-5</v>
      </c>
      <c r="E141" s="50">
        <f t="shared" si="12"/>
        <v>31</v>
      </c>
      <c r="F141" s="16">
        <f t="shared" si="13"/>
        <v>2.1232876712328772E-3</v>
      </c>
      <c r="G141" s="16">
        <f>SUM(F141:F$184)-F$184</f>
        <v>0.10490991092147613</v>
      </c>
    </row>
    <row r="142" spans="1:7" x14ac:dyDescent="0.25">
      <c r="A142" s="15">
        <v>42948</v>
      </c>
      <c r="B142" s="17">
        <v>0.01</v>
      </c>
      <c r="C142" s="16">
        <f t="shared" si="11"/>
        <v>2.5000000000000001E-2</v>
      </c>
      <c r="D142" s="47">
        <f t="shared" si="14"/>
        <v>6.8493150684931516E-5</v>
      </c>
      <c r="E142" s="50">
        <f t="shared" si="12"/>
        <v>31</v>
      </c>
      <c r="F142" s="16">
        <f t="shared" si="13"/>
        <v>2.1232876712328772E-3</v>
      </c>
      <c r="G142" s="16">
        <f>SUM(F142:F$184)-F$184</f>
        <v>0.10278662325024324</v>
      </c>
    </row>
    <row r="143" spans="1:7" x14ac:dyDescent="0.25">
      <c r="A143" s="15">
        <v>42979</v>
      </c>
      <c r="B143" s="17">
        <v>1.2500000000000001E-2</v>
      </c>
      <c r="C143" s="16">
        <f t="shared" si="11"/>
        <v>2.75E-2</v>
      </c>
      <c r="D143" s="47">
        <f t="shared" si="14"/>
        <v>7.5342465753424663E-5</v>
      </c>
      <c r="E143" s="50">
        <f t="shared" si="12"/>
        <v>30</v>
      </c>
      <c r="F143" s="16">
        <f t="shared" si="13"/>
        <v>2.2602739726027398E-3</v>
      </c>
      <c r="G143" s="16">
        <f>SUM(F143:F$184)-F$184</f>
        <v>0.10066333557901037</v>
      </c>
    </row>
    <row r="144" spans="1:7" x14ac:dyDescent="0.25">
      <c r="A144" s="15">
        <v>43009</v>
      </c>
      <c r="B144" s="17">
        <v>1.2500000000000001E-2</v>
      </c>
      <c r="C144" s="16">
        <f t="shared" si="11"/>
        <v>2.75E-2</v>
      </c>
      <c r="D144" s="47">
        <f t="shared" si="14"/>
        <v>7.5342465753424663E-5</v>
      </c>
      <c r="E144" s="50">
        <f t="shared" si="12"/>
        <v>31</v>
      </c>
      <c r="F144" s="16">
        <f t="shared" si="13"/>
        <v>2.3356164383561647E-3</v>
      </c>
      <c r="G144" s="16">
        <f>SUM(F144:F$184)-F$184</f>
        <v>9.8403061606407632E-2</v>
      </c>
    </row>
    <row r="145" spans="1:7" x14ac:dyDescent="0.25">
      <c r="A145" s="15">
        <v>43040</v>
      </c>
      <c r="B145" s="17">
        <v>1.2500000000000001E-2</v>
      </c>
      <c r="C145" s="16">
        <f t="shared" si="11"/>
        <v>2.75E-2</v>
      </c>
      <c r="D145" s="47">
        <f t="shared" si="14"/>
        <v>7.5342465753424663E-5</v>
      </c>
      <c r="E145" s="50">
        <f t="shared" si="12"/>
        <v>30</v>
      </c>
      <c r="F145" s="16">
        <f t="shared" si="13"/>
        <v>2.2602739726027398E-3</v>
      </c>
      <c r="G145" s="16">
        <f>SUM(F145:F$184)-F$184</f>
        <v>9.6067445168051463E-2</v>
      </c>
    </row>
    <row r="146" spans="1:7" x14ac:dyDescent="0.25">
      <c r="A146" s="15">
        <v>43070</v>
      </c>
      <c r="B146" s="17">
        <v>1.2500000000000001E-2</v>
      </c>
      <c r="C146" s="16">
        <f t="shared" si="11"/>
        <v>2.75E-2</v>
      </c>
      <c r="D146" s="47">
        <f t="shared" si="14"/>
        <v>7.5342465753424663E-5</v>
      </c>
      <c r="E146" s="50">
        <f t="shared" si="12"/>
        <v>31</v>
      </c>
      <c r="F146" s="16">
        <f t="shared" si="13"/>
        <v>2.3356164383561647E-3</v>
      </c>
      <c r="G146" s="16">
        <f>SUM(F146:F$184)-F$184</f>
        <v>9.3807171195448721E-2</v>
      </c>
    </row>
    <row r="147" spans="1:7" x14ac:dyDescent="0.25">
      <c r="A147" s="15">
        <v>43101</v>
      </c>
      <c r="B147" s="17">
        <v>1.4999999999999999E-2</v>
      </c>
      <c r="C147" s="16">
        <f t="shared" si="11"/>
        <v>0.03</v>
      </c>
      <c r="D147" s="47">
        <f t="shared" si="14"/>
        <v>8.219178082191781E-5</v>
      </c>
      <c r="E147" s="50">
        <f t="shared" si="12"/>
        <v>31</v>
      </c>
      <c r="F147" s="16">
        <f t="shared" si="13"/>
        <v>2.5479452054794523E-3</v>
      </c>
      <c r="G147" s="16">
        <f>SUM(F147:F$184)-F$184</f>
        <v>9.1471554757092566E-2</v>
      </c>
    </row>
    <row r="148" spans="1:7" x14ac:dyDescent="0.25">
      <c r="A148" s="15">
        <v>43132</v>
      </c>
      <c r="B148" s="17">
        <v>1.4999999999999999E-2</v>
      </c>
      <c r="C148" s="16">
        <f t="shared" si="11"/>
        <v>0.03</v>
      </c>
      <c r="D148" s="47">
        <f t="shared" si="14"/>
        <v>8.219178082191781E-5</v>
      </c>
      <c r="E148" s="50">
        <f t="shared" si="12"/>
        <v>28</v>
      </c>
      <c r="F148" s="16">
        <f t="shared" si="13"/>
        <v>2.3013698630136989E-3</v>
      </c>
      <c r="G148" s="16">
        <f>SUM(F148:F$184)-F$184</f>
        <v>8.8923609551613103E-2</v>
      </c>
    </row>
    <row r="149" spans="1:7" x14ac:dyDescent="0.25">
      <c r="A149" s="15">
        <v>43160</v>
      </c>
      <c r="B149" s="17">
        <v>1.4999999999999999E-2</v>
      </c>
      <c r="C149" s="16">
        <f t="shared" si="11"/>
        <v>0.03</v>
      </c>
      <c r="D149" s="47">
        <f t="shared" si="14"/>
        <v>8.219178082191781E-5</v>
      </c>
      <c r="E149" s="50">
        <f t="shared" si="12"/>
        <v>31</v>
      </c>
      <c r="F149" s="16">
        <f t="shared" si="13"/>
        <v>2.5479452054794523E-3</v>
      </c>
      <c r="G149" s="16">
        <f>SUM(F149:F$184)-F$184</f>
        <v>8.6622239688599417E-2</v>
      </c>
    </row>
    <row r="150" spans="1:7" x14ac:dyDescent="0.25">
      <c r="A150" s="15">
        <v>43191</v>
      </c>
      <c r="B150" s="17">
        <v>1.4999999999999999E-2</v>
      </c>
      <c r="C150" s="16">
        <f t="shared" si="11"/>
        <v>0.03</v>
      </c>
      <c r="D150" s="47">
        <f t="shared" si="14"/>
        <v>8.219178082191781E-5</v>
      </c>
      <c r="E150" s="50">
        <f t="shared" si="12"/>
        <v>30</v>
      </c>
      <c r="F150" s="16">
        <f t="shared" si="13"/>
        <v>2.4657534246575342E-3</v>
      </c>
      <c r="G150" s="16">
        <f>SUM(F150:F$184)-F$184</f>
        <v>8.4074294483119955E-2</v>
      </c>
    </row>
    <row r="151" spans="1:7" x14ac:dyDescent="0.25">
      <c r="A151" s="15">
        <v>43221</v>
      </c>
      <c r="B151" s="17">
        <v>1.4999999999999999E-2</v>
      </c>
      <c r="C151" s="16">
        <f t="shared" si="11"/>
        <v>0.03</v>
      </c>
      <c r="D151" s="47">
        <f t="shared" si="14"/>
        <v>8.219178082191781E-5</v>
      </c>
      <c r="E151" s="50">
        <f t="shared" si="12"/>
        <v>31</v>
      </c>
      <c r="F151" s="16">
        <f t="shared" si="13"/>
        <v>2.5479452054794523E-3</v>
      </c>
      <c r="G151" s="16">
        <f>SUM(F151:F$184)-F$184</f>
        <v>8.1608541058462436E-2</v>
      </c>
    </row>
    <row r="152" spans="1:7" x14ac:dyDescent="0.25">
      <c r="A152" s="15">
        <v>43252</v>
      </c>
      <c r="B152" s="17">
        <v>1.4999999999999999E-2</v>
      </c>
      <c r="C152" s="16">
        <f t="shared" si="11"/>
        <v>0.03</v>
      </c>
      <c r="D152" s="47">
        <f t="shared" si="14"/>
        <v>8.219178082191781E-5</v>
      </c>
      <c r="E152" s="50">
        <f t="shared" si="12"/>
        <v>30</v>
      </c>
      <c r="F152" s="16">
        <f t="shared" si="13"/>
        <v>2.4657534246575342E-3</v>
      </c>
      <c r="G152" s="16">
        <f>SUM(F152:F$184)-F$184</f>
        <v>7.9060595852982987E-2</v>
      </c>
    </row>
    <row r="153" spans="1:7" x14ac:dyDescent="0.25">
      <c r="A153" s="15">
        <v>43282</v>
      </c>
      <c r="B153" s="17">
        <v>1.7500000000000002E-2</v>
      </c>
      <c r="C153" s="16">
        <f t="shared" si="11"/>
        <v>3.2500000000000001E-2</v>
      </c>
      <c r="D153" s="47">
        <f t="shared" si="14"/>
        <v>8.9041095890410958E-5</v>
      </c>
      <c r="E153" s="50">
        <f t="shared" si="12"/>
        <v>31</v>
      </c>
      <c r="F153" s="16">
        <f t="shared" si="13"/>
        <v>2.7602739726027398E-3</v>
      </c>
      <c r="G153" s="16">
        <f>SUM(F153:F$184)-F$184</f>
        <v>7.6594842428325455E-2</v>
      </c>
    </row>
    <row r="154" spans="1:7" x14ac:dyDescent="0.25">
      <c r="A154" s="15">
        <v>43313</v>
      </c>
      <c r="B154" s="17">
        <v>1.7500000000000002E-2</v>
      </c>
      <c r="C154" s="16">
        <f t="shared" si="11"/>
        <v>3.2500000000000001E-2</v>
      </c>
      <c r="D154" s="47">
        <f t="shared" si="14"/>
        <v>8.9041095890410958E-5</v>
      </c>
      <c r="E154" s="50">
        <f t="shared" si="12"/>
        <v>31</v>
      </c>
      <c r="F154" s="16">
        <f t="shared" si="13"/>
        <v>2.7602739726027398E-3</v>
      </c>
      <c r="G154" s="16">
        <f>SUM(F154:F$184)-F$184</f>
        <v>7.3834568455722727E-2</v>
      </c>
    </row>
    <row r="155" spans="1:7" x14ac:dyDescent="0.25">
      <c r="A155" s="15">
        <v>43344</v>
      </c>
      <c r="B155" s="17">
        <v>1.7500000000000002E-2</v>
      </c>
      <c r="C155" s="16">
        <f t="shared" si="11"/>
        <v>3.2500000000000001E-2</v>
      </c>
      <c r="D155" s="47">
        <f t="shared" si="14"/>
        <v>8.9041095890410958E-5</v>
      </c>
      <c r="E155" s="50">
        <f t="shared" si="12"/>
        <v>30</v>
      </c>
      <c r="F155" s="16">
        <f t="shared" si="13"/>
        <v>2.6712328767123285E-3</v>
      </c>
      <c r="G155" s="16">
        <f>SUM(F155:F$184)-F$184</f>
        <v>7.1074294483119985E-2</v>
      </c>
    </row>
    <row r="156" spans="1:7" x14ac:dyDescent="0.25">
      <c r="A156" s="15">
        <v>43374</v>
      </c>
      <c r="B156" s="17">
        <v>0.02</v>
      </c>
      <c r="C156" s="16">
        <f t="shared" si="11"/>
        <v>3.5000000000000003E-2</v>
      </c>
      <c r="D156" s="47">
        <f t="shared" si="14"/>
        <v>9.5890410958904119E-5</v>
      </c>
      <c r="E156" s="50">
        <f t="shared" si="12"/>
        <v>31</v>
      </c>
      <c r="F156" s="16">
        <f t="shared" si="13"/>
        <v>2.9726027397260278E-3</v>
      </c>
      <c r="G156" s="16">
        <f>SUM(F156:F$184)-F$184</f>
        <v>6.8403061606407661E-2</v>
      </c>
    </row>
    <row r="157" spans="1:7" x14ac:dyDescent="0.25">
      <c r="A157" s="15">
        <v>43405</v>
      </c>
      <c r="B157" s="17">
        <v>0.02</v>
      </c>
      <c r="C157" s="16">
        <f t="shared" si="11"/>
        <v>3.5000000000000003E-2</v>
      </c>
      <c r="D157" s="47">
        <f t="shared" si="14"/>
        <v>9.5890410958904119E-5</v>
      </c>
      <c r="E157" s="50">
        <f t="shared" si="12"/>
        <v>30</v>
      </c>
      <c r="F157" s="16">
        <f t="shared" si="13"/>
        <v>2.8767123287671238E-3</v>
      </c>
      <c r="G157" s="16">
        <f>SUM(F157:F$184)-F$184</f>
        <v>6.543045886668164E-2</v>
      </c>
    </row>
    <row r="158" spans="1:7" x14ac:dyDescent="0.25">
      <c r="A158" s="15">
        <v>43435</v>
      </c>
      <c r="B158" s="17">
        <v>0.02</v>
      </c>
      <c r="C158" s="16">
        <f t="shared" si="11"/>
        <v>3.5000000000000003E-2</v>
      </c>
      <c r="D158" s="47">
        <f t="shared" si="14"/>
        <v>9.5890410958904119E-5</v>
      </c>
      <c r="E158" s="50">
        <f t="shared" si="12"/>
        <v>31</v>
      </c>
      <c r="F158" s="16">
        <f t="shared" si="13"/>
        <v>2.9726027397260278E-3</v>
      </c>
      <c r="G158" s="16">
        <f>SUM(F158:F$184)-F$184</f>
        <v>6.2553746537914512E-2</v>
      </c>
    </row>
    <row r="159" spans="1:7" x14ac:dyDescent="0.25">
      <c r="A159" s="15">
        <v>43466</v>
      </c>
      <c r="B159" s="17">
        <v>0.02</v>
      </c>
      <c r="C159" s="16">
        <f t="shared" si="11"/>
        <v>3.5000000000000003E-2</v>
      </c>
      <c r="D159" s="47">
        <f t="shared" si="14"/>
        <v>9.5890410958904119E-5</v>
      </c>
      <c r="E159" s="50">
        <f t="shared" si="12"/>
        <v>31</v>
      </c>
      <c r="F159" s="16">
        <f t="shared" si="13"/>
        <v>2.9726027397260278E-3</v>
      </c>
      <c r="G159" s="16">
        <f>SUM(F159:F$184)-F$184</f>
        <v>5.9581143798188498E-2</v>
      </c>
    </row>
    <row r="160" spans="1:7" x14ac:dyDescent="0.25">
      <c r="A160" s="15">
        <v>43497</v>
      </c>
      <c r="B160" s="17">
        <v>0.02</v>
      </c>
      <c r="C160" s="16">
        <f t="shared" si="11"/>
        <v>3.5000000000000003E-2</v>
      </c>
      <c r="D160" s="47">
        <f t="shared" si="14"/>
        <v>9.5890410958904119E-5</v>
      </c>
      <c r="E160" s="50">
        <f t="shared" si="12"/>
        <v>28</v>
      </c>
      <c r="F160" s="16">
        <f t="shared" si="13"/>
        <v>2.6849315068493153E-3</v>
      </c>
      <c r="G160" s="16">
        <f>SUM(F160:F$184)-F$184</f>
        <v>5.6608541058462476E-2</v>
      </c>
    </row>
    <row r="161" spans="1:7" x14ac:dyDescent="0.25">
      <c r="A161" s="15">
        <v>43525</v>
      </c>
      <c r="B161" s="17">
        <v>0.02</v>
      </c>
      <c r="C161" s="16">
        <f t="shared" si="11"/>
        <v>3.5000000000000003E-2</v>
      </c>
      <c r="D161" s="47">
        <f t="shared" si="14"/>
        <v>9.5890410958904119E-5</v>
      </c>
      <c r="E161" s="50">
        <f t="shared" si="12"/>
        <v>31</v>
      </c>
      <c r="F161" s="16">
        <f t="shared" si="13"/>
        <v>2.9726027397260278E-3</v>
      </c>
      <c r="G161" s="16">
        <f>SUM(F161:F$184)-F$184</f>
        <v>5.3923609551613155E-2</v>
      </c>
    </row>
    <row r="162" spans="1:7" x14ac:dyDescent="0.25">
      <c r="A162" s="15">
        <v>43556</v>
      </c>
      <c r="B162" s="17">
        <v>0.02</v>
      </c>
      <c r="C162" s="16">
        <f t="shared" si="11"/>
        <v>3.5000000000000003E-2</v>
      </c>
      <c r="D162" s="47">
        <f t="shared" si="14"/>
        <v>9.5890410958904119E-5</v>
      </c>
      <c r="E162" s="50">
        <f t="shared" si="12"/>
        <v>30</v>
      </c>
      <c r="F162" s="16">
        <f t="shared" si="13"/>
        <v>2.8767123287671238E-3</v>
      </c>
      <c r="G162" s="16">
        <f>SUM(F162:F$184)-F$184</f>
        <v>5.0951006811887127E-2</v>
      </c>
    </row>
    <row r="163" spans="1:7" x14ac:dyDescent="0.25">
      <c r="A163" s="15">
        <v>43586</v>
      </c>
      <c r="B163" s="17">
        <v>0.02</v>
      </c>
      <c r="C163" s="16">
        <f t="shared" si="11"/>
        <v>3.5000000000000003E-2</v>
      </c>
      <c r="D163" s="47">
        <f t="shared" si="14"/>
        <v>9.5890410958904119E-5</v>
      </c>
      <c r="E163" s="50">
        <f t="shared" si="12"/>
        <v>31</v>
      </c>
      <c r="F163" s="16">
        <f t="shared" si="13"/>
        <v>2.9726027397260278E-3</v>
      </c>
      <c r="G163" s="16">
        <f>SUM(F163:F$184)-F$184</f>
        <v>4.8074294483120006E-2</v>
      </c>
    </row>
    <row r="164" spans="1:7" x14ac:dyDescent="0.25">
      <c r="A164" s="15">
        <v>43617</v>
      </c>
      <c r="B164" s="17">
        <v>0.02</v>
      </c>
      <c r="C164" s="16">
        <f t="shared" si="11"/>
        <v>3.5000000000000003E-2</v>
      </c>
      <c r="D164" s="47">
        <f t="shared" si="14"/>
        <v>9.5890410958904119E-5</v>
      </c>
      <c r="E164" s="50">
        <f t="shared" si="12"/>
        <v>30</v>
      </c>
      <c r="F164" s="16">
        <f t="shared" si="13"/>
        <v>2.8767123287671238E-3</v>
      </c>
      <c r="G164" s="16">
        <f>SUM(F164:F$184)-F$184</f>
        <v>4.5101691743393978E-2</v>
      </c>
    </row>
    <row r="165" spans="1:7" x14ac:dyDescent="0.25">
      <c r="A165" s="15">
        <v>43647</v>
      </c>
      <c r="B165" s="17">
        <v>0.02</v>
      </c>
      <c r="C165" s="16">
        <f t="shared" si="11"/>
        <v>3.5000000000000003E-2</v>
      </c>
      <c r="D165" s="47">
        <f t="shared" si="14"/>
        <v>9.5890410958904119E-5</v>
      </c>
      <c r="E165" s="50">
        <f t="shared" si="12"/>
        <v>31</v>
      </c>
      <c r="F165" s="16">
        <f t="shared" si="13"/>
        <v>2.9726027397260278E-3</v>
      </c>
      <c r="G165" s="16">
        <f>SUM(F165:F$184)-F$184</f>
        <v>4.222497941462685E-2</v>
      </c>
    </row>
    <row r="166" spans="1:7" x14ac:dyDescent="0.25">
      <c r="A166" s="15">
        <v>43678</v>
      </c>
      <c r="B166" s="17">
        <v>0.02</v>
      </c>
      <c r="C166" s="16">
        <f t="shared" si="11"/>
        <v>3.5000000000000003E-2</v>
      </c>
      <c r="D166" s="47">
        <f t="shared" si="14"/>
        <v>9.5890410958904119E-5</v>
      </c>
      <c r="E166" s="50">
        <f t="shared" si="12"/>
        <v>31</v>
      </c>
      <c r="F166" s="16">
        <f t="shared" si="13"/>
        <v>2.9726027397260278E-3</v>
      </c>
      <c r="G166" s="16">
        <f>SUM(F166:F$184)-F$184</f>
        <v>3.9252376674900821E-2</v>
      </c>
    </row>
    <row r="167" spans="1:7" x14ac:dyDescent="0.25">
      <c r="A167" s="15">
        <v>43709</v>
      </c>
      <c r="B167" s="17">
        <v>0.02</v>
      </c>
      <c r="C167" s="16">
        <f t="shared" si="11"/>
        <v>3.5000000000000003E-2</v>
      </c>
      <c r="D167" s="47">
        <f t="shared" si="14"/>
        <v>9.5890410958904119E-5</v>
      </c>
      <c r="E167" s="50">
        <f t="shared" si="12"/>
        <v>30</v>
      </c>
      <c r="F167" s="16">
        <f t="shared" si="13"/>
        <v>2.8767123287671238E-3</v>
      </c>
      <c r="G167" s="16">
        <f>SUM(F167:F$184)-F$184</f>
        <v>3.6279773935174793E-2</v>
      </c>
    </row>
    <row r="168" spans="1:7" x14ac:dyDescent="0.25">
      <c r="A168" s="15">
        <v>43739</v>
      </c>
      <c r="B168" s="17">
        <v>0.02</v>
      </c>
      <c r="C168" s="16">
        <f t="shared" si="11"/>
        <v>3.5000000000000003E-2</v>
      </c>
      <c r="D168" s="47">
        <f t="shared" si="14"/>
        <v>9.5890410958904119E-5</v>
      </c>
      <c r="E168" s="50">
        <f t="shared" si="12"/>
        <v>31</v>
      </c>
      <c r="F168" s="16">
        <f t="shared" si="13"/>
        <v>2.9726027397260278E-3</v>
      </c>
      <c r="G168" s="16">
        <f>SUM(F168:F$184)-F$184</f>
        <v>3.3403061606407672E-2</v>
      </c>
    </row>
    <row r="169" spans="1:7" x14ac:dyDescent="0.25">
      <c r="A169" s="15">
        <v>43770</v>
      </c>
      <c r="B169" s="17">
        <v>0.02</v>
      </c>
      <c r="C169" s="16">
        <f t="shared" si="11"/>
        <v>3.5000000000000003E-2</v>
      </c>
      <c r="D169" s="47">
        <f t="shared" si="14"/>
        <v>9.5890410958904119E-5</v>
      </c>
      <c r="E169" s="50">
        <f t="shared" si="12"/>
        <v>30</v>
      </c>
      <c r="F169" s="16">
        <f t="shared" si="13"/>
        <v>2.8767123287671238E-3</v>
      </c>
      <c r="G169" s="16">
        <f>SUM(F169:F$184)-F$184</f>
        <v>3.0430458866681644E-2</v>
      </c>
    </row>
    <row r="170" spans="1:7" x14ac:dyDescent="0.25">
      <c r="A170" s="15">
        <v>43800</v>
      </c>
      <c r="B170" s="17">
        <v>0.02</v>
      </c>
      <c r="C170" s="16">
        <f t="shared" si="11"/>
        <v>3.5000000000000003E-2</v>
      </c>
      <c r="D170" s="47">
        <f t="shared" si="14"/>
        <v>9.5890410958904119E-5</v>
      </c>
      <c r="E170" s="50">
        <f t="shared" si="12"/>
        <v>31</v>
      </c>
      <c r="F170" s="16">
        <f t="shared" si="13"/>
        <v>2.9726027397260278E-3</v>
      </c>
      <c r="G170" s="16">
        <f>SUM(F170:F$184)-F$184</f>
        <v>2.7553746537914522E-2</v>
      </c>
    </row>
    <row r="171" spans="1:7" x14ac:dyDescent="0.25">
      <c r="A171" s="15">
        <v>43831</v>
      </c>
      <c r="B171" s="17">
        <v>0.02</v>
      </c>
      <c r="C171" s="16">
        <f t="shared" si="11"/>
        <v>3.5000000000000003E-2</v>
      </c>
      <c r="D171" s="47">
        <f>C171/366</f>
        <v>9.5628415300546462E-5</v>
      </c>
      <c r="E171" s="50">
        <f t="shared" si="12"/>
        <v>31</v>
      </c>
      <c r="F171" s="16">
        <f t="shared" si="13"/>
        <v>2.9644808743169403E-3</v>
      </c>
      <c r="G171" s="16">
        <f>SUM(F171:F$184)-F$184</f>
        <v>2.4581143798188487E-2</v>
      </c>
    </row>
    <row r="172" spans="1:7" x14ac:dyDescent="0.25">
      <c r="A172" s="15">
        <v>43862</v>
      </c>
      <c r="B172" s="17">
        <v>0.02</v>
      </c>
      <c r="C172" s="16">
        <f t="shared" si="11"/>
        <v>3.5000000000000003E-2</v>
      </c>
      <c r="D172" s="47">
        <f t="shared" ref="D172:D182" si="15">C172/366</f>
        <v>9.5628415300546462E-5</v>
      </c>
      <c r="E172" s="50">
        <f t="shared" si="12"/>
        <v>29</v>
      </c>
      <c r="F172" s="16">
        <f t="shared" si="13"/>
        <v>2.7732240437158473E-3</v>
      </c>
      <c r="G172" s="16">
        <f>SUM(F172:F$184)-F$184</f>
        <v>2.161666292387155E-2</v>
      </c>
    </row>
    <row r="173" spans="1:7" x14ac:dyDescent="0.25">
      <c r="A173" s="15">
        <v>43891</v>
      </c>
      <c r="B173" s="17">
        <v>0.01</v>
      </c>
      <c r="C173" s="16">
        <f t="shared" si="11"/>
        <v>2.5000000000000001E-2</v>
      </c>
      <c r="D173" s="47">
        <f t="shared" si="15"/>
        <v>6.8306010928961749E-5</v>
      </c>
      <c r="E173" s="50">
        <f t="shared" si="12"/>
        <v>31</v>
      </c>
      <c r="F173" s="16">
        <f t="shared" si="13"/>
        <v>2.117486338797814E-3</v>
      </c>
      <c r="G173" s="16">
        <f>SUM(F173:F$184)-F$184</f>
        <v>1.8843438880155702E-2</v>
      </c>
    </row>
    <row r="174" spans="1:7" x14ac:dyDescent="0.25">
      <c r="A174" s="15">
        <v>43922</v>
      </c>
      <c r="B174" s="17">
        <v>5.0000000000000001E-3</v>
      </c>
      <c r="C174" s="16">
        <f t="shared" si="11"/>
        <v>0.02</v>
      </c>
      <c r="D174" s="47">
        <f t="shared" si="15"/>
        <v>5.4644808743169399E-5</v>
      </c>
      <c r="E174" s="50">
        <f t="shared" si="12"/>
        <v>30</v>
      </c>
      <c r="F174" s="16">
        <f t="shared" si="13"/>
        <v>1.639344262295082E-3</v>
      </c>
      <c r="G174" s="16">
        <f>SUM(F174:F$184)-F$184</f>
        <v>1.6725952541357891E-2</v>
      </c>
    </row>
    <row r="175" spans="1:7" x14ac:dyDescent="0.25">
      <c r="A175" s="15">
        <v>43952</v>
      </c>
      <c r="B175" s="17">
        <v>5.0000000000000001E-3</v>
      </c>
      <c r="C175" s="16">
        <f t="shared" si="11"/>
        <v>0.02</v>
      </c>
      <c r="D175" s="47">
        <f t="shared" si="15"/>
        <v>5.4644808743169399E-5</v>
      </c>
      <c r="E175" s="50">
        <f t="shared" si="12"/>
        <v>31</v>
      </c>
      <c r="F175" s="16">
        <f t="shared" si="13"/>
        <v>1.6939890710382514E-3</v>
      </c>
      <c r="G175" s="16">
        <f>SUM(F175:F$184)-F$184</f>
        <v>1.5086608279062807E-2</v>
      </c>
    </row>
    <row r="176" spans="1:7" x14ac:dyDescent="0.25">
      <c r="A176" s="15">
        <v>43983</v>
      </c>
      <c r="B176" s="17">
        <v>5.0000000000000001E-3</v>
      </c>
      <c r="C176" s="16">
        <f t="shared" si="11"/>
        <v>0.02</v>
      </c>
      <c r="D176" s="47">
        <f t="shared" si="15"/>
        <v>5.4644808743169399E-5</v>
      </c>
      <c r="E176" s="50">
        <f t="shared" si="12"/>
        <v>30</v>
      </c>
      <c r="F176" s="16">
        <f t="shared" si="13"/>
        <v>1.639344262295082E-3</v>
      </c>
      <c r="G176" s="16">
        <f>SUM(F176:F$184)-F$184</f>
        <v>1.3392619208024554E-2</v>
      </c>
    </row>
    <row r="177" spans="1:7" x14ac:dyDescent="0.25">
      <c r="A177" s="15">
        <v>44013</v>
      </c>
      <c r="B177" s="17">
        <v>5.0000000000000001E-3</v>
      </c>
      <c r="C177" s="16">
        <f t="shared" si="11"/>
        <v>0.02</v>
      </c>
      <c r="D177" s="47">
        <f t="shared" si="15"/>
        <v>5.4644808743169399E-5</v>
      </c>
      <c r="E177" s="50">
        <f t="shared" si="12"/>
        <v>31</v>
      </c>
      <c r="F177" s="16">
        <f t="shared" si="13"/>
        <v>1.6939890710382514E-3</v>
      </c>
      <c r="G177" s="16">
        <f>SUM(F177:F$184)-F$184</f>
        <v>1.1753274945729471E-2</v>
      </c>
    </row>
    <row r="178" spans="1:7" x14ac:dyDescent="0.25">
      <c r="A178" s="15">
        <v>44044</v>
      </c>
      <c r="B178" s="17">
        <v>5.0000000000000001E-3</v>
      </c>
      <c r="C178" s="16">
        <f t="shared" si="11"/>
        <v>0.02</v>
      </c>
      <c r="D178" s="47">
        <f t="shared" si="15"/>
        <v>5.4644808743169399E-5</v>
      </c>
      <c r="E178" s="50">
        <f t="shared" si="12"/>
        <v>31</v>
      </c>
      <c r="F178" s="16">
        <f t="shared" si="13"/>
        <v>1.6939890710382514E-3</v>
      </c>
      <c r="G178" s="16">
        <f>SUM(F178:F$184)-F$184</f>
        <v>1.005928587469122E-2</v>
      </c>
    </row>
    <row r="179" spans="1:7" x14ac:dyDescent="0.25">
      <c r="A179" s="15">
        <v>44075</v>
      </c>
      <c r="B179" s="17">
        <v>5.0000000000000001E-3</v>
      </c>
      <c r="C179" s="16">
        <f t="shared" si="11"/>
        <v>0.02</v>
      </c>
      <c r="D179" s="47">
        <f t="shared" si="15"/>
        <v>5.4644808743169399E-5</v>
      </c>
      <c r="E179" s="50">
        <f t="shared" si="12"/>
        <v>30</v>
      </c>
      <c r="F179" s="16">
        <f t="shared" si="13"/>
        <v>1.639344262295082E-3</v>
      </c>
      <c r="G179" s="16">
        <f>SUM(F179:F$184)-F$184</f>
        <v>8.3652968036529683E-3</v>
      </c>
    </row>
    <row r="180" spans="1:7" x14ac:dyDescent="0.25">
      <c r="A180" s="15">
        <v>44105</v>
      </c>
      <c r="B180" s="17">
        <v>5.0000000000000001E-3</v>
      </c>
      <c r="C180" s="16">
        <f t="shared" si="11"/>
        <v>0.02</v>
      </c>
      <c r="D180" s="47">
        <f t="shared" si="15"/>
        <v>5.4644808743169399E-5</v>
      </c>
      <c r="E180" s="50">
        <f t="shared" si="12"/>
        <v>31</v>
      </c>
      <c r="F180" s="16">
        <f t="shared" si="13"/>
        <v>1.6939890710382514E-3</v>
      </c>
      <c r="G180" s="16">
        <f>SUM(F180:F$184)-F$184</f>
        <v>6.7259525413578859E-3</v>
      </c>
    </row>
    <row r="181" spans="1:7" x14ac:dyDescent="0.25">
      <c r="A181" s="15">
        <v>44136</v>
      </c>
      <c r="B181" s="18">
        <f t="shared" ref="B181:B184" si="16">B180</f>
        <v>5.0000000000000001E-3</v>
      </c>
      <c r="C181" s="16">
        <f t="shared" si="11"/>
        <v>0.02</v>
      </c>
      <c r="D181" s="47">
        <f t="shared" si="15"/>
        <v>5.4644808743169399E-5</v>
      </c>
      <c r="E181" s="50">
        <f t="shared" si="12"/>
        <v>30</v>
      </c>
      <c r="F181" s="16">
        <f t="shared" si="13"/>
        <v>1.639344262295082E-3</v>
      </c>
      <c r="G181" s="16">
        <f>SUM(F181:F$184)-F$184</f>
        <v>5.0319634703196343E-3</v>
      </c>
    </row>
    <row r="182" spans="1:7" x14ac:dyDescent="0.25">
      <c r="A182" s="15">
        <v>44166</v>
      </c>
      <c r="B182" s="18">
        <f t="shared" si="16"/>
        <v>5.0000000000000001E-3</v>
      </c>
      <c r="C182" s="16">
        <f t="shared" si="11"/>
        <v>0.02</v>
      </c>
      <c r="D182" s="47">
        <f t="shared" si="15"/>
        <v>5.4644808743169399E-5</v>
      </c>
      <c r="E182" s="50">
        <f t="shared" si="12"/>
        <v>31</v>
      </c>
      <c r="F182" s="16">
        <f t="shared" si="13"/>
        <v>1.6939890710382514E-3</v>
      </c>
      <c r="G182" s="16">
        <f>SUM(F182:F$184)-F$184</f>
        <v>3.3926192080245528E-3</v>
      </c>
    </row>
    <row r="183" spans="1:7" x14ac:dyDescent="0.25">
      <c r="A183" s="15">
        <v>44197</v>
      </c>
      <c r="B183" s="18">
        <f t="shared" si="16"/>
        <v>5.0000000000000001E-3</v>
      </c>
      <c r="C183" s="16">
        <f t="shared" si="11"/>
        <v>0.02</v>
      </c>
      <c r="D183" s="47">
        <f t="shared" ref="D183:D184" si="17">C183/365</f>
        <v>5.4794520547945207E-5</v>
      </c>
      <c r="E183" s="50">
        <f t="shared" si="12"/>
        <v>31</v>
      </c>
      <c r="F183" s="16">
        <f t="shared" si="13"/>
        <v>1.6986301369863014E-3</v>
      </c>
      <c r="G183" s="16">
        <f>SUM(F183:F$184)-F$184</f>
        <v>1.6986301369863012E-3</v>
      </c>
    </row>
    <row r="184" spans="1:7" x14ac:dyDescent="0.25">
      <c r="A184" s="15">
        <v>44228</v>
      </c>
      <c r="B184" s="18">
        <f t="shared" si="16"/>
        <v>5.0000000000000001E-3</v>
      </c>
      <c r="C184" s="16">
        <f t="shared" si="11"/>
        <v>0.02</v>
      </c>
      <c r="D184" s="47">
        <f t="shared" si="17"/>
        <v>5.4794520547945207E-5</v>
      </c>
      <c r="E184" s="50">
        <f t="shared" si="12"/>
        <v>28</v>
      </c>
      <c r="F184" s="16">
        <f t="shared" si="13"/>
        <v>1.5342465753424659E-3</v>
      </c>
      <c r="G184" s="16">
        <f>SUM(F184:F$184)-F$184</f>
        <v>0</v>
      </c>
    </row>
    <row r="186" spans="1:7" x14ac:dyDescent="0.25">
      <c r="A186" s="19" t="s">
        <v>542</v>
      </c>
    </row>
    <row r="187" spans="1:7" x14ac:dyDescent="0.25">
      <c r="A187" s="19"/>
    </row>
    <row r="188" spans="1:7" x14ac:dyDescent="0.25">
      <c r="A188" s="19" t="s">
        <v>439</v>
      </c>
    </row>
    <row r="189" spans="1:7" x14ac:dyDescent="0.25">
      <c r="A189" s="27" t="s">
        <v>438</v>
      </c>
    </row>
    <row r="190" spans="1:7" x14ac:dyDescent="0.25">
      <c r="A190" s="26"/>
    </row>
    <row r="191" spans="1:7" x14ac:dyDescent="0.25">
      <c r="A191" s="19" t="s">
        <v>172</v>
      </c>
    </row>
    <row r="192" spans="1:7" x14ac:dyDescent="0.25">
      <c r="A192" s="19" t="s">
        <v>173</v>
      </c>
    </row>
    <row r="193" spans="1:1" x14ac:dyDescent="0.25">
      <c r="A193" s="19" t="s">
        <v>174</v>
      </c>
    </row>
  </sheetData>
  <hyperlinks>
    <hyperlink ref="A189" r:id="rId1" xr:uid="{00000000-0004-0000-0200-000000000000}"/>
  </hyperlinks>
  <pageMargins left="0.511811023622047" right="0.511811023622047" top="0.74803149606299202" bottom="0.511811023622047" header="0.511811023622047" footer="0.23622047244094499"/>
  <pageSetup paperSize="17" orientation="landscape" r:id="rId2"/>
  <headerFooter>
    <oddHeader>&amp;C&amp;"-,Bold"&amp;12&amp;F[&amp;A]</oddHeader>
    <oddFooter>&amp;L&amp;9Posted: 1 Dec 2020&amp;C&amp;9Page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8"/>
  <sheetViews>
    <sheetView workbookViewId="0">
      <pane ySplit="1" topLeftCell="A2" activePane="bottomLeft" state="frozen"/>
      <selection activeCell="A2" sqref="A2"/>
      <selection pane="bottomLeft" activeCell="A2" sqref="A2"/>
    </sheetView>
  </sheetViews>
  <sheetFormatPr defaultRowHeight="15" x14ac:dyDescent="0.25"/>
  <cols>
    <col min="1" max="1" width="16.85546875" style="1" bestFit="1" customWidth="1"/>
    <col min="2" max="2" width="15.140625" style="1" bestFit="1" customWidth="1"/>
    <col min="4" max="4" width="15.28515625" style="1" bestFit="1" customWidth="1"/>
    <col min="5" max="5" width="47.140625" bestFit="1" customWidth="1"/>
    <col min="6" max="6" width="15.28515625" style="3" bestFit="1" customWidth="1"/>
    <col min="8" max="8" width="15.28515625" bestFit="1" customWidth="1"/>
    <col min="9" max="9" width="47.140625" bestFit="1" customWidth="1"/>
  </cols>
  <sheetData>
    <row r="1" spans="1:9" x14ac:dyDescent="0.25">
      <c r="A1" s="20" t="s">
        <v>175</v>
      </c>
      <c r="B1" s="20" t="s">
        <v>9</v>
      </c>
      <c r="D1" s="20" t="s">
        <v>9</v>
      </c>
      <c r="E1" s="20" t="s">
        <v>10</v>
      </c>
      <c r="F1" s="21" t="s">
        <v>176</v>
      </c>
      <c r="H1" s="20" t="s">
        <v>9</v>
      </c>
      <c r="I1" s="20" t="s">
        <v>10</v>
      </c>
    </row>
    <row r="2" spans="1:9" x14ac:dyDescent="0.25">
      <c r="A2" s="1" t="s">
        <v>148</v>
      </c>
      <c r="B2" s="1" t="s">
        <v>148</v>
      </c>
      <c r="D2" s="1" t="s">
        <v>148</v>
      </c>
      <c r="E2" s="1" t="s">
        <v>177</v>
      </c>
      <c r="F2" s="28">
        <v>8.7599999999999997E-2</v>
      </c>
      <c r="H2" s="1" t="s">
        <v>193</v>
      </c>
      <c r="I2" s="1" t="s">
        <v>194</v>
      </c>
    </row>
    <row r="3" spans="1:9" x14ac:dyDescent="0.25">
      <c r="A3" s="1" t="s">
        <v>178</v>
      </c>
      <c r="B3" s="1" t="s">
        <v>178</v>
      </c>
      <c r="D3" s="1" t="s">
        <v>156</v>
      </c>
      <c r="E3" s="1" t="s">
        <v>179</v>
      </c>
      <c r="F3" s="28">
        <v>9.9000000000000005E-2</v>
      </c>
      <c r="H3" s="1" t="s">
        <v>197</v>
      </c>
      <c r="I3" s="1" t="s">
        <v>198</v>
      </c>
    </row>
    <row r="4" spans="1:9" x14ac:dyDescent="0.25">
      <c r="A4" s="1" t="s">
        <v>156</v>
      </c>
      <c r="B4" s="1" t="s">
        <v>156</v>
      </c>
      <c r="D4" s="1" t="s">
        <v>545</v>
      </c>
      <c r="E4" s="1" t="s">
        <v>546</v>
      </c>
      <c r="F4" s="28">
        <v>4.9500000000000002E-2</v>
      </c>
      <c r="H4" t="s">
        <v>543</v>
      </c>
      <c r="I4" t="s">
        <v>544</v>
      </c>
    </row>
    <row r="5" spans="1:9" x14ac:dyDescent="0.25">
      <c r="A5" s="1" t="s">
        <v>181</v>
      </c>
      <c r="B5" s="1" t="s">
        <v>181</v>
      </c>
      <c r="D5" s="1" t="s">
        <v>149</v>
      </c>
      <c r="E5" s="1" t="s">
        <v>180</v>
      </c>
      <c r="F5" s="28">
        <v>0.1132</v>
      </c>
    </row>
    <row r="6" spans="1:9" x14ac:dyDescent="0.25">
      <c r="A6" s="1" t="s">
        <v>183</v>
      </c>
      <c r="B6" s="1" t="s">
        <v>183</v>
      </c>
      <c r="D6" s="1" t="s">
        <v>150</v>
      </c>
      <c r="E6" s="1" t="s">
        <v>182</v>
      </c>
      <c r="F6" s="28">
        <v>2.7900000000000001E-2</v>
      </c>
    </row>
    <row r="7" spans="1:9" x14ac:dyDescent="0.25">
      <c r="A7" s="1" t="s">
        <v>184</v>
      </c>
      <c r="B7" s="1" t="s">
        <v>184</v>
      </c>
      <c r="D7" s="1" t="s">
        <v>152</v>
      </c>
      <c r="E7" s="1" t="s">
        <v>185</v>
      </c>
      <c r="F7" s="28">
        <v>4.9500000000000002E-2</v>
      </c>
    </row>
    <row r="8" spans="1:9" x14ac:dyDescent="0.25">
      <c r="A8" s="1" t="s">
        <v>186</v>
      </c>
      <c r="B8" s="1" t="s">
        <v>186</v>
      </c>
      <c r="D8" s="1" t="s">
        <v>153</v>
      </c>
      <c r="E8" s="1" t="s">
        <v>187</v>
      </c>
      <c r="F8" s="28">
        <v>2.06E-2</v>
      </c>
    </row>
    <row r="9" spans="1:9" x14ac:dyDescent="0.25">
      <c r="A9" s="1" t="s">
        <v>149</v>
      </c>
      <c r="B9" s="1" t="s">
        <v>149</v>
      </c>
      <c r="D9" s="1" t="s">
        <v>154</v>
      </c>
      <c r="E9" s="1" t="s">
        <v>188</v>
      </c>
      <c r="F9" s="28">
        <v>7.0099999999999996E-2</v>
      </c>
    </row>
    <row r="10" spans="1:9" x14ac:dyDescent="0.25">
      <c r="A10" s="1" t="s">
        <v>189</v>
      </c>
      <c r="B10" s="1" t="s">
        <v>189</v>
      </c>
      <c r="D10" s="1" t="s">
        <v>199</v>
      </c>
      <c r="E10" s="1" t="s">
        <v>549</v>
      </c>
      <c r="F10" s="28">
        <v>-6.3E-3</v>
      </c>
    </row>
    <row r="11" spans="1:9" x14ac:dyDescent="0.25">
      <c r="A11" s="1" t="s">
        <v>150</v>
      </c>
      <c r="B11" s="1" t="s">
        <v>150</v>
      </c>
      <c r="D11" s="1" t="s">
        <v>190</v>
      </c>
      <c r="E11" s="1" t="s">
        <v>191</v>
      </c>
      <c r="F11" s="28">
        <v>-1.2500000000000001E-2</v>
      </c>
    </row>
    <row r="12" spans="1:9" x14ac:dyDescent="0.25">
      <c r="A12" s="1" t="s">
        <v>192</v>
      </c>
      <c r="B12" s="1" t="s">
        <v>192</v>
      </c>
      <c r="D12" s="1" t="s">
        <v>193</v>
      </c>
      <c r="E12" s="1" t="s">
        <v>194</v>
      </c>
      <c r="F12" s="28">
        <v>0.12</v>
      </c>
    </row>
    <row r="13" spans="1:9" x14ac:dyDescent="0.25">
      <c r="A13" s="1" t="s">
        <v>151</v>
      </c>
      <c r="B13" s="1" t="s">
        <v>151</v>
      </c>
      <c r="D13" s="1" t="s">
        <v>543</v>
      </c>
      <c r="E13" s="1" t="s">
        <v>544</v>
      </c>
      <c r="F13" s="28">
        <v>8.6900000000000005E-2</v>
      </c>
    </row>
    <row r="14" spans="1:9" x14ac:dyDescent="0.25">
      <c r="A14" s="1" t="s">
        <v>152</v>
      </c>
      <c r="B14" s="1" t="s">
        <v>152</v>
      </c>
      <c r="D14" s="1" t="s">
        <v>17</v>
      </c>
      <c r="E14" s="1" t="s">
        <v>200</v>
      </c>
      <c r="F14" s="28">
        <v>-2.1600000000000001E-2</v>
      </c>
    </row>
    <row r="15" spans="1:9" x14ac:dyDescent="0.25">
      <c r="A15" s="1" t="s">
        <v>196</v>
      </c>
      <c r="B15" s="1" t="s">
        <v>196</v>
      </c>
      <c r="D15" s="1" t="s">
        <v>62</v>
      </c>
      <c r="E15" s="1" t="s">
        <v>201</v>
      </c>
      <c r="F15" s="28">
        <v>4.3900000000000002E-2</v>
      </c>
    </row>
    <row r="16" spans="1:9" x14ac:dyDescent="0.25">
      <c r="A16" s="1" t="s">
        <v>153</v>
      </c>
      <c r="B16" s="1" t="s">
        <v>153</v>
      </c>
      <c r="D16" s="1" t="s">
        <v>157</v>
      </c>
      <c r="E16" s="1" t="s">
        <v>202</v>
      </c>
      <c r="F16" s="28">
        <v>6.2399999999999997E-2</v>
      </c>
    </row>
    <row r="17" spans="1:6" x14ac:dyDescent="0.25">
      <c r="A17" s="1" t="s">
        <v>154</v>
      </c>
      <c r="B17" s="1" t="s">
        <v>154</v>
      </c>
      <c r="D17" s="1" t="s">
        <v>122</v>
      </c>
      <c r="E17" s="1" t="s">
        <v>204</v>
      </c>
      <c r="F17" s="28">
        <v>-8.2000000000000007E-3</v>
      </c>
    </row>
    <row r="18" spans="1:6" x14ac:dyDescent="0.25">
      <c r="A18" s="1" t="s">
        <v>199</v>
      </c>
      <c r="B18" s="1" t="s">
        <v>199</v>
      </c>
      <c r="D18" s="1" t="s">
        <v>138</v>
      </c>
      <c r="E18" s="1" t="s">
        <v>205</v>
      </c>
      <c r="F18" s="28">
        <v>-0.104</v>
      </c>
    </row>
    <row r="19" spans="1:6" x14ac:dyDescent="0.25">
      <c r="A19" s="1" t="s">
        <v>190</v>
      </c>
      <c r="B19" s="1" t="s">
        <v>190</v>
      </c>
      <c r="D19" s="1" t="s">
        <v>139</v>
      </c>
      <c r="E19" s="1" t="s">
        <v>206</v>
      </c>
      <c r="F19" s="28">
        <v>-7.4999999999999997E-2</v>
      </c>
    </row>
    <row r="20" spans="1:6" x14ac:dyDescent="0.25">
      <c r="A20" s="1" t="s">
        <v>155</v>
      </c>
      <c r="B20" s="1" t="s">
        <v>155</v>
      </c>
      <c r="D20" s="1" t="s">
        <v>123</v>
      </c>
      <c r="E20" s="1" t="s">
        <v>207</v>
      </c>
      <c r="F20" s="28">
        <v>-1.11E-2</v>
      </c>
    </row>
    <row r="21" spans="1:6" x14ac:dyDescent="0.25">
      <c r="A21" s="1" t="s">
        <v>193</v>
      </c>
      <c r="B21" s="1" t="s">
        <v>193</v>
      </c>
      <c r="D21" s="1" t="s">
        <v>124</v>
      </c>
      <c r="E21" s="1" t="s">
        <v>208</v>
      </c>
      <c r="F21" s="28">
        <v>-1.7399999999999999E-2</v>
      </c>
    </row>
    <row r="22" spans="1:6" x14ac:dyDescent="0.25">
      <c r="A22" s="1" t="s">
        <v>195</v>
      </c>
      <c r="B22" s="1" t="s">
        <v>195</v>
      </c>
      <c r="D22" s="1" t="s">
        <v>12</v>
      </c>
      <c r="E22" s="1" t="s">
        <v>209</v>
      </c>
      <c r="F22" s="28">
        <v>8.7900000000000006E-2</v>
      </c>
    </row>
    <row r="23" spans="1:6" x14ac:dyDescent="0.25">
      <c r="A23" s="1" t="s">
        <v>18</v>
      </c>
      <c r="B23" s="1" t="s">
        <v>18</v>
      </c>
      <c r="D23" s="1" t="s">
        <v>13</v>
      </c>
      <c r="E23" s="1" t="s">
        <v>210</v>
      </c>
      <c r="F23" s="28">
        <v>8.6400000000000005E-2</v>
      </c>
    </row>
    <row r="24" spans="1:6" x14ac:dyDescent="0.25">
      <c r="A24" s="1" t="s">
        <v>203</v>
      </c>
      <c r="B24" s="1" t="s">
        <v>203</v>
      </c>
      <c r="D24" s="1" t="s">
        <v>25</v>
      </c>
      <c r="E24" s="1" t="s">
        <v>211</v>
      </c>
      <c r="F24" s="28">
        <v>6.0900000000000003E-2</v>
      </c>
    </row>
    <row r="25" spans="1:6" x14ac:dyDescent="0.25">
      <c r="A25" s="1" t="s">
        <v>19</v>
      </c>
      <c r="B25" s="1" t="s">
        <v>19</v>
      </c>
      <c r="D25" s="1" t="s">
        <v>125</v>
      </c>
      <c r="E25" s="1" t="s">
        <v>212</v>
      </c>
      <c r="F25" s="28">
        <v>3.09E-2</v>
      </c>
    </row>
    <row r="26" spans="1:6" x14ac:dyDescent="0.25">
      <c r="A26" s="1" t="s">
        <v>197</v>
      </c>
      <c r="B26" s="1" t="s">
        <v>197</v>
      </c>
      <c r="D26" s="1" t="s">
        <v>158</v>
      </c>
      <c r="E26" s="1" t="s">
        <v>213</v>
      </c>
      <c r="F26" s="28">
        <v>5.6800000000000003E-2</v>
      </c>
    </row>
    <row r="27" spans="1:6" x14ac:dyDescent="0.25">
      <c r="A27" s="1" t="s">
        <v>20</v>
      </c>
      <c r="B27" s="1" t="s">
        <v>20</v>
      </c>
      <c r="D27" s="1" t="s">
        <v>126</v>
      </c>
      <c r="E27" s="1" t="s">
        <v>214</v>
      </c>
      <c r="F27" s="28">
        <v>-1.9599999999999999E-2</v>
      </c>
    </row>
    <row r="28" spans="1:6" x14ac:dyDescent="0.25">
      <c r="A28" s="1" t="s">
        <v>543</v>
      </c>
      <c r="B28" s="1" t="s">
        <v>543</v>
      </c>
      <c r="D28" s="1" t="s">
        <v>215</v>
      </c>
      <c r="E28" s="1" t="s">
        <v>514</v>
      </c>
      <c r="F28" s="28">
        <v>-6.4000000000000003E-3</v>
      </c>
    </row>
    <row r="29" spans="1:6" x14ac:dyDescent="0.25">
      <c r="A29" s="1" t="s">
        <v>21</v>
      </c>
      <c r="B29" s="1" t="s">
        <v>21</v>
      </c>
      <c r="D29" s="1" t="s">
        <v>44</v>
      </c>
      <c r="E29" s="1" t="s">
        <v>216</v>
      </c>
      <c r="F29" s="28">
        <v>3.5000000000000003E-2</v>
      </c>
    </row>
    <row r="30" spans="1:6" x14ac:dyDescent="0.25">
      <c r="A30" s="1" t="s">
        <v>17</v>
      </c>
      <c r="B30" s="1" t="s">
        <v>17</v>
      </c>
      <c r="D30" s="1" t="s">
        <v>45</v>
      </c>
      <c r="E30" s="1" t="s">
        <v>217</v>
      </c>
      <c r="F30" s="28">
        <v>3.8300000000000001E-2</v>
      </c>
    </row>
    <row r="31" spans="1:6" x14ac:dyDescent="0.25">
      <c r="A31" s="1" t="s">
        <v>62</v>
      </c>
      <c r="B31" s="1" t="s">
        <v>62</v>
      </c>
      <c r="D31" s="1" t="s">
        <v>159</v>
      </c>
      <c r="E31" s="1" t="s">
        <v>218</v>
      </c>
      <c r="F31" s="28">
        <v>4.5199999999999997E-2</v>
      </c>
    </row>
    <row r="32" spans="1:6" x14ac:dyDescent="0.25">
      <c r="A32" s="1" t="s">
        <v>14</v>
      </c>
      <c r="B32" s="1" t="s">
        <v>14</v>
      </c>
      <c r="D32" s="1" t="s">
        <v>230</v>
      </c>
      <c r="E32" s="1" t="s">
        <v>487</v>
      </c>
      <c r="F32" s="28">
        <v>0.12</v>
      </c>
    </row>
    <row r="33" spans="1:6" x14ac:dyDescent="0.25">
      <c r="A33" s="1" t="s">
        <v>157</v>
      </c>
      <c r="B33" s="1" t="s">
        <v>157</v>
      </c>
      <c r="D33" s="1" t="s">
        <v>232</v>
      </c>
      <c r="E33" s="1" t="s">
        <v>488</v>
      </c>
      <c r="F33" s="28">
        <v>0.12</v>
      </c>
    </row>
    <row r="34" spans="1:6" x14ac:dyDescent="0.25">
      <c r="A34" s="1" t="s">
        <v>138</v>
      </c>
      <c r="B34" s="1" t="s">
        <v>138</v>
      </c>
      <c r="D34" s="1" t="s">
        <v>160</v>
      </c>
      <c r="E34" s="1" t="s">
        <v>489</v>
      </c>
      <c r="F34" s="28">
        <v>8.7599999999999997E-2</v>
      </c>
    </row>
    <row r="35" spans="1:6" x14ac:dyDescent="0.25">
      <c r="A35" s="1" t="s">
        <v>139</v>
      </c>
      <c r="B35" s="1" t="s">
        <v>139</v>
      </c>
      <c r="D35" s="1" t="s">
        <v>69</v>
      </c>
      <c r="E35" s="1" t="s">
        <v>219</v>
      </c>
      <c r="F35" s="28">
        <v>3.9600000000000003E-2</v>
      </c>
    </row>
    <row r="36" spans="1:6" x14ac:dyDescent="0.25">
      <c r="A36" s="1" t="s">
        <v>123</v>
      </c>
      <c r="B36" s="1" t="s">
        <v>123</v>
      </c>
      <c r="D36" s="1" t="s">
        <v>70</v>
      </c>
      <c r="E36" s="1" t="s">
        <v>220</v>
      </c>
      <c r="F36" s="28">
        <v>3.9399999999999998E-2</v>
      </c>
    </row>
    <row r="37" spans="1:6" x14ac:dyDescent="0.25">
      <c r="A37" s="1" t="s">
        <v>122</v>
      </c>
      <c r="B37" s="1" t="s">
        <v>122</v>
      </c>
      <c r="D37" s="1" t="s">
        <v>71</v>
      </c>
      <c r="E37" s="1" t="s">
        <v>221</v>
      </c>
      <c r="F37" s="28">
        <v>3.95E-2</v>
      </c>
    </row>
    <row r="38" spans="1:6" x14ac:dyDescent="0.25">
      <c r="A38" s="1" t="s">
        <v>124</v>
      </c>
      <c r="B38" s="1" t="s">
        <v>124</v>
      </c>
      <c r="D38" s="1" t="s">
        <v>55</v>
      </c>
      <c r="E38" s="1" t="s">
        <v>490</v>
      </c>
      <c r="F38" s="28">
        <v>0.12</v>
      </c>
    </row>
    <row r="39" spans="1:6" x14ac:dyDescent="0.25">
      <c r="A39" s="1" t="s">
        <v>126</v>
      </c>
      <c r="B39" s="1" t="s">
        <v>126</v>
      </c>
      <c r="D39" s="1" t="s">
        <v>57</v>
      </c>
      <c r="E39" s="1" t="s">
        <v>222</v>
      </c>
      <c r="F39" s="28">
        <v>-6.2199999999999998E-2</v>
      </c>
    </row>
    <row r="40" spans="1:6" x14ac:dyDescent="0.25">
      <c r="A40" s="1" t="s">
        <v>127</v>
      </c>
      <c r="B40" s="1" t="s">
        <v>127</v>
      </c>
      <c r="D40" s="1" t="s">
        <v>58</v>
      </c>
      <c r="E40" s="1" t="s">
        <v>223</v>
      </c>
      <c r="F40" s="28">
        <v>4.1300000000000003E-2</v>
      </c>
    </row>
    <row r="41" spans="1:6" x14ac:dyDescent="0.25">
      <c r="A41" s="1" t="s">
        <v>128</v>
      </c>
      <c r="B41" s="1" t="s">
        <v>128</v>
      </c>
      <c r="D41" s="1" t="s">
        <v>32</v>
      </c>
      <c r="E41" s="1" t="s">
        <v>224</v>
      </c>
      <c r="F41" s="28">
        <v>3.6299999999999999E-2</v>
      </c>
    </row>
    <row r="42" spans="1:6" x14ac:dyDescent="0.25">
      <c r="A42" s="1" t="s">
        <v>129</v>
      </c>
      <c r="B42" s="1" t="s">
        <v>129</v>
      </c>
      <c r="D42" s="1" t="s">
        <v>78</v>
      </c>
      <c r="E42" s="1" t="s">
        <v>225</v>
      </c>
      <c r="F42" s="28">
        <v>-2.07E-2</v>
      </c>
    </row>
    <row r="43" spans="1:6" x14ac:dyDescent="0.25">
      <c r="A43" s="1" t="s">
        <v>130</v>
      </c>
      <c r="B43" s="1" t="s">
        <v>130</v>
      </c>
      <c r="D43" s="1" t="s">
        <v>73</v>
      </c>
      <c r="E43" s="1" t="s">
        <v>226</v>
      </c>
      <c r="F43" s="28">
        <v>2.93E-2</v>
      </c>
    </row>
    <row r="44" spans="1:6" x14ac:dyDescent="0.25">
      <c r="A44" s="1" t="s">
        <v>131</v>
      </c>
      <c r="B44" s="1" t="s">
        <v>131</v>
      </c>
      <c r="D44" s="1" t="s">
        <v>59</v>
      </c>
      <c r="E44" s="1" t="s">
        <v>227</v>
      </c>
      <c r="F44" s="28">
        <v>4.1700000000000001E-2</v>
      </c>
    </row>
    <row r="45" spans="1:6" x14ac:dyDescent="0.25">
      <c r="A45" s="1" t="s">
        <v>132</v>
      </c>
      <c r="B45" s="1" t="s">
        <v>132</v>
      </c>
      <c r="D45" s="1" t="s">
        <v>60</v>
      </c>
      <c r="E45" s="1" t="s">
        <v>228</v>
      </c>
      <c r="F45" s="28">
        <v>3.7999999999999999E-2</v>
      </c>
    </row>
    <row r="46" spans="1:6" x14ac:dyDescent="0.25">
      <c r="A46" s="1" t="s">
        <v>133</v>
      </c>
      <c r="B46" s="1" t="s">
        <v>133</v>
      </c>
      <c r="D46" s="1" t="s">
        <v>61</v>
      </c>
      <c r="E46" s="1" t="s">
        <v>229</v>
      </c>
      <c r="F46" s="28">
        <v>4.19E-2</v>
      </c>
    </row>
    <row r="47" spans="1:6" x14ac:dyDescent="0.25">
      <c r="A47" s="1" t="s">
        <v>134</v>
      </c>
      <c r="B47" s="1" t="s">
        <v>134</v>
      </c>
      <c r="D47" s="1" t="s">
        <v>106</v>
      </c>
      <c r="E47" s="1" t="s">
        <v>231</v>
      </c>
      <c r="F47" s="28">
        <v>-2.7199999999999998E-2</v>
      </c>
    </row>
    <row r="48" spans="1:6" x14ac:dyDescent="0.25">
      <c r="A48" s="1" t="s">
        <v>12</v>
      </c>
      <c r="B48" s="1" t="s">
        <v>12</v>
      </c>
      <c r="D48" s="1" t="s">
        <v>127</v>
      </c>
      <c r="E48" s="1" t="s">
        <v>233</v>
      </c>
      <c r="F48" s="28">
        <v>-2.1399999999999999E-2</v>
      </c>
    </row>
    <row r="49" spans="1:6" x14ac:dyDescent="0.25">
      <c r="A49" s="1" t="s">
        <v>13</v>
      </c>
      <c r="B49" s="1" t="s">
        <v>13</v>
      </c>
      <c r="D49" s="1" t="s">
        <v>46</v>
      </c>
      <c r="E49" s="1" t="s">
        <v>234</v>
      </c>
      <c r="F49" s="28">
        <v>5.7200000000000001E-2</v>
      </c>
    </row>
    <row r="50" spans="1:6" x14ac:dyDescent="0.25">
      <c r="A50" s="1" t="s">
        <v>25</v>
      </c>
      <c r="B50" s="1" t="s">
        <v>25</v>
      </c>
      <c r="D50" s="1" t="s">
        <v>47</v>
      </c>
      <c r="E50" s="1" t="s">
        <v>235</v>
      </c>
      <c r="F50" s="28">
        <v>5.5800000000000002E-2</v>
      </c>
    </row>
    <row r="51" spans="1:6" x14ac:dyDescent="0.25">
      <c r="A51" s="1" t="s">
        <v>125</v>
      </c>
      <c r="B51" s="1" t="s">
        <v>125</v>
      </c>
      <c r="D51" s="1" t="s">
        <v>79</v>
      </c>
      <c r="E51" s="1" t="s">
        <v>237</v>
      </c>
      <c r="F51" s="28">
        <v>5.6099999999999997E-2</v>
      </c>
    </row>
    <row r="52" spans="1:6" x14ac:dyDescent="0.25">
      <c r="A52" s="1" t="s">
        <v>33</v>
      </c>
      <c r="B52" s="1" t="s">
        <v>33</v>
      </c>
      <c r="D52" s="1" t="s">
        <v>43</v>
      </c>
      <c r="E52" s="1" t="s">
        <v>515</v>
      </c>
      <c r="F52" s="28">
        <v>-0.12</v>
      </c>
    </row>
    <row r="53" spans="1:6" x14ac:dyDescent="0.25">
      <c r="A53" s="1" t="s">
        <v>158</v>
      </c>
      <c r="B53" s="1" t="s">
        <v>158</v>
      </c>
      <c r="D53" s="1" t="s">
        <v>119</v>
      </c>
      <c r="E53" s="1" t="s">
        <v>238</v>
      </c>
      <c r="F53" s="28">
        <v>5.7000000000000002E-2</v>
      </c>
    </row>
    <row r="54" spans="1:6" x14ac:dyDescent="0.25">
      <c r="A54" s="1" t="s">
        <v>34</v>
      </c>
      <c r="B54" s="1" t="s">
        <v>215</v>
      </c>
      <c r="D54" s="1" t="s">
        <v>92</v>
      </c>
      <c r="E54" s="1" t="s">
        <v>239</v>
      </c>
      <c r="F54" s="28">
        <v>-9.0399999999999994E-2</v>
      </c>
    </row>
    <row r="55" spans="1:6" x14ac:dyDescent="0.25">
      <c r="A55" s="1" t="s">
        <v>35</v>
      </c>
      <c r="B55" s="1" t="s">
        <v>215</v>
      </c>
      <c r="D55" s="1" t="s">
        <v>128</v>
      </c>
      <c r="E55" s="1" t="s">
        <v>240</v>
      </c>
      <c r="F55" s="28">
        <v>-1.2E-2</v>
      </c>
    </row>
    <row r="56" spans="1:6" x14ac:dyDescent="0.25">
      <c r="A56" s="1" t="s">
        <v>85</v>
      </c>
      <c r="B56" s="1" t="s">
        <v>85</v>
      </c>
      <c r="D56" s="1" t="s">
        <v>161</v>
      </c>
      <c r="E56" s="1" t="s">
        <v>241</v>
      </c>
      <c r="F56" s="28">
        <v>6.6400000000000001E-2</v>
      </c>
    </row>
    <row r="57" spans="1:6" x14ac:dyDescent="0.25">
      <c r="A57" s="1" t="s">
        <v>72</v>
      </c>
      <c r="B57" s="1" t="s">
        <v>72</v>
      </c>
      <c r="D57" s="1" t="s">
        <v>162</v>
      </c>
      <c r="E57" s="1" t="s">
        <v>242</v>
      </c>
      <c r="F57" s="28">
        <v>7.0000000000000007E-2</v>
      </c>
    </row>
    <row r="58" spans="1:6" x14ac:dyDescent="0.25">
      <c r="A58" s="1" t="s">
        <v>45</v>
      </c>
      <c r="B58" s="1" t="s">
        <v>45</v>
      </c>
      <c r="D58" s="1" t="s">
        <v>129</v>
      </c>
      <c r="E58" s="1" t="s">
        <v>243</v>
      </c>
      <c r="F58" s="28">
        <v>3.9199999999999999E-2</v>
      </c>
    </row>
    <row r="59" spans="1:6" x14ac:dyDescent="0.25">
      <c r="A59" s="1" t="s">
        <v>159</v>
      </c>
      <c r="B59" s="1" t="s">
        <v>159</v>
      </c>
      <c r="D59" s="1" t="s">
        <v>81</v>
      </c>
      <c r="E59" s="1" t="s">
        <v>244</v>
      </c>
      <c r="F59" s="28">
        <v>1.5699999999999999E-2</v>
      </c>
    </row>
    <row r="60" spans="1:6" x14ac:dyDescent="0.25">
      <c r="A60" s="1" t="s">
        <v>230</v>
      </c>
      <c r="B60" s="1" t="s">
        <v>230</v>
      </c>
      <c r="D60" s="1" t="s">
        <v>130</v>
      </c>
      <c r="E60" s="1" t="s">
        <v>246</v>
      </c>
      <c r="F60" s="28">
        <v>-1.2800000000000001E-2</v>
      </c>
    </row>
    <row r="61" spans="1:6" x14ac:dyDescent="0.25">
      <c r="A61" s="1" t="s">
        <v>498</v>
      </c>
      <c r="B61" s="1" t="s">
        <v>230</v>
      </c>
      <c r="D61" s="1" t="s">
        <v>63</v>
      </c>
      <c r="E61" s="1" t="s">
        <v>247</v>
      </c>
      <c r="F61" s="28">
        <v>6.8099999999999994E-2</v>
      </c>
    </row>
    <row r="62" spans="1:6" x14ac:dyDescent="0.25">
      <c r="A62" s="1" t="s">
        <v>232</v>
      </c>
      <c r="B62" s="1" t="s">
        <v>232</v>
      </c>
      <c r="D62" s="1" t="s">
        <v>64</v>
      </c>
      <c r="E62" s="1" t="s">
        <v>248</v>
      </c>
      <c r="F62" s="28">
        <v>6.83E-2</v>
      </c>
    </row>
    <row r="63" spans="1:6" x14ac:dyDescent="0.25">
      <c r="A63" s="1" t="s">
        <v>160</v>
      </c>
      <c r="B63" s="1" t="s">
        <v>160</v>
      </c>
      <c r="D63" s="1" t="s">
        <v>121</v>
      </c>
      <c r="E63" s="1" t="s">
        <v>249</v>
      </c>
      <c r="F63" s="28">
        <v>6.0100000000000001E-2</v>
      </c>
    </row>
    <row r="64" spans="1:6" x14ac:dyDescent="0.25">
      <c r="A64" s="1" t="s">
        <v>48</v>
      </c>
      <c r="B64" s="1" t="s">
        <v>48</v>
      </c>
      <c r="D64" s="1" t="s">
        <v>88</v>
      </c>
      <c r="E64" s="1" t="s">
        <v>251</v>
      </c>
      <c r="F64" s="28">
        <v>4.8300000000000003E-2</v>
      </c>
    </row>
    <row r="65" spans="1:6" x14ac:dyDescent="0.25">
      <c r="A65" s="1" t="s">
        <v>236</v>
      </c>
      <c r="B65" s="1" t="s">
        <v>236</v>
      </c>
      <c r="D65" s="1" t="s">
        <v>91</v>
      </c>
      <c r="E65" s="1" t="s">
        <v>252</v>
      </c>
      <c r="F65" s="28">
        <v>2.92E-2</v>
      </c>
    </row>
    <row r="66" spans="1:6" x14ac:dyDescent="0.25">
      <c r="A66" s="1" t="s">
        <v>69</v>
      </c>
      <c r="B66" s="1" t="s">
        <v>69</v>
      </c>
      <c r="D66" s="1" t="s">
        <v>111</v>
      </c>
      <c r="E66" s="1" t="s">
        <v>253</v>
      </c>
      <c r="F66" s="28">
        <v>4.2000000000000003E-2</v>
      </c>
    </row>
    <row r="67" spans="1:6" x14ac:dyDescent="0.25">
      <c r="A67" s="1" t="s">
        <v>70</v>
      </c>
      <c r="B67" s="1" t="s">
        <v>70</v>
      </c>
      <c r="D67" s="1" t="s">
        <v>140</v>
      </c>
      <c r="E67" s="1" t="s">
        <v>254</v>
      </c>
      <c r="F67" s="28">
        <v>1.6400000000000001E-2</v>
      </c>
    </row>
    <row r="68" spans="1:6" x14ac:dyDescent="0.25">
      <c r="A68" s="1" t="s">
        <v>71</v>
      </c>
      <c r="B68" s="1" t="s">
        <v>71</v>
      </c>
      <c r="D68" s="1" t="s">
        <v>83</v>
      </c>
      <c r="E68" s="1" t="s">
        <v>255</v>
      </c>
      <c r="F68" s="28">
        <v>5.0200000000000002E-2</v>
      </c>
    </row>
    <row r="69" spans="1:6" x14ac:dyDescent="0.25">
      <c r="A69" s="1" t="s">
        <v>55</v>
      </c>
      <c r="B69" s="1" t="s">
        <v>55</v>
      </c>
      <c r="D69" s="1" t="s">
        <v>22</v>
      </c>
      <c r="E69" s="1" t="s">
        <v>256</v>
      </c>
      <c r="F69" s="28">
        <v>1.5599999999999999E-2</v>
      </c>
    </row>
    <row r="70" spans="1:6" x14ac:dyDescent="0.25">
      <c r="A70" s="1" t="s">
        <v>57</v>
      </c>
      <c r="B70" s="1" t="s">
        <v>57</v>
      </c>
      <c r="D70" s="1" t="s">
        <v>101</v>
      </c>
      <c r="E70" s="1" t="s">
        <v>491</v>
      </c>
      <c r="F70" s="28">
        <v>-0.12</v>
      </c>
    </row>
    <row r="71" spans="1:6" x14ac:dyDescent="0.25">
      <c r="A71" s="1" t="s">
        <v>58</v>
      </c>
      <c r="B71" s="1" t="s">
        <v>58</v>
      </c>
      <c r="D71" s="1" t="s">
        <v>82</v>
      </c>
      <c r="E71" s="1" t="s">
        <v>257</v>
      </c>
      <c r="F71" s="28">
        <v>-0.12</v>
      </c>
    </row>
    <row r="72" spans="1:6" x14ac:dyDescent="0.25">
      <c r="A72" s="1" t="s">
        <v>32</v>
      </c>
      <c r="B72" s="1" t="s">
        <v>32</v>
      </c>
      <c r="D72" s="1" t="s">
        <v>103</v>
      </c>
      <c r="E72" s="1" t="s">
        <v>258</v>
      </c>
      <c r="F72" s="28">
        <v>-1.4E-3</v>
      </c>
    </row>
    <row r="73" spans="1:6" x14ac:dyDescent="0.25">
      <c r="A73" s="1" t="s">
        <v>80</v>
      </c>
      <c r="B73" s="1" t="s">
        <v>80</v>
      </c>
      <c r="D73" s="1" t="s">
        <v>104</v>
      </c>
      <c r="E73" s="1" t="s">
        <v>259</v>
      </c>
      <c r="F73" s="28">
        <v>4.5600000000000002E-2</v>
      </c>
    </row>
    <row r="74" spans="1:6" x14ac:dyDescent="0.25">
      <c r="A74" s="1" t="s">
        <v>78</v>
      </c>
      <c r="B74" s="1" t="s">
        <v>78</v>
      </c>
      <c r="D74" s="1" t="s">
        <v>49</v>
      </c>
      <c r="E74" s="1" t="s">
        <v>260</v>
      </c>
      <c r="F74" s="28">
        <v>2.5600000000000001E-2</v>
      </c>
    </row>
    <row r="75" spans="1:6" x14ac:dyDescent="0.25">
      <c r="A75" s="1" t="s">
        <v>73</v>
      </c>
      <c r="B75" s="1" t="s">
        <v>73</v>
      </c>
      <c r="D75" s="1" t="s">
        <v>50</v>
      </c>
      <c r="E75" s="1" t="s">
        <v>261</v>
      </c>
      <c r="F75" s="28">
        <v>-0.12</v>
      </c>
    </row>
    <row r="76" spans="1:6" x14ac:dyDescent="0.25">
      <c r="A76" s="1" t="s">
        <v>68</v>
      </c>
      <c r="B76" s="1" t="s">
        <v>68</v>
      </c>
      <c r="D76" s="1" t="s">
        <v>56</v>
      </c>
      <c r="E76" s="1" t="s">
        <v>262</v>
      </c>
      <c r="F76" s="28">
        <v>0.12</v>
      </c>
    </row>
    <row r="77" spans="1:6" x14ac:dyDescent="0.25">
      <c r="A77" s="1" t="s">
        <v>59</v>
      </c>
      <c r="B77" s="1" t="s">
        <v>59</v>
      </c>
      <c r="D77" s="1" t="s">
        <v>131</v>
      </c>
      <c r="E77" s="1" t="s">
        <v>263</v>
      </c>
      <c r="F77" s="28">
        <v>2.2599999999999999E-2</v>
      </c>
    </row>
    <row r="78" spans="1:6" x14ac:dyDescent="0.25">
      <c r="A78" s="1" t="s">
        <v>60</v>
      </c>
      <c r="B78" s="1" t="s">
        <v>60</v>
      </c>
      <c r="D78" s="1" t="s">
        <v>11</v>
      </c>
      <c r="E78" s="1" t="s">
        <v>492</v>
      </c>
      <c r="F78" s="28">
        <v>2.93E-2</v>
      </c>
    </row>
    <row r="79" spans="1:6" x14ac:dyDescent="0.25">
      <c r="A79" s="1" t="s">
        <v>61</v>
      </c>
      <c r="B79" s="1" t="s">
        <v>61</v>
      </c>
      <c r="D79" s="1" t="s">
        <v>278</v>
      </c>
      <c r="E79" s="1" t="s">
        <v>493</v>
      </c>
      <c r="F79" s="28">
        <v>4.9500000000000002E-2</v>
      </c>
    </row>
    <row r="80" spans="1:6" x14ac:dyDescent="0.25">
      <c r="A80" s="1" t="s">
        <v>250</v>
      </c>
      <c r="B80" s="1" t="s">
        <v>250</v>
      </c>
      <c r="D80" s="1" t="s">
        <v>280</v>
      </c>
      <c r="E80" s="1" t="s">
        <v>494</v>
      </c>
      <c r="F80" s="28">
        <v>-2.3800000000000002E-2</v>
      </c>
    </row>
    <row r="81" spans="1:6" x14ac:dyDescent="0.25">
      <c r="A81" s="1" t="s">
        <v>106</v>
      </c>
      <c r="B81" s="1" t="s">
        <v>106</v>
      </c>
      <c r="D81" s="1" t="s">
        <v>282</v>
      </c>
      <c r="E81" s="1" t="s">
        <v>495</v>
      </c>
      <c r="F81" s="28">
        <v>4.9500000000000002E-2</v>
      </c>
    </row>
    <row r="82" spans="1:6" x14ac:dyDescent="0.25">
      <c r="A82" s="1" t="s">
        <v>46</v>
      </c>
      <c r="B82" s="1" t="s">
        <v>46</v>
      </c>
      <c r="D82" s="1" t="s">
        <v>51</v>
      </c>
      <c r="E82" s="1" t="s">
        <v>264</v>
      </c>
      <c r="F82" s="28">
        <v>-6.0400000000000002E-2</v>
      </c>
    </row>
    <row r="83" spans="1:6" x14ac:dyDescent="0.25">
      <c r="A83" s="1" t="s">
        <v>47</v>
      </c>
      <c r="B83" s="1" t="s">
        <v>47</v>
      </c>
      <c r="D83" s="1" t="s">
        <v>52</v>
      </c>
      <c r="E83" s="1" t="s">
        <v>496</v>
      </c>
      <c r="F83" s="28">
        <v>-7.4099999999999999E-2</v>
      </c>
    </row>
    <row r="84" spans="1:6" x14ac:dyDescent="0.25">
      <c r="A84" s="1" t="s">
        <v>79</v>
      </c>
      <c r="B84" s="1" t="s">
        <v>79</v>
      </c>
      <c r="D84" s="1" t="s">
        <v>132</v>
      </c>
      <c r="E84" s="1" t="s">
        <v>265</v>
      </c>
      <c r="F84" s="28">
        <v>-1.06E-2</v>
      </c>
    </row>
    <row r="85" spans="1:6" x14ac:dyDescent="0.25">
      <c r="A85" s="1" t="s">
        <v>43</v>
      </c>
      <c r="B85" s="1" t="s">
        <v>43</v>
      </c>
      <c r="D85" s="1" t="s">
        <v>112</v>
      </c>
      <c r="E85" s="1" t="s">
        <v>266</v>
      </c>
      <c r="F85" s="28">
        <v>4.6100000000000002E-2</v>
      </c>
    </row>
    <row r="86" spans="1:6" x14ac:dyDescent="0.25">
      <c r="A86" s="1" t="s">
        <v>119</v>
      </c>
      <c r="B86" s="1" t="s">
        <v>119</v>
      </c>
      <c r="D86" s="1" t="s">
        <v>113</v>
      </c>
      <c r="E86" s="1" t="s">
        <v>267</v>
      </c>
      <c r="F86" s="28">
        <v>3.0499999999999999E-2</v>
      </c>
    </row>
    <row r="87" spans="1:6" x14ac:dyDescent="0.25">
      <c r="A87" s="1" t="s">
        <v>84</v>
      </c>
      <c r="B87" s="1" t="s">
        <v>84</v>
      </c>
      <c r="D87" s="1" t="s">
        <v>114</v>
      </c>
      <c r="E87" s="1" t="s">
        <v>268</v>
      </c>
      <c r="F87" s="28">
        <v>4.2500000000000003E-2</v>
      </c>
    </row>
    <row r="88" spans="1:6" x14ac:dyDescent="0.25">
      <c r="A88" s="1" t="s">
        <v>92</v>
      </c>
      <c r="B88" s="1" t="s">
        <v>92</v>
      </c>
      <c r="D88" s="1" t="s">
        <v>115</v>
      </c>
      <c r="E88" s="1" t="s">
        <v>269</v>
      </c>
      <c r="F88" s="28">
        <v>2.92E-2</v>
      </c>
    </row>
    <row r="89" spans="1:6" x14ac:dyDescent="0.25">
      <c r="A89" s="1" t="s">
        <v>161</v>
      </c>
      <c r="B89" s="1" t="s">
        <v>161</v>
      </c>
      <c r="D89" s="1" t="s">
        <v>120</v>
      </c>
      <c r="E89" s="1" t="s">
        <v>270</v>
      </c>
      <c r="F89" s="28">
        <v>9.9400000000000002E-2</v>
      </c>
    </row>
    <row r="90" spans="1:6" x14ac:dyDescent="0.25">
      <c r="A90" s="1" t="s">
        <v>162</v>
      </c>
      <c r="B90" s="1" t="s">
        <v>162</v>
      </c>
      <c r="D90" s="1" t="s">
        <v>116</v>
      </c>
      <c r="E90" s="1" t="s">
        <v>271</v>
      </c>
      <c r="F90" s="28">
        <v>3.0300000000000001E-2</v>
      </c>
    </row>
    <row r="91" spans="1:6" x14ac:dyDescent="0.25">
      <c r="A91" s="1" t="s">
        <v>81</v>
      </c>
      <c r="B91" s="1" t="s">
        <v>81</v>
      </c>
      <c r="D91" s="1" t="s">
        <v>26</v>
      </c>
      <c r="E91" s="1" t="s">
        <v>272</v>
      </c>
      <c r="F91" s="28">
        <v>4.9500000000000002E-2</v>
      </c>
    </row>
    <row r="92" spans="1:6" x14ac:dyDescent="0.25">
      <c r="A92" s="1" t="s">
        <v>245</v>
      </c>
      <c r="B92" s="1" t="s">
        <v>245</v>
      </c>
      <c r="D92" s="1" t="s">
        <v>27</v>
      </c>
      <c r="E92" s="1" t="s">
        <v>273</v>
      </c>
      <c r="F92" s="28">
        <v>4.9500000000000002E-2</v>
      </c>
    </row>
    <row r="93" spans="1:6" x14ac:dyDescent="0.25">
      <c r="A93" s="1" t="s">
        <v>22</v>
      </c>
      <c r="B93" s="1" t="s">
        <v>22</v>
      </c>
      <c r="D93" s="1" t="s">
        <v>23</v>
      </c>
      <c r="E93" s="1" t="s">
        <v>274</v>
      </c>
      <c r="F93" s="28">
        <v>4.9200000000000001E-2</v>
      </c>
    </row>
    <row r="94" spans="1:6" x14ac:dyDescent="0.25">
      <c r="A94" s="1" t="s">
        <v>63</v>
      </c>
      <c r="B94" s="1" t="s">
        <v>63</v>
      </c>
      <c r="D94" s="1" t="s">
        <v>24</v>
      </c>
      <c r="E94" s="1" t="s">
        <v>275</v>
      </c>
      <c r="F94" s="28">
        <v>4.8800000000000003E-2</v>
      </c>
    </row>
    <row r="95" spans="1:6" x14ac:dyDescent="0.25">
      <c r="A95" s="1" t="s">
        <v>64</v>
      </c>
      <c r="B95" s="1" t="s">
        <v>64</v>
      </c>
      <c r="D95" s="1" t="s">
        <v>28</v>
      </c>
      <c r="E95" s="1" t="s">
        <v>276</v>
      </c>
      <c r="F95" s="28">
        <v>4.8500000000000001E-2</v>
      </c>
    </row>
    <row r="96" spans="1:6" x14ac:dyDescent="0.25">
      <c r="A96" s="1" t="s">
        <v>121</v>
      </c>
      <c r="B96" s="1" t="s">
        <v>121</v>
      </c>
      <c r="D96" s="1" t="s">
        <v>29</v>
      </c>
      <c r="E96" s="1" t="s">
        <v>277</v>
      </c>
      <c r="F96" s="28">
        <v>5.04E-2</v>
      </c>
    </row>
    <row r="97" spans="1:6" x14ac:dyDescent="0.25">
      <c r="A97" s="1" t="s">
        <v>88</v>
      </c>
      <c r="B97" s="1" t="s">
        <v>88</v>
      </c>
      <c r="D97" s="1" t="s">
        <v>30</v>
      </c>
      <c r="E97" s="1" t="s">
        <v>279</v>
      </c>
      <c r="F97" s="28">
        <v>6.59E-2</v>
      </c>
    </row>
    <row r="98" spans="1:6" x14ac:dyDescent="0.25">
      <c r="A98" s="1" t="s">
        <v>44</v>
      </c>
      <c r="B98" s="1" t="s">
        <v>44</v>
      </c>
      <c r="D98" s="1" t="s">
        <v>31</v>
      </c>
      <c r="E98" s="1" t="s">
        <v>281</v>
      </c>
      <c r="F98" s="28">
        <v>7.0499999999999993E-2</v>
      </c>
    </row>
    <row r="99" spans="1:6" x14ac:dyDescent="0.25">
      <c r="A99" s="1" t="s">
        <v>91</v>
      </c>
      <c r="B99" s="1" t="s">
        <v>91</v>
      </c>
      <c r="D99" s="1" t="s">
        <v>117</v>
      </c>
      <c r="E99" s="1" t="s">
        <v>283</v>
      </c>
      <c r="F99" s="28">
        <v>-9.2999999999999992E-3</v>
      </c>
    </row>
    <row r="100" spans="1:6" x14ac:dyDescent="0.25">
      <c r="A100" s="1" t="s">
        <v>111</v>
      </c>
      <c r="B100" s="1" t="s">
        <v>111</v>
      </c>
      <c r="D100" s="1" t="s">
        <v>133</v>
      </c>
      <c r="E100" s="1" t="s">
        <v>285</v>
      </c>
      <c r="F100" s="28">
        <v>-1.7500000000000002E-2</v>
      </c>
    </row>
    <row r="101" spans="1:6" x14ac:dyDescent="0.25">
      <c r="A101" s="1" t="s">
        <v>140</v>
      </c>
      <c r="B101" s="1" t="s">
        <v>140</v>
      </c>
      <c r="D101" s="1" t="s">
        <v>304</v>
      </c>
      <c r="E101" s="1" t="s">
        <v>516</v>
      </c>
      <c r="F101" s="28">
        <v>4.9500000000000002E-2</v>
      </c>
    </row>
    <row r="102" spans="1:6" x14ac:dyDescent="0.25">
      <c r="A102" s="1" t="s">
        <v>83</v>
      </c>
      <c r="B102" s="1" t="s">
        <v>83</v>
      </c>
      <c r="D102" s="1" t="s">
        <v>305</v>
      </c>
      <c r="E102" s="1" t="s">
        <v>517</v>
      </c>
      <c r="F102" s="28">
        <v>4.9500000000000002E-2</v>
      </c>
    </row>
    <row r="103" spans="1:6" x14ac:dyDescent="0.25">
      <c r="A103" s="1" t="s">
        <v>101</v>
      </c>
      <c r="B103" s="1" t="s">
        <v>101</v>
      </c>
      <c r="D103" s="1" t="s">
        <v>65</v>
      </c>
      <c r="E103" s="1" t="s">
        <v>286</v>
      </c>
      <c r="F103" s="28">
        <v>1.23E-2</v>
      </c>
    </row>
    <row r="104" spans="1:6" x14ac:dyDescent="0.25">
      <c r="A104" s="1" t="s">
        <v>82</v>
      </c>
      <c r="B104" s="1" t="s">
        <v>82</v>
      </c>
      <c r="D104" s="1" t="s">
        <v>118</v>
      </c>
      <c r="E104" s="1" t="s">
        <v>287</v>
      </c>
      <c r="F104" s="28">
        <v>2.76E-2</v>
      </c>
    </row>
    <row r="105" spans="1:6" x14ac:dyDescent="0.25">
      <c r="A105" s="1" t="s">
        <v>102</v>
      </c>
      <c r="B105" s="1" t="s">
        <v>102</v>
      </c>
      <c r="D105" s="1" t="s">
        <v>306</v>
      </c>
      <c r="E105" s="1" t="s">
        <v>551</v>
      </c>
      <c r="F105" s="28">
        <v>6.6699999999999995E-2</v>
      </c>
    </row>
    <row r="106" spans="1:6" x14ac:dyDescent="0.25">
      <c r="A106" s="1" t="s">
        <v>103</v>
      </c>
      <c r="B106" s="1" t="s">
        <v>103</v>
      </c>
      <c r="D106" s="1" t="s">
        <v>141</v>
      </c>
      <c r="E106" s="1" t="s">
        <v>288</v>
      </c>
      <c r="F106" s="28">
        <v>-1.44E-2</v>
      </c>
    </row>
    <row r="107" spans="1:6" x14ac:dyDescent="0.25">
      <c r="A107" s="1" t="s">
        <v>104</v>
      </c>
      <c r="B107" s="1" t="s">
        <v>104</v>
      </c>
      <c r="D107" s="1" t="s">
        <v>142</v>
      </c>
      <c r="E107" s="1" t="s">
        <v>289</v>
      </c>
      <c r="F107" s="28">
        <v>3.3500000000000002E-2</v>
      </c>
    </row>
    <row r="108" spans="1:6" x14ac:dyDescent="0.25">
      <c r="A108" s="1" t="s">
        <v>49</v>
      </c>
      <c r="B108" s="1" t="s">
        <v>49</v>
      </c>
      <c r="D108" s="1" t="s">
        <v>134</v>
      </c>
      <c r="E108" s="1" t="s">
        <v>290</v>
      </c>
      <c r="F108" s="28">
        <v>1.89E-2</v>
      </c>
    </row>
    <row r="109" spans="1:6" x14ac:dyDescent="0.25">
      <c r="A109" s="1" t="s">
        <v>105</v>
      </c>
      <c r="B109" s="1" t="s">
        <v>105</v>
      </c>
      <c r="D109" s="1" t="s">
        <v>53</v>
      </c>
      <c r="E109" s="1" t="s">
        <v>291</v>
      </c>
      <c r="F109" s="28">
        <v>-1.01E-2</v>
      </c>
    </row>
    <row r="110" spans="1:6" x14ac:dyDescent="0.25">
      <c r="A110" s="1" t="s">
        <v>50</v>
      </c>
      <c r="B110" s="1" t="s">
        <v>50</v>
      </c>
      <c r="D110" s="1" t="s">
        <v>54</v>
      </c>
      <c r="E110" s="1" t="s">
        <v>292</v>
      </c>
      <c r="F110" s="28">
        <v>-2.2800000000000001E-2</v>
      </c>
    </row>
    <row r="111" spans="1:6" x14ac:dyDescent="0.25">
      <c r="A111" s="1" t="s">
        <v>56</v>
      </c>
      <c r="B111" s="1" t="s">
        <v>56</v>
      </c>
      <c r="D111" s="1" t="s">
        <v>87</v>
      </c>
      <c r="E111" s="1" t="s">
        <v>293</v>
      </c>
      <c r="F111" s="28">
        <v>-9.2700000000000005E-2</v>
      </c>
    </row>
    <row r="112" spans="1:6" x14ac:dyDescent="0.25">
      <c r="A112" s="1" t="s">
        <v>11</v>
      </c>
      <c r="B112" s="1" t="s">
        <v>11</v>
      </c>
      <c r="D112" s="1" t="s">
        <v>294</v>
      </c>
      <c r="E112" s="1" t="s">
        <v>295</v>
      </c>
      <c r="F112" s="28">
        <v>8.5000000000000006E-3</v>
      </c>
    </row>
    <row r="113" spans="1:6" x14ac:dyDescent="0.25">
      <c r="A113" s="1" t="s">
        <v>278</v>
      </c>
      <c r="B113" s="1" t="s">
        <v>278</v>
      </c>
      <c r="D113" s="1" t="s">
        <v>296</v>
      </c>
      <c r="E113" s="1" t="s">
        <v>297</v>
      </c>
      <c r="F113" s="28">
        <v>1.09E-2</v>
      </c>
    </row>
    <row r="114" spans="1:6" x14ac:dyDescent="0.25">
      <c r="A114" s="1" t="s">
        <v>280</v>
      </c>
      <c r="B114" s="1" t="s">
        <v>280</v>
      </c>
      <c r="D114" s="1" t="s">
        <v>300</v>
      </c>
      <c r="E114" s="1" t="s">
        <v>301</v>
      </c>
      <c r="F114" s="28">
        <v>2.29E-2</v>
      </c>
    </row>
    <row r="115" spans="1:6" x14ac:dyDescent="0.25">
      <c r="A115" s="1" t="s">
        <v>282</v>
      </c>
      <c r="B115" s="1" t="s">
        <v>282</v>
      </c>
      <c r="D115" s="1" t="s">
        <v>302</v>
      </c>
      <c r="E115" s="1" t="s">
        <v>303</v>
      </c>
      <c r="F115" s="28">
        <v>6.7100000000000007E-2</v>
      </c>
    </row>
    <row r="116" spans="1:6" x14ac:dyDescent="0.25">
      <c r="A116" s="1" t="s">
        <v>51</v>
      </c>
      <c r="B116" s="1" t="s">
        <v>51</v>
      </c>
    </row>
    <row r="117" spans="1:6" x14ac:dyDescent="0.25">
      <c r="A117" s="1" t="s">
        <v>284</v>
      </c>
      <c r="B117" s="1" t="s">
        <v>284</v>
      </c>
    </row>
    <row r="118" spans="1:6" x14ac:dyDescent="0.25">
      <c r="A118" s="1" t="s">
        <v>52</v>
      </c>
      <c r="B118" s="1" t="s">
        <v>52</v>
      </c>
    </row>
    <row r="119" spans="1:6" x14ac:dyDescent="0.25">
      <c r="A119" s="1" t="s">
        <v>86</v>
      </c>
      <c r="B119" s="1" t="s">
        <v>86</v>
      </c>
    </row>
    <row r="120" spans="1:6" x14ac:dyDescent="0.25">
      <c r="A120" s="1" t="s">
        <v>112</v>
      </c>
      <c r="B120" s="1" t="s">
        <v>112</v>
      </c>
    </row>
    <row r="121" spans="1:6" x14ac:dyDescent="0.25">
      <c r="A121" s="1" t="s">
        <v>114</v>
      </c>
      <c r="B121" s="1" t="s">
        <v>114</v>
      </c>
    </row>
    <row r="122" spans="1:6" x14ac:dyDescent="0.25">
      <c r="A122" s="1" t="s">
        <v>115</v>
      </c>
      <c r="B122" s="1" t="s">
        <v>115</v>
      </c>
    </row>
    <row r="123" spans="1:6" x14ac:dyDescent="0.25">
      <c r="A123" s="1" t="s">
        <v>120</v>
      </c>
      <c r="B123" s="1" t="s">
        <v>120</v>
      </c>
    </row>
    <row r="124" spans="1:6" x14ac:dyDescent="0.25">
      <c r="A124" s="1" t="s">
        <v>26</v>
      </c>
      <c r="B124" s="1" t="s">
        <v>26</v>
      </c>
    </row>
    <row r="125" spans="1:6" x14ac:dyDescent="0.25">
      <c r="A125" s="1" t="s">
        <v>27</v>
      </c>
      <c r="B125" s="1" t="s">
        <v>27</v>
      </c>
    </row>
    <row r="126" spans="1:6" x14ac:dyDescent="0.25">
      <c r="A126" s="1" t="s">
        <v>23</v>
      </c>
      <c r="B126" s="1" t="s">
        <v>23</v>
      </c>
    </row>
    <row r="127" spans="1:6" x14ac:dyDescent="0.25">
      <c r="A127" s="1" t="s">
        <v>24</v>
      </c>
      <c r="B127" s="1" t="s">
        <v>24</v>
      </c>
    </row>
    <row r="128" spans="1:6" x14ac:dyDescent="0.25">
      <c r="A128" s="1" t="s">
        <v>28</v>
      </c>
      <c r="B128" s="1" t="s">
        <v>28</v>
      </c>
    </row>
    <row r="129" spans="1:2" x14ac:dyDescent="0.25">
      <c r="A129" s="1" t="s">
        <v>29</v>
      </c>
      <c r="B129" s="1" t="s">
        <v>29</v>
      </c>
    </row>
    <row r="130" spans="1:2" x14ac:dyDescent="0.25">
      <c r="A130" s="1" t="s">
        <v>30</v>
      </c>
      <c r="B130" s="1" t="s">
        <v>30</v>
      </c>
    </row>
    <row r="131" spans="1:2" x14ac:dyDescent="0.25">
      <c r="A131" s="1" t="s">
        <v>31</v>
      </c>
      <c r="B131" s="1" t="s">
        <v>31</v>
      </c>
    </row>
    <row r="132" spans="1:2" x14ac:dyDescent="0.25">
      <c r="A132" s="1" t="s">
        <v>117</v>
      </c>
      <c r="B132" s="1" t="s">
        <v>117</v>
      </c>
    </row>
    <row r="133" spans="1:2" x14ac:dyDescent="0.25">
      <c r="A133" s="1" t="s">
        <v>116</v>
      </c>
      <c r="B133" s="1" t="s">
        <v>116</v>
      </c>
    </row>
    <row r="134" spans="1:2" x14ac:dyDescent="0.25">
      <c r="A134" s="1" t="s">
        <v>163</v>
      </c>
      <c r="B134" s="1" t="s">
        <v>163</v>
      </c>
    </row>
    <row r="135" spans="1:2" x14ac:dyDescent="0.25">
      <c r="A135" s="1" t="s">
        <v>304</v>
      </c>
      <c r="B135" s="1" t="s">
        <v>304</v>
      </c>
    </row>
    <row r="136" spans="1:2" x14ac:dyDescent="0.25">
      <c r="A136" s="1" t="s">
        <v>305</v>
      </c>
      <c r="B136" s="1" t="s">
        <v>305</v>
      </c>
    </row>
    <row r="137" spans="1:2" x14ac:dyDescent="0.25">
      <c r="A137" s="1" t="s">
        <v>113</v>
      </c>
      <c r="B137" s="1" t="s">
        <v>113</v>
      </c>
    </row>
    <row r="138" spans="1:2" x14ac:dyDescent="0.25">
      <c r="A138" s="1" t="s">
        <v>65</v>
      </c>
      <c r="B138" s="1" t="s">
        <v>65</v>
      </c>
    </row>
    <row r="139" spans="1:2" x14ac:dyDescent="0.25">
      <c r="A139" s="1" t="s">
        <v>118</v>
      </c>
      <c r="B139" s="1" t="s">
        <v>118</v>
      </c>
    </row>
    <row r="140" spans="1:2" x14ac:dyDescent="0.25">
      <c r="A140" s="1" t="s">
        <v>306</v>
      </c>
      <c r="B140" s="1" t="s">
        <v>306</v>
      </c>
    </row>
    <row r="141" spans="1:2" x14ac:dyDescent="0.25">
      <c r="A141" s="1" t="s">
        <v>141</v>
      </c>
      <c r="B141" s="1" t="s">
        <v>141</v>
      </c>
    </row>
    <row r="142" spans="1:2" x14ac:dyDescent="0.25">
      <c r="A142" s="1" t="s">
        <v>142</v>
      </c>
      <c r="B142" s="1" t="s">
        <v>142</v>
      </c>
    </row>
    <row r="143" spans="1:2" x14ac:dyDescent="0.25">
      <c r="A143" s="1" t="s">
        <v>53</v>
      </c>
      <c r="B143" s="1" t="s">
        <v>53</v>
      </c>
    </row>
    <row r="144" spans="1:2" x14ac:dyDescent="0.25">
      <c r="A144" s="1" t="s">
        <v>54</v>
      </c>
      <c r="B144" s="1" t="s">
        <v>54</v>
      </c>
    </row>
    <row r="145" spans="1:2" x14ac:dyDescent="0.25">
      <c r="A145" s="1" t="s">
        <v>307</v>
      </c>
      <c r="B145" s="1" t="s">
        <v>307</v>
      </c>
    </row>
    <row r="146" spans="1:2" x14ac:dyDescent="0.25">
      <c r="A146" s="1" t="s">
        <v>87</v>
      </c>
      <c r="B146" s="1" t="s">
        <v>87</v>
      </c>
    </row>
    <row r="147" spans="1:2" x14ac:dyDescent="0.25">
      <c r="A147" s="1" t="s">
        <v>308</v>
      </c>
      <c r="B147" s="1" t="s">
        <v>308</v>
      </c>
    </row>
    <row r="148" spans="1:2" x14ac:dyDescent="0.25">
      <c r="A148" s="1" t="s">
        <v>309</v>
      </c>
      <c r="B148" s="1" t="s">
        <v>309</v>
      </c>
    </row>
    <row r="149" spans="1:2" x14ac:dyDescent="0.25">
      <c r="A149" s="1" t="s">
        <v>16</v>
      </c>
      <c r="B149" s="1" t="s">
        <v>294</v>
      </c>
    </row>
    <row r="150" spans="1:2" x14ac:dyDescent="0.25">
      <c r="A150" s="1" t="s">
        <v>310</v>
      </c>
      <c r="B150" s="1" t="s">
        <v>298</v>
      </c>
    </row>
    <row r="151" spans="1:2" x14ac:dyDescent="0.25">
      <c r="A151" s="1" t="s">
        <v>311</v>
      </c>
      <c r="B151" s="1" t="s">
        <v>294</v>
      </c>
    </row>
    <row r="152" spans="1:2" x14ac:dyDescent="0.25">
      <c r="A152" s="1" t="s">
        <v>312</v>
      </c>
      <c r="B152" s="1" t="s">
        <v>294</v>
      </c>
    </row>
    <row r="153" spans="1:2" x14ac:dyDescent="0.25">
      <c r="A153" s="1" t="s">
        <v>313</v>
      </c>
      <c r="B153" s="1" t="s">
        <v>300</v>
      </c>
    </row>
    <row r="154" spans="1:2" x14ac:dyDescent="0.25">
      <c r="A154" s="1" t="s">
        <v>314</v>
      </c>
      <c r="B154" s="1" t="s">
        <v>294</v>
      </c>
    </row>
    <row r="155" spans="1:2" x14ac:dyDescent="0.25">
      <c r="A155" s="1" t="s">
        <v>315</v>
      </c>
      <c r="B155" s="1" t="s">
        <v>294</v>
      </c>
    </row>
    <row r="156" spans="1:2" x14ac:dyDescent="0.25">
      <c r="A156" s="1" t="s">
        <v>316</v>
      </c>
      <c r="B156" s="1" t="s">
        <v>298</v>
      </c>
    </row>
    <row r="157" spans="1:2" x14ac:dyDescent="0.25">
      <c r="A157" s="1" t="s">
        <v>317</v>
      </c>
      <c r="B157" s="1" t="s">
        <v>300</v>
      </c>
    </row>
    <row r="158" spans="1:2" x14ac:dyDescent="0.25">
      <c r="A158" s="1" t="s">
        <v>39</v>
      </c>
      <c r="B158" s="1" t="s">
        <v>294</v>
      </c>
    </row>
    <row r="159" spans="1:2" x14ac:dyDescent="0.25">
      <c r="A159" s="1" t="s">
        <v>318</v>
      </c>
      <c r="B159" s="1" t="s">
        <v>298</v>
      </c>
    </row>
    <row r="160" spans="1:2" x14ac:dyDescent="0.25">
      <c r="A160" s="1" t="s">
        <v>40</v>
      </c>
      <c r="B160" s="1" t="s">
        <v>300</v>
      </c>
    </row>
    <row r="161" spans="1:2" x14ac:dyDescent="0.25">
      <c r="A161" s="1" t="s">
        <v>319</v>
      </c>
      <c r="B161" s="1" t="s">
        <v>294</v>
      </c>
    </row>
    <row r="162" spans="1:2" x14ac:dyDescent="0.25">
      <c r="A162" s="1" t="s">
        <v>67</v>
      </c>
      <c r="B162" s="1" t="s">
        <v>294</v>
      </c>
    </row>
    <row r="163" spans="1:2" x14ac:dyDescent="0.25">
      <c r="A163" s="1" t="s">
        <v>320</v>
      </c>
      <c r="B163" s="1" t="s">
        <v>298</v>
      </c>
    </row>
    <row r="164" spans="1:2" x14ac:dyDescent="0.25">
      <c r="A164" s="1" t="s">
        <v>321</v>
      </c>
      <c r="B164" s="1" t="s">
        <v>300</v>
      </c>
    </row>
    <row r="165" spans="1:2" x14ac:dyDescent="0.25">
      <c r="A165" s="1" t="s">
        <v>322</v>
      </c>
      <c r="B165" s="1" t="s">
        <v>294</v>
      </c>
    </row>
    <row r="166" spans="1:2" x14ac:dyDescent="0.25">
      <c r="A166" s="1" t="s">
        <v>323</v>
      </c>
      <c r="B166" s="1" t="s">
        <v>298</v>
      </c>
    </row>
    <row r="167" spans="1:2" x14ac:dyDescent="0.25">
      <c r="A167" s="1" t="s">
        <v>77</v>
      </c>
      <c r="B167" s="1" t="s">
        <v>294</v>
      </c>
    </row>
    <row r="168" spans="1:2" x14ac:dyDescent="0.25">
      <c r="A168" s="1" t="s">
        <v>324</v>
      </c>
      <c r="B168" s="1" t="s">
        <v>298</v>
      </c>
    </row>
    <row r="169" spans="1:2" x14ac:dyDescent="0.25">
      <c r="A169" s="1" t="s">
        <v>325</v>
      </c>
      <c r="B169" s="1" t="s">
        <v>300</v>
      </c>
    </row>
    <row r="170" spans="1:2" x14ac:dyDescent="0.25">
      <c r="A170" s="1" t="s">
        <v>326</v>
      </c>
      <c r="B170" s="1" t="s">
        <v>298</v>
      </c>
    </row>
    <row r="171" spans="1:2" x14ac:dyDescent="0.25">
      <c r="A171" s="1" t="s">
        <v>137</v>
      </c>
      <c r="B171" s="1" t="s">
        <v>294</v>
      </c>
    </row>
    <row r="172" spans="1:2" x14ac:dyDescent="0.25">
      <c r="A172" s="1" t="s">
        <v>327</v>
      </c>
      <c r="B172" s="1" t="s">
        <v>298</v>
      </c>
    </row>
    <row r="173" spans="1:2" x14ac:dyDescent="0.25">
      <c r="A173" s="1" t="s">
        <v>328</v>
      </c>
      <c r="B173" s="1" t="s">
        <v>300</v>
      </c>
    </row>
    <row r="174" spans="1:2" x14ac:dyDescent="0.25">
      <c r="A174" s="1" t="s">
        <v>329</v>
      </c>
      <c r="B174" s="1" t="s">
        <v>294</v>
      </c>
    </row>
    <row r="175" spans="1:2" x14ac:dyDescent="0.25">
      <c r="A175" s="1" t="s">
        <v>330</v>
      </c>
      <c r="B175" s="1" t="s">
        <v>300</v>
      </c>
    </row>
    <row r="176" spans="1:2" x14ac:dyDescent="0.25">
      <c r="A176" s="1" t="s">
        <v>89</v>
      </c>
      <c r="B176" s="1" t="s">
        <v>294</v>
      </c>
    </row>
    <row r="177" spans="1:2" x14ac:dyDescent="0.25">
      <c r="A177" s="1" t="s">
        <v>331</v>
      </c>
      <c r="B177" s="1" t="s">
        <v>298</v>
      </c>
    </row>
    <row r="178" spans="1:2" x14ac:dyDescent="0.25">
      <c r="A178" s="1" t="s">
        <v>332</v>
      </c>
      <c r="B178" s="1" t="s">
        <v>300</v>
      </c>
    </row>
    <row r="179" spans="1:2" x14ac:dyDescent="0.25">
      <c r="A179" s="1" t="s">
        <v>333</v>
      </c>
      <c r="B179" s="1" t="s">
        <v>294</v>
      </c>
    </row>
    <row r="180" spans="1:2" x14ac:dyDescent="0.25">
      <c r="A180" s="1" t="s">
        <v>334</v>
      </c>
      <c r="B180" s="1" t="s">
        <v>300</v>
      </c>
    </row>
    <row r="181" spans="1:2" x14ac:dyDescent="0.25">
      <c r="A181" s="1" t="s">
        <v>335</v>
      </c>
      <c r="B181" s="1" t="s">
        <v>294</v>
      </c>
    </row>
    <row r="182" spans="1:2" x14ac:dyDescent="0.25">
      <c r="A182" s="1" t="s">
        <v>95</v>
      </c>
      <c r="B182" s="1" t="s">
        <v>294</v>
      </c>
    </row>
    <row r="183" spans="1:2" x14ac:dyDescent="0.25">
      <c r="A183" s="1" t="s">
        <v>336</v>
      </c>
      <c r="B183" s="1" t="s">
        <v>298</v>
      </c>
    </row>
    <row r="184" spans="1:2" x14ac:dyDescent="0.25">
      <c r="A184" s="1" t="s">
        <v>96</v>
      </c>
      <c r="B184" s="1" t="s">
        <v>300</v>
      </c>
    </row>
    <row r="185" spans="1:2" x14ac:dyDescent="0.25">
      <c r="A185" s="1" t="s">
        <v>337</v>
      </c>
      <c r="B185" s="1" t="s">
        <v>294</v>
      </c>
    </row>
    <row r="186" spans="1:2" x14ac:dyDescent="0.25">
      <c r="A186" s="1" t="s">
        <v>338</v>
      </c>
      <c r="B186" s="1" t="s">
        <v>298</v>
      </c>
    </row>
    <row r="187" spans="1:2" x14ac:dyDescent="0.25">
      <c r="A187" s="1" t="s">
        <v>339</v>
      </c>
      <c r="B187" s="1" t="s">
        <v>300</v>
      </c>
    </row>
    <row r="188" spans="1:2" x14ac:dyDescent="0.25">
      <c r="A188" s="1" t="s">
        <v>340</v>
      </c>
      <c r="B188" s="1" t="s">
        <v>294</v>
      </c>
    </row>
    <row r="189" spans="1:2" x14ac:dyDescent="0.25">
      <c r="A189" s="1" t="s">
        <v>341</v>
      </c>
      <c r="B189" s="1" t="s">
        <v>294</v>
      </c>
    </row>
    <row r="190" spans="1:2" x14ac:dyDescent="0.25">
      <c r="A190" s="1" t="s">
        <v>342</v>
      </c>
      <c r="B190" s="1" t="s">
        <v>298</v>
      </c>
    </row>
    <row r="191" spans="1:2" x14ac:dyDescent="0.25">
      <c r="A191" s="1" t="s">
        <v>343</v>
      </c>
      <c r="B191" s="1" t="s">
        <v>300</v>
      </c>
    </row>
    <row r="192" spans="1:2" x14ac:dyDescent="0.25">
      <c r="A192" s="1" t="s">
        <v>344</v>
      </c>
      <c r="B192" s="1" t="s">
        <v>294</v>
      </c>
    </row>
    <row r="193" spans="1:2" x14ac:dyDescent="0.25">
      <c r="A193" s="1" t="s">
        <v>345</v>
      </c>
      <c r="B193" s="1" t="s">
        <v>300</v>
      </c>
    </row>
    <row r="194" spans="1:2" x14ac:dyDescent="0.25">
      <c r="A194" s="1" t="s">
        <v>107</v>
      </c>
      <c r="B194" s="1" t="s">
        <v>294</v>
      </c>
    </row>
    <row r="195" spans="1:2" x14ac:dyDescent="0.25">
      <c r="A195" s="1" t="s">
        <v>346</v>
      </c>
      <c r="B195" s="1" t="s">
        <v>300</v>
      </c>
    </row>
    <row r="196" spans="1:2" x14ac:dyDescent="0.25">
      <c r="A196" s="1" t="s">
        <v>347</v>
      </c>
      <c r="B196" s="1" t="s">
        <v>298</v>
      </c>
    </row>
    <row r="197" spans="1:2" x14ac:dyDescent="0.25">
      <c r="A197" s="1" t="s">
        <v>348</v>
      </c>
      <c r="B197" s="1" t="s">
        <v>294</v>
      </c>
    </row>
    <row r="198" spans="1:2" x14ac:dyDescent="0.25">
      <c r="A198" s="1" t="s">
        <v>349</v>
      </c>
      <c r="B198" s="1" t="s">
        <v>298</v>
      </c>
    </row>
    <row r="199" spans="1:2" x14ac:dyDescent="0.25">
      <c r="A199" s="1" t="s">
        <v>350</v>
      </c>
      <c r="B199" s="1" t="s">
        <v>300</v>
      </c>
    </row>
    <row r="200" spans="1:2" x14ac:dyDescent="0.25">
      <c r="A200" s="1" t="s">
        <v>42</v>
      </c>
      <c r="B200" s="1" t="s">
        <v>294</v>
      </c>
    </row>
    <row r="201" spans="1:2" x14ac:dyDescent="0.25">
      <c r="A201" s="1" t="s">
        <v>351</v>
      </c>
      <c r="B201" s="1" t="s">
        <v>298</v>
      </c>
    </row>
    <row r="202" spans="1:2" x14ac:dyDescent="0.25">
      <c r="A202" s="1" t="s">
        <v>352</v>
      </c>
      <c r="B202" s="1" t="s">
        <v>300</v>
      </c>
    </row>
    <row r="203" spans="1:2" x14ac:dyDescent="0.25">
      <c r="A203" s="1" t="s">
        <v>353</v>
      </c>
      <c r="B203" s="1" t="s">
        <v>294</v>
      </c>
    </row>
    <row r="204" spans="1:2" x14ac:dyDescent="0.25">
      <c r="A204" s="1" t="s">
        <v>99</v>
      </c>
      <c r="B204" s="1" t="s">
        <v>294</v>
      </c>
    </row>
    <row r="205" spans="1:2" x14ac:dyDescent="0.25">
      <c r="A205" s="1" t="s">
        <v>100</v>
      </c>
      <c r="B205" s="1" t="s">
        <v>300</v>
      </c>
    </row>
    <row r="206" spans="1:2" x14ac:dyDescent="0.25">
      <c r="A206" s="1" t="s">
        <v>354</v>
      </c>
      <c r="B206" s="1" t="s">
        <v>298</v>
      </c>
    </row>
    <row r="207" spans="1:2" x14ac:dyDescent="0.25">
      <c r="A207" s="1" t="s">
        <v>355</v>
      </c>
      <c r="B207" s="1" t="s">
        <v>294</v>
      </c>
    </row>
    <row r="208" spans="1:2" x14ac:dyDescent="0.25">
      <c r="A208" s="1" t="s">
        <v>145</v>
      </c>
      <c r="B208" s="1" t="s">
        <v>294</v>
      </c>
    </row>
    <row r="209" spans="1:2" x14ac:dyDescent="0.25">
      <c r="A209" s="1" t="s">
        <v>356</v>
      </c>
      <c r="B209" s="1" t="s">
        <v>300</v>
      </c>
    </row>
    <row r="210" spans="1:2" x14ac:dyDescent="0.25">
      <c r="A210" s="1" t="s">
        <v>357</v>
      </c>
      <c r="B210" s="1" t="s">
        <v>298</v>
      </c>
    </row>
    <row r="211" spans="1:2" x14ac:dyDescent="0.25">
      <c r="A211" s="1" t="s">
        <v>358</v>
      </c>
      <c r="B211" s="1" t="s">
        <v>294</v>
      </c>
    </row>
    <row r="212" spans="1:2" x14ac:dyDescent="0.25">
      <c r="A212" s="1" t="s">
        <v>359</v>
      </c>
      <c r="B212" s="1" t="s">
        <v>298</v>
      </c>
    </row>
    <row r="213" spans="1:2" x14ac:dyDescent="0.25">
      <c r="A213" s="1" t="s">
        <v>143</v>
      </c>
      <c r="B213" s="1" t="s">
        <v>300</v>
      </c>
    </row>
    <row r="214" spans="1:2" x14ac:dyDescent="0.25">
      <c r="A214" s="1" t="s">
        <v>360</v>
      </c>
      <c r="B214" s="1" t="s">
        <v>294</v>
      </c>
    </row>
    <row r="215" spans="1:2" x14ac:dyDescent="0.25">
      <c r="A215" s="1" t="s">
        <v>361</v>
      </c>
      <c r="B215" s="1" t="s">
        <v>298</v>
      </c>
    </row>
    <row r="216" spans="1:2" x14ac:dyDescent="0.25">
      <c r="A216" s="1" t="s">
        <v>147</v>
      </c>
      <c r="B216" s="1" t="s">
        <v>300</v>
      </c>
    </row>
    <row r="217" spans="1:2" x14ac:dyDescent="0.25">
      <c r="A217" s="1" t="s">
        <v>362</v>
      </c>
      <c r="B217" s="1" t="s">
        <v>294</v>
      </c>
    </row>
    <row r="218" spans="1:2" x14ac:dyDescent="0.25">
      <c r="A218" s="1" t="s">
        <v>363</v>
      </c>
      <c r="B218" s="1" t="s">
        <v>294</v>
      </c>
    </row>
    <row r="219" spans="1:2" x14ac:dyDescent="0.25">
      <c r="A219" s="1" t="s">
        <v>364</v>
      </c>
      <c r="B219" s="1" t="s">
        <v>300</v>
      </c>
    </row>
    <row r="220" spans="1:2" x14ac:dyDescent="0.25">
      <c r="A220" s="1" t="s">
        <v>15</v>
      </c>
      <c r="B220" s="1" t="s">
        <v>296</v>
      </c>
    </row>
    <row r="221" spans="1:2" x14ac:dyDescent="0.25">
      <c r="A221" s="1" t="s">
        <v>365</v>
      </c>
      <c r="B221" s="1" t="s">
        <v>299</v>
      </c>
    </row>
    <row r="222" spans="1:2" x14ac:dyDescent="0.25">
      <c r="A222" s="1" t="s">
        <v>366</v>
      </c>
      <c r="B222" s="1" t="s">
        <v>296</v>
      </c>
    </row>
    <row r="223" spans="1:2" x14ac:dyDescent="0.25">
      <c r="A223" s="1" t="s">
        <v>367</v>
      </c>
      <c r="B223" s="1" t="s">
        <v>296</v>
      </c>
    </row>
    <row r="224" spans="1:2" x14ac:dyDescent="0.25">
      <c r="A224" s="1" t="s">
        <v>368</v>
      </c>
      <c r="B224" s="1" t="s">
        <v>296</v>
      </c>
    </row>
    <row r="225" spans="1:2" x14ac:dyDescent="0.25">
      <c r="A225" s="1" t="s">
        <v>369</v>
      </c>
      <c r="B225" s="1" t="s">
        <v>302</v>
      </c>
    </row>
    <row r="226" spans="1:2" x14ac:dyDescent="0.25">
      <c r="A226" s="1" t="s">
        <v>370</v>
      </c>
      <c r="B226" s="1" t="s">
        <v>296</v>
      </c>
    </row>
    <row r="227" spans="1:2" x14ac:dyDescent="0.25">
      <c r="A227" s="1" t="s">
        <v>371</v>
      </c>
      <c r="B227" s="1" t="s">
        <v>296</v>
      </c>
    </row>
    <row r="228" spans="1:2" x14ac:dyDescent="0.25">
      <c r="A228" s="1" t="s">
        <v>372</v>
      </c>
      <c r="B228" s="1" t="s">
        <v>296</v>
      </c>
    </row>
    <row r="229" spans="1:2" x14ac:dyDescent="0.25">
      <c r="A229" s="1" t="s">
        <v>373</v>
      </c>
      <c r="B229" s="1" t="s">
        <v>299</v>
      </c>
    </row>
    <row r="230" spans="1:2" x14ac:dyDescent="0.25">
      <c r="A230" s="1" t="s">
        <v>374</v>
      </c>
      <c r="B230" s="1" t="s">
        <v>302</v>
      </c>
    </row>
    <row r="231" spans="1:2" x14ac:dyDescent="0.25">
      <c r="A231" s="1" t="s">
        <v>36</v>
      </c>
      <c r="B231" s="1" t="s">
        <v>296</v>
      </c>
    </row>
    <row r="232" spans="1:2" x14ac:dyDescent="0.25">
      <c r="A232" s="1" t="s">
        <v>37</v>
      </c>
      <c r="B232" s="1" t="s">
        <v>299</v>
      </c>
    </row>
    <row r="233" spans="1:2" x14ac:dyDescent="0.25">
      <c r="A233" s="1" t="s">
        <v>38</v>
      </c>
      <c r="B233" s="1" t="s">
        <v>302</v>
      </c>
    </row>
    <row r="234" spans="1:2" x14ac:dyDescent="0.25">
      <c r="A234" s="1" t="s">
        <v>375</v>
      </c>
      <c r="B234" s="1" t="s">
        <v>296</v>
      </c>
    </row>
    <row r="235" spans="1:2" x14ac:dyDescent="0.25">
      <c r="A235" s="1" t="s">
        <v>376</v>
      </c>
      <c r="B235" s="1" t="s">
        <v>299</v>
      </c>
    </row>
    <row r="236" spans="1:2" x14ac:dyDescent="0.25">
      <c r="A236" s="1" t="s">
        <v>74</v>
      </c>
      <c r="B236" s="1" t="s">
        <v>296</v>
      </c>
    </row>
    <row r="237" spans="1:2" x14ac:dyDescent="0.25">
      <c r="A237" s="1" t="s">
        <v>75</v>
      </c>
      <c r="B237" s="1" t="s">
        <v>299</v>
      </c>
    </row>
    <row r="238" spans="1:2" x14ac:dyDescent="0.25">
      <c r="A238" s="1" t="s">
        <v>76</v>
      </c>
      <c r="B238" s="1" t="s">
        <v>302</v>
      </c>
    </row>
    <row r="239" spans="1:2" x14ac:dyDescent="0.25">
      <c r="A239" s="1" t="s">
        <v>66</v>
      </c>
      <c r="B239" s="1" t="s">
        <v>296</v>
      </c>
    </row>
    <row r="240" spans="1:2" x14ac:dyDescent="0.25">
      <c r="A240" s="1" t="s">
        <v>377</v>
      </c>
      <c r="B240" s="1" t="s">
        <v>299</v>
      </c>
    </row>
    <row r="241" spans="1:2" x14ac:dyDescent="0.25">
      <c r="A241" s="1" t="s">
        <v>378</v>
      </c>
      <c r="B241" s="1" t="s">
        <v>302</v>
      </c>
    </row>
    <row r="242" spans="1:2" x14ac:dyDescent="0.25">
      <c r="A242" s="1" t="s">
        <v>379</v>
      </c>
      <c r="B242" s="1" t="s">
        <v>296</v>
      </c>
    </row>
    <row r="243" spans="1:2" x14ac:dyDescent="0.25">
      <c r="A243" s="1" t="s">
        <v>380</v>
      </c>
      <c r="B243" s="1" t="s">
        <v>299</v>
      </c>
    </row>
    <row r="244" spans="1:2" x14ac:dyDescent="0.25">
      <c r="A244" s="1" t="s">
        <v>381</v>
      </c>
      <c r="B244" s="1" t="s">
        <v>299</v>
      </c>
    </row>
    <row r="245" spans="1:2" x14ac:dyDescent="0.25">
      <c r="A245" s="1" t="s">
        <v>135</v>
      </c>
      <c r="B245" s="1" t="s">
        <v>296</v>
      </c>
    </row>
    <row r="246" spans="1:2" x14ac:dyDescent="0.25">
      <c r="A246" s="1" t="s">
        <v>136</v>
      </c>
      <c r="B246" s="1" t="s">
        <v>299</v>
      </c>
    </row>
    <row r="247" spans="1:2" x14ac:dyDescent="0.25">
      <c r="A247" s="1" t="s">
        <v>382</v>
      </c>
      <c r="B247" s="1" t="s">
        <v>302</v>
      </c>
    </row>
    <row r="248" spans="1:2" x14ac:dyDescent="0.25">
      <c r="A248" s="1" t="s">
        <v>383</v>
      </c>
      <c r="B248" s="1" t="s">
        <v>296</v>
      </c>
    </row>
    <row r="249" spans="1:2" x14ac:dyDescent="0.25">
      <c r="A249" s="1" t="s">
        <v>90</v>
      </c>
      <c r="B249" s="1" t="s">
        <v>302</v>
      </c>
    </row>
    <row r="250" spans="1:2" x14ac:dyDescent="0.25">
      <c r="A250" s="1" t="s">
        <v>384</v>
      </c>
      <c r="B250" s="1" t="s">
        <v>296</v>
      </c>
    </row>
    <row r="251" spans="1:2" x14ac:dyDescent="0.25">
      <c r="A251" s="1" t="s">
        <v>385</v>
      </c>
      <c r="B251" s="1" t="s">
        <v>299</v>
      </c>
    </row>
    <row r="252" spans="1:2" x14ac:dyDescent="0.25">
      <c r="A252" s="1" t="s">
        <v>386</v>
      </c>
      <c r="B252" s="1" t="s">
        <v>302</v>
      </c>
    </row>
    <row r="253" spans="1:2" x14ac:dyDescent="0.25">
      <c r="A253" s="1" t="s">
        <v>387</v>
      </c>
      <c r="B253" s="1" t="s">
        <v>296</v>
      </c>
    </row>
    <row r="254" spans="1:2" x14ac:dyDescent="0.25">
      <c r="A254" s="1" t="s">
        <v>388</v>
      </c>
      <c r="B254" s="1" t="s">
        <v>302</v>
      </c>
    </row>
    <row r="255" spans="1:2" x14ac:dyDescent="0.25">
      <c r="A255" s="1" t="s">
        <v>93</v>
      </c>
      <c r="B255" s="1" t="s">
        <v>296</v>
      </c>
    </row>
    <row r="256" spans="1:2" x14ac:dyDescent="0.25">
      <c r="A256" s="1" t="s">
        <v>94</v>
      </c>
      <c r="B256" s="1" t="s">
        <v>299</v>
      </c>
    </row>
    <row r="257" spans="1:2" x14ac:dyDescent="0.25">
      <c r="A257" s="1" t="s">
        <v>389</v>
      </c>
      <c r="B257" s="1" t="s">
        <v>302</v>
      </c>
    </row>
    <row r="258" spans="1:2" x14ac:dyDescent="0.25">
      <c r="A258" s="1" t="s">
        <v>390</v>
      </c>
      <c r="B258" s="1" t="s">
        <v>296</v>
      </c>
    </row>
    <row r="259" spans="1:2" x14ac:dyDescent="0.25">
      <c r="A259" s="1" t="s">
        <v>391</v>
      </c>
      <c r="B259" s="1" t="s">
        <v>299</v>
      </c>
    </row>
    <row r="260" spans="1:2" x14ac:dyDescent="0.25">
      <c r="A260" s="1" t="s">
        <v>392</v>
      </c>
      <c r="B260" s="1" t="s">
        <v>302</v>
      </c>
    </row>
    <row r="261" spans="1:2" x14ac:dyDescent="0.25">
      <c r="A261" s="1" t="s">
        <v>393</v>
      </c>
      <c r="B261" s="1" t="s">
        <v>299</v>
      </c>
    </row>
    <row r="262" spans="1:2" x14ac:dyDescent="0.25">
      <c r="A262" s="1" t="s">
        <v>394</v>
      </c>
      <c r="B262" s="1" t="s">
        <v>296</v>
      </c>
    </row>
    <row r="263" spans="1:2" x14ac:dyDescent="0.25">
      <c r="A263" s="1" t="s">
        <v>395</v>
      </c>
      <c r="B263" s="1" t="s">
        <v>296</v>
      </c>
    </row>
    <row r="264" spans="1:2" x14ac:dyDescent="0.25">
      <c r="A264" s="1" t="s">
        <v>396</v>
      </c>
      <c r="B264" s="1" t="s">
        <v>299</v>
      </c>
    </row>
    <row r="265" spans="1:2" x14ac:dyDescent="0.25">
      <c r="A265" s="1" t="s">
        <v>397</v>
      </c>
      <c r="B265" s="1" t="s">
        <v>302</v>
      </c>
    </row>
    <row r="266" spans="1:2" x14ac:dyDescent="0.25">
      <c r="A266" s="1" t="s">
        <v>398</v>
      </c>
      <c r="B266" s="1" t="s">
        <v>296</v>
      </c>
    </row>
    <row r="267" spans="1:2" x14ac:dyDescent="0.25">
      <c r="A267" s="1" t="s">
        <v>399</v>
      </c>
      <c r="B267" s="1" t="s">
        <v>302</v>
      </c>
    </row>
    <row r="268" spans="1:2" x14ac:dyDescent="0.25">
      <c r="A268" s="1" t="s">
        <v>108</v>
      </c>
      <c r="B268" s="1" t="s">
        <v>296</v>
      </c>
    </row>
    <row r="269" spans="1:2" x14ac:dyDescent="0.25">
      <c r="A269" s="1" t="s">
        <v>400</v>
      </c>
      <c r="B269" s="1" t="s">
        <v>299</v>
      </c>
    </row>
    <row r="270" spans="1:2" x14ac:dyDescent="0.25">
      <c r="A270" s="1" t="s">
        <v>401</v>
      </c>
      <c r="B270" s="1" t="s">
        <v>302</v>
      </c>
    </row>
    <row r="271" spans="1:2" x14ac:dyDescent="0.25">
      <c r="A271" s="1" t="s">
        <v>402</v>
      </c>
      <c r="B271" s="1" t="s">
        <v>296</v>
      </c>
    </row>
    <row r="272" spans="1:2" x14ac:dyDescent="0.25">
      <c r="A272" s="1" t="s">
        <v>109</v>
      </c>
      <c r="B272" s="1" t="s">
        <v>296</v>
      </c>
    </row>
    <row r="273" spans="1:2" x14ac:dyDescent="0.25">
      <c r="A273" s="1" t="s">
        <v>403</v>
      </c>
      <c r="B273" s="1" t="s">
        <v>299</v>
      </c>
    </row>
    <row r="274" spans="1:2" x14ac:dyDescent="0.25">
      <c r="A274" s="1" t="s">
        <v>110</v>
      </c>
      <c r="B274" s="1" t="s">
        <v>302</v>
      </c>
    </row>
    <row r="275" spans="1:2" x14ac:dyDescent="0.25">
      <c r="A275" s="1" t="s">
        <v>404</v>
      </c>
      <c r="B275" s="1" t="s">
        <v>296</v>
      </c>
    </row>
    <row r="276" spans="1:2" x14ac:dyDescent="0.25">
      <c r="A276" s="1" t="s">
        <v>41</v>
      </c>
      <c r="B276" s="1" t="s">
        <v>296</v>
      </c>
    </row>
    <row r="277" spans="1:2" x14ac:dyDescent="0.25">
      <c r="A277" s="1" t="s">
        <v>405</v>
      </c>
      <c r="B277" s="1" t="s">
        <v>299</v>
      </c>
    </row>
    <row r="278" spans="1:2" x14ac:dyDescent="0.25">
      <c r="A278" s="1" t="s">
        <v>406</v>
      </c>
      <c r="B278" s="1" t="s">
        <v>302</v>
      </c>
    </row>
    <row r="279" spans="1:2" x14ac:dyDescent="0.25">
      <c r="A279" s="1" t="s">
        <v>407</v>
      </c>
      <c r="B279" s="1" t="s">
        <v>302</v>
      </c>
    </row>
    <row r="280" spans="1:2" x14ac:dyDescent="0.25">
      <c r="A280" s="1" t="s">
        <v>408</v>
      </c>
      <c r="B280" s="1" t="s">
        <v>296</v>
      </c>
    </row>
    <row r="281" spans="1:2" x14ac:dyDescent="0.25">
      <c r="A281" s="1" t="s">
        <v>97</v>
      </c>
      <c r="B281" s="1" t="s">
        <v>296</v>
      </c>
    </row>
    <row r="282" spans="1:2" x14ac:dyDescent="0.25">
      <c r="A282" s="1" t="s">
        <v>409</v>
      </c>
      <c r="B282" s="1" t="s">
        <v>299</v>
      </c>
    </row>
    <row r="283" spans="1:2" x14ac:dyDescent="0.25">
      <c r="A283" s="1" t="s">
        <v>98</v>
      </c>
      <c r="B283" s="1" t="s">
        <v>302</v>
      </c>
    </row>
    <row r="284" spans="1:2" x14ac:dyDescent="0.25">
      <c r="A284" s="1" t="s">
        <v>410</v>
      </c>
      <c r="B284" s="1" t="s">
        <v>296</v>
      </c>
    </row>
    <row r="285" spans="1:2" x14ac:dyDescent="0.25">
      <c r="A285" s="1" t="s">
        <v>411</v>
      </c>
      <c r="B285" s="1" t="s">
        <v>296</v>
      </c>
    </row>
    <row r="286" spans="1:2" x14ac:dyDescent="0.25">
      <c r="A286" s="1" t="s">
        <v>412</v>
      </c>
      <c r="B286" s="1" t="s">
        <v>302</v>
      </c>
    </row>
    <row r="287" spans="1:2" x14ac:dyDescent="0.25">
      <c r="A287" s="1" t="s">
        <v>144</v>
      </c>
      <c r="B287" s="1" t="s">
        <v>296</v>
      </c>
    </row>
    <row r="288" spans="1:2" x14ac:dyDescent="0.25">
      <c r="A288" s="1" t="s">
        <v>146</v>
      </c>
      <c r="B288" s="1" t="s">
        <v>299</v>
      </c>
    </row>
    <row r="289" spans="1:2" x14ac:dyDescent="0.25">
      <c r="A289" s="1" t="s">
        <v>413</v>
      </c>
      <c r="B289" s="1" t="s">
        <v>302</v>
      </c>
    </row>
    <row r="290" spans="1:2" x14ac:dyDescent="0.25">
      <c r="A290" s="1" t="s">
        <v>414</v>
      </c>
      <c r="B290" s="1" t="s">
        <v>296</v>
      </c>
    </row>
    <row r="291" spans="1:2" x14ac:dyDescent="0.25">
      <c r="A291" s="1" t="s">
        <v>415</v>
      </c>
      <c r="B291" s="1" t="s">
        <v>299</v>
      </c>
    </row>
    <row r="292" spans="1:2" x14ac:dyDescent="0.25">
      <c r="A292" s="1" t="s">
        <v>416</v>
      </c>
      <c r="B292" s="1" t="s">
        <v>302</v>
      </c>
    </row>
    <row r="293" spans="1:2" x14ac:dyDescent="0.25">
      <c r="A293" s="1" t="s">
        <v>417</v>
      </c>
      <c r="B293" s="1" t="s">
        <v>296</v>
      </c>
    </row>
    <row r="294" spans="1:2" x14ac:dyDescent="0.25">
      <c r="A294" s="1" t="s">
        <v>418</v>
      </c>
      <c r="B294" s="1" t="s">
        <v>299</v>
      </c>
    </row>
    <row r="295" spans="1:2" x14ac:dyDescent="0.25">
      <c r="A295" s="1" t="s">
        <v>419</v>
      </c>
      <c r="B295" s="1" t="s">
        <v>302</v>
      </c>
    </row>
    <row r="296" spans="1:2" x14ac:dyDescent="0.25">
      <c r="A296" s="1" t="s">
        <v>420</v>
      </c>
      <c r="B296" s="1" t="s">
        <v>296</v>
      </c>
    </row>
    <row r="297" spans="1:2" x14ac:dyDescent="0.25">
      <c r="A297" s="1" t="s">
        <v>421</v>
      </c>
      <c r="B297" s="1" t="s">
        <v>296</v>
      </c>
    </row>
    <row r="298" spans="1:2" x14ac:dyDescent="0.25">
      <c r="A298" s="1" t="s">
        <v>422</v>
      </c>
      <c r="B298" s="1" t="s">
        <v>302</v>
      </c>
    </row>
  </sheetData>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1 Dec 2020&amp;C&amp;9Page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Module C Adjustments</vt:lpstr>
      <vt:lpstr>DOS Adjustments Detail</vt:lpstr>
      <vt:lpstr>Interest Rate</vt:lpstr>
      <vt:lpstr>Lookup Tables</vt:lpstr>
      <vt:lpstr>'DOS Adjustments Detail'!Print_Titles</vt:lpstr>
      <vt:lpstr>'Interest Rate'!Print_Titles</vt:lpstr>
      <vt:lpstr>'Lookup Tables'!Print_Titles</vt:lpstr>
      <vt:lpstr>'Module C Adjustments'!Print_Titles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2020-06-25T17:47:30Z</dcterms:created>
  <dcterms:modified xsi:type="dcterms:W3CDTF">2020-12-01T16:25:38Z</dcterms:modified>
</cp:coreProperties>
</file>