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Second Period\"/>
    </mc:Choice>
  </mc:AlternateContent>
  <xr:revisionPtr revIDLastSave="0" documentId="13_ncr:1_{E331C282-539C-4C1A-81E5-25654CEB4A76}" xr6:coauthVersionLast="44" xr6:coauthVersionMax="44" xr10:uidLastSave="{00000000-0000-0000-0000-000000000000}"/>
  <bookViews>
    <workbookView xWindow="-120" yWindow="-120" windowWidth="29040" windowHeight="15840" xr2:uid="{00000000-000D-0000-FFFF-FFFF00000000}"/>
  </bookViews>
  <sheets>
    <sheet name="Module C Adjustments" sheetId="1" r:id="rId1"/>
    <sheet name="DOS Adjustments Detail" sheetId="4" r:id="rId2"/>
    <sheet name="Interest Rate" sheetId="2" r:id="rId3"/>
    <sheet name="Lookup Tables" sheetId="3" r:id="rId4"/>
  </sheets>
  <definedNames>
    <definedName name="_xlnm._FilterDatabase" localSheetId="3" hidden="1">'Lookup Tables'!$B$1:$B$298</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1">'DOS Adjustments Detail'!$1:$4</definedName>
    <definedName name="_xlnm.Print_Titles" localSheetId="2">'Interest Rate'!$1:$2</definedName>
    <definedName name="_xlnm.Print_Titles" localSheetId="3">'Lookup Tables'!$1:$1</definedName>
    <definedName name="_xlnm.Print_Titles" localSheetId="0">'Module C Adjustments'!$1:$4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84" i="2" l="1"/>
  <c r="E183" i="2"/>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CV9" i="4" l="1"/>
  <c r="CU9" i="4"/>
  <c r="CT9" i="4"/>
  <c r="CS9" i="4"/>
  <c r="CR9" i="4"/>
  <c r="CQ9" i="4"/>
  <c r="CP9" i="4"/>
  <c r="CO9" i="4"/>
  <c r="CN9" i="4"/>
  <c r="CM9" i="4"/>
  <c r="CL9" i="4"/>
  <c r="CK9" i="4"/>
  <c r="CV8" i="4"/>
  <c r="CU8" i="4"/>
  <c r="CT8" i="4"/>
  <c r="CS8" i="4"/>
  <c r="CR8" i="4"/>
  <c r="CQ8" i="4"/>
  <c r="CP8" i="4"/>
  <c r="CO8" i="4"/>
  <c r="CN8" i="4"/>
  <c r="CM8" i="4"/>
  <c r="CL8" i="4"/>
  <c r="CK8" i="4"/>
  <c r="CV7" i="4"/>
  <c r="CU7" i="4"/>
  <c r="CT7" i="4"/>
  <c r="CS7" i="4"/>
  <c r="CR7" i="4"/>
  <c r="CQ7" i="4"/>
  <c r="CP7" i="4"/>
  <c r="CO7" i="4"/>
  <c r="CN7" i="4"/>
  <c r="CM7" i="4"/>
  <c r="CL7" i="4"/>
  <c r="CK7" i="4"/>
  <c r="CV6" i="4"/>
  <c r="CU6" i="4"/>
  <c r="CT6" i="4"/>
  <c r="CS6" i="4"/>
  <c r="CR6" i="4"/>
  <c r="CQ6" i="4"/>
  <c r="CP6" i="4"/>
  <c r="CO6" i="4"/>
  <c r="CN6" i="4"/>
  <c r="CM6" i="4"/>
  <c r="CL6" i="4"/>
  <c r="CK6" i="4"/>
  <c r="DH9" i="4" l="1"/>
  <c r="DT9" i="4" s="1"/>
  <c r="DG9" i="4"/>
  <c r="DS9" i="4" s="1"/>
  <c r="DF9" i="4"/>
  <c r="DR9" i="4" s="1"/>
  <c r="DE9" i="4"/>
  <c r="DQ9" i="4" s="1"/>
  <c r="DD9" i="4"/>
  <c r="DP9" i="4" s="1"/>
  <c r="DC9" i="4"/>
  <c r="DO9" i="4" s="1"/>
  <c r="DB9" i="4"/>
  <c r="DN9" i="4" s="1"/>
  <c r="DA9" i="4"/>
  <c r="DM9" i="4" s="1"/>
  <c r="CZ9" i="4"/>
  <c r="DL9" i="4" s="1"/>
  <c r="CY9" i="4"/>
  <c r="DK9" i="4" s="1"/>
  <c r="CX9" i="4"/>
  <c r="DJ9" i="4" s="1"/>
  <c r="CW9" i="4"/>
  <c r="DI9" i="4" s="1"/>
  <c r="DH8" i="4"/>
  <c r="DT8" i="4" s="1"/>
  <c r="DG8" i="4"/>
  <c r="DS8" i="4" s="1"/>
  <c r="DF8" i="4"/>
  <c r="DR8" i="4" s="1"/>
  <c r="DE8" i="4"/>
  <c r="DQ8" i="4" s="1"/>
  <c r="DD8" i="4"/>
  <c r="DP8" i="4" s="1"/>
  <c r="DC8" i="4"/>
  <c r="DO8" i="4" s="1"/>
  <c r="DB8" i="4"/>
  <c r="DN8" i="4" s="1"/>
  <c r="DA8" i="4"/>
  <c r="DM8" i="4" s="1"/>
  <c r="CZ8" i="4"/>
  <c r="DL8" i="4" s="1"/>
  <c r="CY8" i="4"/>
  <c r="DK8" i="4" s="1"/>
  <c r="CX8" i="4"/>
  <c r="DJ8" i="4" s="1"/>
  <c r="CW8" i="4"/>
  <c r="DI8" i="4" s="1"/>
  <c r="DH7" i="4"/>
  <c r="DT7" i="4" s="1"/>
  <c r="DG7" i="4"/>
  <c r="DS7" i="4" s="1"/>
  <c r="DF7" i="4"/>
  <c r="DR7" i="4" s="1"/>
  <c r="DE7" i="4"/>
  <c r="DQ7" i="4" s="1"/>
  <c r="DD7" i="4"/>
  <c r="DP7" i="4" s="1"/>
  <c r="DC7" i="4"/>
  <c r="DO7" i="4" s="1"/>
  <c r="DB7" i="4"/>
  <c r="DN7" i="4" s="1"/>
  <c r="DA7" i="4"/>
  <c r="DM7" i="4" s="1"/>
  <c r="CZ7" i="4"/>
  <c r="DL7" i="4" s="1"/>
  <c r="CY7" i="4"/>
  <c r="DK7" i="4" s="1"/>
  <c r="CX7" i="4"/>
  <c r="DJ7" i="4" s="1"/>
  <c r="CW7" i="4"/>
  <c r="DI7" i="4" s="1"/>
  <c r="DH6" i="4"/>
  <c r="DT6" i="4" s="1"/>
  <c r="DG6" i="4"/>
  <c r="DS6" i="4" s="1"/>
  <c r="DF6" i="4"/>
  <c r="DR6" i="4" s="1"/>
  <c r="DE6" i="4"/>
  <c r="DQ6" i="4" s="1"/>
  <c r="DD6" i="4"/>
  <c r="DP6" i="4" s="1"/>
  <c r="DC6" i="4"/>
  <c r="DO6" i="4" s="1"/>
  <c r="DB6" i="4"/>
  <c r="DN6" i="4" s="1"/>
  <c r="DA6" i="4"/>
  <c r="DM6" i="4" s="1"/>
  <c r="CZ6" i="4"/>
  <c r="DL6" i="4" s="1"/>
  <c r="CY6" i="4"/>
  <c r="DK6" i="4" s="1"/>
  <c r="CX6" i="4"/>
  <c r="DJ6" i="4" s="1"/>
  <c r="CW6" i="4"/>
  <c r="DI6" i="4" s="1"/>
  <c r="CJ9" i="4"/>
  <c r="CI9" i="4"/>
  <c r="CH9" i="4"/>
  <c r="CG9" i="4"/>
  <c r="CF9" i="4"/>
  <c r="CE9" i="4"/>
  <c r="CD9" i="4"/>
  <c r="CC9" i="4"/>
  <c r="CB9" i="4"/>
  <c r="CA9" i="4"/>
  <c r="BZ9" i="4"/>
  <c r="BY9" i="4"/>
  <c r="CJ8" i="4"/>
  <c r="CI8" i="4"/>
  <c r="CH8" i="4"/>
  <c r="CG8" i="4"/>
  <c r="CF8" i="4"/>
  <c r="CE8" i="4"/>
  <c r="CD8" i="4"/>
  <c r="CC8" i="4"/>
  <c r="CB8" i="4"/>
  <c r="CA8" i="4"/>
  <c r="BZ8" i="4"/>
  <c r="BY8" i="4"/>
  <c r="CJ7" i="4"/>
  <c r="CI7" i="4"/>
  <c r="CH7" i="4"/>
  <c r="CG7" i="4"/>
  <c r="CF7" i="4"/>
  <c r="CE7" i="4"/>
  <c r="CD7" i="4"/>
  <c r="CC7" i="4"/>
  <c r="CB7" i="4"/>
  <c r="CA7" i="4"/>
  <c r="BZ7" i="4"/>
  <c r="BY7" i="4"/>
  <c r="CJ6" i="4"/>
  <c r="CI6" i="4"/>
  <c r="CH6" i="4"/>
  <c r="CG6" i="4"/>
  <c r="CF6" i="4"/>
  <c r="CE6" i="4"/>
  <c r="CD6" i="4"/>
  <c r="CC6" i="4"/>
  <c r="CB6" i="4"/>
  <c r="CA6" i="4"/>
  <c r="BZ6" i="4"/>
  <c r="BY6" i="4"/>
  <c r="D6" i="4"/>
  <c r="D7" i="4"/>
  <c r="D8" i="4"/>
  <c r="EC6" i="4" l="1"/>
  <c r="EO6" i="4" s="1"/>
  <c r="DU8" i="4"/>
  <c r="EG8" i="4" s="1"/>
  <c r="DV6" i="4"/>
  <c r="EH6" i="4" s="1"/>
  <c r="ED6" i="4"/>
  <c r="EP6" i="4" s="1"/>
  <c r="DZ7" i="4"/>
  <c r="EL7" i="4" s="1"/>
  <c r="DV8" i="4"/>
  <c r="EH8" i="4" s="1"/>
  <c r="ED8" i="4"/>
  <c r="EP8" i="4" s="1"/>
  <c r="DZ9" i="4"/>
  <c r="EL9" i="4" s="1"/>
  <c r="DU6" i="4"/>
  <c r="EG6" i="4" s="1"/>
  <c r="DY9" i="4"/>
  <c r="EK9" i="4" s="1"/>
  <c r="DW6" i="4"/>
  <c r="EI6" i="4" s="1"/>
  <c r="EE6" i="4"/>
  <c r="EQ6" i="4" s="1"/>
  <c r="EA7" i="4"/>
  <c r="EM7" i="4" s="1"/>
  <c r="DW8" i="4"/>
  <c r="EI8" i="4" s="1"/>
  <c r="EE8" i="4"/>
  <c r="EQ8" i="4" s="1"/>
  <c r="EA9" i="4"/>
  <c r="EM9" i="4" s="1"/>
  <c r="DY7" i="4"/>
  <c r="EK7" i="4" s="1"/>
  <c r="EC8" i="4"/>
  <c r="EO8" i="4" s="1"/>
  <c r="DX6" i="4"/>
  <c r="EJ6" i="4" s="1"/>
  <c r="EF6" i="4"/>
  <c r="ER6" i="4" s="1"/>
  <c r="EB7" i="4"/>
  <c r="EN7" i="4" s="1"/>
  <c r="DX8" i="4"/>
  <c r="EJ8" i="4" s="1"/>
  <c r="EF8" i="4"/>
  <c r="ER8" i="4" s="1"/>
  <c r="EB9" i="4"/>
  <c r="EN9" i="4" s="1"/>
  <c r="DY6" i="4"/>
  <c r="EK6" i="4" s="1"/>
  <c r="DU7" i="4"/>
  <c r="EG7" i="4" s="1"/>
  <c r="EC7" i="4"/>
  <c r="EO7" i="4" s="1"/>
  <c r="DY8" i="4"/>
  <c r="EK8" i="4" s="1"/>
  <c r="DU9" i="4"/>
  <c r="EG9" i="4" s="1"/>
  <c r="EC9" i="4"/>
  <c r="EO9" i="4" s="1"/>
  <c r="DZ6" i="4"/>
  <c r="EL6" i="4" s="1"/>
  <c r="DV7" i="4"/>
  <c r="EH7" i="4" s="1"/>
  <c r="ED7" i="4"/>
  <c r="EP7" i="4" s="1"/>
  <c r="DZ8" i="4"/>
  <c r="EL8" i="4" s="1"/>
  <c r="DV9" i="4"/>
  <c r="EH9" i="4" s="1"/>
  <c r="ED9" i="4"/>
  <c r="EP9" i="4" s="1"/>
  <c r="EA6" i="4"/>
  <c r="EM6" i="4" s="1"/>
  <c r="DW7" i="4"/>
  <c r="EI7" i="4" s="1"/>
  <c r="EE7" i="4"/>
  <c r="EQ7" i="4" s="1"/>
  <c r="EA8" i="4"/>
  <c r="EM8" i="4" s="1"/>
  <c r="DW9" i="4"/>
  <c r="EI9" i="4" s="1"/>
  <c r="EE9" i="4"/>
  <c r="EQ9" i="4" s="1"/>
  <c r="EB6" i="4"/>
  <c r="EN6" i="4" s="1"/>
  <c r="DX7" i="4"/>
  <c r="EJ7" i="4" s="1"/>
  <c r="EF7" i="4"/>
  <c r="ER7" i="4" s="1"/>
  <c r="EB8" i="4"/>
  <c r="EN8" i="4" s="1"/>
  <c r="DX9" i="4"/>
  <c r="EJ9" i="4" s="1"/>
  <c r="EF9" i="4"/>
  <c r="ER9" i="4" s="1"/>
  <c r="BA19" i="1"/>
  <c r="BB19" i="1"/>
  <c r="BC19" i="1"/>
  <c r="BD19" i="1"/>
  <c r="BE19" i="1"/>
  <c r="BF19" i="1"/>
  <c r="BG19" i="1"/>
  <c r="BH19" i="1"/>
  <c r="BI19" i="1"/>
  <c r="BJ19" i="1"/>
  <c r="BK19" i="1"/>
  <c r="BL19" i="1"/>
  <c r="C19" i="1"/>
  <c r="A2" i="4"/>
  <c r="C15" i="1"/>
  <c r="BL10" i="4"/>
  <c r="BK10" i="4"/>
  <c r="BJ10" i="4"/>
  <c r="BI10" i="4"/>
  <c r="BH10" i="4"/>
  <c r="BG10" i="4"/>
  <c r="BE10" i="4"/>
  <c r="BD10" i="4"/>
  <c r="BC10" i="4"/>
  <c r="BB10" i="4"/>
  <c r="BA10" i="4"/>
  <c r="BF10" i="4"/>
  <c r="D19" i="1" l="1"/>
  <c r="BT19" i="1"/>
  <c r="BS19" i="1"/>
  <c r="BQ19" i="1"/>
  <c r="BR19" i="1"/>
  <c r="BX19" i="1"/>
  <c r="BP19" i="1"/>
  <c r="BW19" i="1"/>
  <c r="BO19" i="1"/>
  <c r="BV19" i="1"/>
  <c r="BN19" i="1"/>
  <c r="BU19" i="1"/>
  <c r="BM19" i="1"/>
  <c r="BA15" i="1"/>
  <c r="BB15" i="1"/>
  <c r="BC15" i="1"/>
  <c r="BD15" i="1"/>
  <c r="BE15" i="1"/>
  <c r="BF15" i="1"/>
  <c r="BG15" i="1"/>
  <c r="BH15" i="1"/>
  <c r="BI15" i="1"/>
  <c r="BJ15" i="1"/>
  <c r="BK15" i="1"/>
  <c r="BL15" i="1"/>
  <c r="AN10" i="4"/>
  <c r="AM10" i="4"/>
  <c r="AL10" i="4"/>
  <c r="AK10" i="4"/>
  <c r="AJ10" i="4"/>
  <c r="AI10" i="4"/>
  <c r="AG10" i="4"/>
  <c r="AF10" i="4"/>
  <c r="AE10" i="4"/>
  <c r="AD10" i="4"/>
  <c r="AC10" i="4"/>
  <c r="AH10" i="4"/>
  <c r="CH5" i="4"/>
  <c r="CG5" i="4"/>
  <c r="CG10" i="4" s="1"/>
  <c r="BY5" i="4"/>
  <c r="BY10" i="4" s="1"/>
  <c r="CD5" i="4"/>
  <c r="P10" i="4"/>
  <c r="O10" i="4"/>
  <c r="N10" i="4"/>
  <c r="M10" i="4"/>
  <c r="L10" i="4"/>
  <c r="K10" i="4"/>
  <c r="J10" i="4"/>
  <c r="I10" i="4"/>
  <c r="H10" i="4"/>
  <c r="G10" i="4"/>
  <c r="F10" i="4"/>
  <c r="E10" i="4"/>
  <c r="CJ5" i="4"/>
  <c r="CJ10" i="4" s="1"/>
  <c r="CI5" i="4"/>
  <c r="CF5" i="4"/>
  <c r="CF10" i="4" s="1"/>
  <c r="CE5" i="4"/>
  <c r="CE10" i="4" s="1"/>
  <c r="CC5" i="4"/>
  <c r="CB5" i="4"/>
  <c r="CA5" i="4"/>
  <c r="CA10" i="4" s="1"/>
  <c r="BZ5" i="4"/>
  <c r="BZ10" i="4" s="1"/>
  <c r="CV5" i="4"/>
  <c r="CU5" i="4"/>
  <c r="CT5" i="4"/>
  <c r="CS5" i="4"/>
  <c r="CR5" i="4"/>
  <c r="CQ5" i="4"/>
  <c r="CP5" i="4"/>
  <c r="CO5" i="4"/>
  <c r="CN5" i="4"/>
  <c r="CM5" i="4"/>
  <c r="CL5" i="4"/>
  <c r="CK5" i="4"/>
  <c r="D9" i="4"/>
  <c r="D5" i="4"/>
  <c r="C10" i="4"/>
  <c r="CD10" i="4" l="1"/>
  <c r="CI10" i="4"/>
  <c r="CH10" i="4"/>
  <c r="CB10" i="4"/>
  <c r="CC10" i="4"/>
  <c r="CE19" i="1"/>
  <c r="D15" i="1"/>
  <c r="BR15" i="1"/>
  <c r="BT15" i="1"/>
  <c r="BS15" i="1"/>
  <c r="BV15" i="1"/>
  <c r="BN15" i="1"/>
  <c r="BQ15" i="1"/>
  <c r="BX15" i="1"/>
  <c r="BP15" i="1"/>
  <c r="BW15" i="1"/>
  <c r="BO15" i="1"/>
  <c r="BU15" i="1"/>
  <c r="BM15" i="1"/>
  <c r="D10" i="4"/>
  <c r="DE5" i="4"/>
  <c r="CW5" i="4"/>
  <c r="DD5" i="4"/>
  <c r="DC5" i="4"/>
  <c r="DB5" i="4"/>
  <c r="DA5" i="4"/>
  <c r="DH5" i="4"/>
  <c r="CY5" i="4"/>
  <c r="DG5" i="4"/>
  <c r="CX5" i="4"/>
  <c r="CZ5" i="4"/>
  <c r="DF5" i="4"/>
  <c r="CD19" i="1" l="1"/>
  <c r="DR5" i="4"/>
  <c r="ED5" i="4" s="1"/>
  <c r="DF10" i="4"/>
  <c r="DO5" i="4"/>
  <c r="EA5" i="4" s="1"/>
  <c r="DC10" i="4"/>
  <c r="DL5" i="4"/>
  <c r="DX5" i="4" s="1"/>
  <c r="CZ10" i="4"/>
  <c r="DP5" i="4"/>
  <c r="EB5" i="4" s="1"/>
  <c r="DD10" i="4"/>
  <c r="DJ5" i="4"/>
  <c r="DV5" i="4" s="1"/>
  <c r="CX10" i="4"/>
  <c r="DI5" i="4"/>
  <c r="DU5" i="4" s="1"/>
  <c r="CW10" i="4"/>
  <c r="DQ5" i="4"/>
  <c r="EC5" i="4" s="1"/>
  <c r="DE10" i="4"/>
  <c r="DK5" i="4"/>
  <c r="DW5" i="4" s="1"/>
  <c r="CY10" i="4"/>
  <c r="DT5" i="4"/>
  <c r="EF5" i="4" s="1"/>
  <c r="DH10" i="4"/>
  <c r="DS5" i="4"/>
  <c r="EE5" i="4" s="1"/>
  <c r="DG10" i="4"/>
  <c r="DM5" i="4"/>
  <c r="DY5" i="4" s="1"/>
  <c r="DA10" i="4"/>
  <c r="DN5" i="4"/>
  <c r="DZ5" i="4" s="1"/>
  <c r="DB10" i="4"/>
  <c r="AY3" i="1"/>
  <c r="AA3" i="1"/>
  <c r="O3" i="1"/>
  <c r="BY19" i="1" l="1"/>
  <c r="CI19" i="1"/>
  <c r="CB19" i="1"/>
  <c r="CH19" i="1"/>
  <c r="CG19" i="1"/>
  <c r="CJ19" i="1"/>
  <c r="CF19" i="1"/>
  <c r="BZ19" i="1"/>
  <c r="CA19" i="1"/>
  <c r="CC19" i="1"/>
  <c r="EO5" i="4"/>
  <c r="EJ5" i="4"/>
  <c r="DS10" i="4"/>
  <c r="EQ5" i="4"/>
  <c r="ER5" i="4"/>
  <c r="EH5" i="4"/>
  <c r="EP5" i="4"/>
  <c r="EL5" i="4"/>
  <c r="EI5" i="4"/>
  <c r="EN5" i="4"/>
  <c r="EK5" i="4"/>
  <c r="EM5" i="4"/>
  <c r="EG5" i="4"/>
  <c r="DT10" i="4"/>
  <c r="DR10" i="4"/>
  <c r="DI10" i="4"/>
  <c r="DM10" i="4"/>
  <c r="DQ10" i="4"/>
  <c r="DP10" i="4"/>
  <c r="DL10" i="4"/>
  <c r="DN10" i="4"/>
  <c r="DK10" i="4"/>
  <c r="DO10" i="4"/>
  <c r="DJ10"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BA131" i="1"/>
  <c r="BB131" i="1"/>
  <c r="BC131" i="1"/>
  <c r="BD131" i="1"/>
  <c r="BE131" i="1"/>
  <c r="BF131" i="1"/>
  <c r="BG131" i="1"/>
  <c r="BH131" i="1"/>
  <c r="BI131" i="1"/>
  <c r="BJ131" i="1"/>
  <c r="BK131" i="1"/>
  <c r="BL131" i="1"/>
  <c r="BA132" i="1"/>
  <c r="BB132" i="1"/>
  <c r="BC132" i="1"/>
  <c r="BD132" i="1"/>
  <c r="BE132" i="1"/>
  <c r="BF132" i="1"/>
  <c r="BG132" i="1"/>
  <c r="BH132" i="1"/>
  <c r="BI132" i="1"/>
  <c r="BJ132" i="1"/>
  <c r="BK132" i="1"/>
  <c r="BL132"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BA138" i="1"/>
  <c r="BB138" i="1"/>
  <c r="BC138" i="1"/>
  <c r="BD138" i="1"/>
  <c r="BE138" i="1"/>
  <c r="BF138" i="1"/>
  <c r="BG138" i="1"/>
  <c r="BH138" i="1"/>
  <c r="BI138" i="1"/>
  <c r="BJ138" i="1"/>
  <c r="BK138" i="1"/>
  <c r="BL138" i="1"/>
  <c r="BA139" i="1"/>
  <c r="BB139" i="1"/>
  <c r="BC139" i="1"/>
  <c r="BD139" i="1"/>
  <c r="BE139" i="1"/>
  <c r="BF139" i="1"/>
  <c r="BG139" i="1"/>
  <c r="BH139" i="1"/>
  <c r="BI139" i="1"/>
  <c r="BJ139" i="1"/>
  <c r="BK139" i="1"/>
  <c r="BL139" i="1"/>
  <c r="BA140" i="1"/>
  <c r="BB140" i="1"/>
  <c r="BC140" i="1"/>
  <c r="BD140" i="1"/>
  <c r="BE140" i="1"/>
  <c r="BF140" i="1"/>
  <c r="BG140" i="1"/>
  <c r="BH140" i="1"/>
  <c r="BI140" i="1"/>
  <c r="BJ140" i="1"/>
  <c r="BK140" i="1"/>
  <c r="BL140" i="1"/>
  <c r="BA141" i="1"/>
  <c r="BB141" i="1"/>
  <c r="BC141" i="1"/>
  <c r="BD141" i="1"/>
  <c r="BE141" i="1"/>
  <c r="BF141" i="1"/>
  <c r="BG141" i="1"/>
  <c r="BH141" i="1"/>
  <c r="BI141" i="1"/>
  <c r="BJ141" i="1"/>
  <c r="BK141" i="1"/>
  <c r="BL141" i="1"/>
  <c r="DZ10" i="4" l="1"/>
  <c r="EL10" i="4"/>
  <c r="CD15" i="1" s="1"/>
  <c r="ED10" i="4"/>
  <c r="EP10" i="4"/>
  <c r="CH15" i="1" s="1"/>
  <c r="DV10" i="4"/>
  <c r="EH10" i="4"/>
  <c r="BZ15" i="1" s="1"/>
  <c r="DU10" i="4"/>
  <c r="EG10" i="4"/>
  <c r="BY15" i="1" s="1"/>
  <c r="EF10" i="4"/>
  <c r="ER10" i="4"/>
  <c r="CJ15" i="1" s="1"/>
  <c r="EA10" i="4"/>
  <c r="EM10" i="4"/>
  <c r="CE15" i="1" s="1"/>
  <c r="EE10" i="4"/>
  <c r="EQ10" i="4"/>
  <c r="CI15" i="1" s="1"/>
  <c r="DY10" i="4"/>
  <c r="EK10" i="4"/>
  <c r="CC15" i="1" s="1"/>
  <c r="EB10" i="4"/>
  <c r="EN10" i="4"/>
  <c r="CF15" i="1" s="1"/>
  <c r="DX10" i="4"/>
  <c r="EJ10" i="4"/>
  <c r="CB15" i="1" s="1"/>
  <c r="DW10" i="4"/>
  <c r="EI10" i="4"/>
  <c r="CA15" i="1" s="1"/>
  <c r="EC10" i="4"/>
  <c r="EO10" i="4"/>
  <c r="CG15" i="1" s="1"/>
  <c r="C17" i="1"/>
  <c r="C16" i="1"/>
  <c r="C14" i="1"/>
  <c r="C13" i="1"/>
  <c r="C12" i="1"/>
  <c r="C11" i="1"/>
  <c r="C10" i="1"/>
  <c r="C9" i="1"/>
  <c r="C8" i="1"/>
  <c r="C7" i="1"/>
  <c r="C6" i="1"/>
  <c r="C5" i="1"/>
  <c r="BT12" i="1" l="1"/>
  <c r="CF12" i="1" s="1"/>
  <c r="BS12" i="1"/>
  <c r="CE12" i="1" s="1"/>
  <c r="BP12" i="1"/>
  <c r="CB12" i="1" s="1"/>
  <c r="BQ12" i="1"/>
  <c r="CC12" i="1" s="1"/>
  <c r="BR12" i="1"/>
  <c r="CD12" i="1" s="1"/>
  <c r="BU12" i="1"/>
  <c r="CG12" i="1" s="1"/>
  <c r="BM12" i="1"/>
  <c r="BY12" i="1" s="1"/>
  <c r="BN12" i="1"/>
  <c r="BZ12" i="1" s="1"/>
  <c r="BO12" i="1"/>
  <c r="CA12" i="1" s="1"/>
  <c r="BV12" i="1"/>
  <c r="CH12" i="1" s="1"/>
  <c r="BX12" i="1"/>
  <c r="CJ12" i="1" s="1"/>
  <c r="BW12" i="1"/>
  <c r="CI12" i="1" s="1"/>
  <c r="BT14" i="1"/>
  <c r="CF14" i="1" s="1"/>
  <c r="BM14" i="1"/>
  <c r="BY14" i="1" s="1"/>
  <c r="BV14" i="1"/>
  <c r="CH14" i="1" s="1"/>
  <c r="BS14" i="1"/>
  <c r="CE14" i="1" s="1"/>
  <c r="BU14" i="1"/>
  <c r="CG14" i="1" s="1"/>
  <c r="BW14" i="1"/>
  <c r="CI14" i="1" s="1"/>
  <c r="BN14" i="1"/>
  <c r="BZ14" i="1" s="1"/>
  <c r="BX14" i="1"/>
  <c r="CJ14" i="1" s="1"/>
  <c r="BO14" i="1"/>
  <c r="CA14" i="1" s="1"/>
  <c r="BP14" i="1"/>
  <c r="CB14" i="1" s="1"/>
  <c r="BQ14" i="1"/>
  <c r="CC14" i="1" s="1"/>
  <c r="BR14" i="1"/>
  <c r="CD14" i="1" s="1"/>
  <c r="BP16" i="1"/>
  <c r="CB16" i="1" s="1"/>
  <c r="BX16" i="1"/>
  <c r="CJ16" i="1" s="1"/>
  <c r="BS16" i="1"/>
  <c r="CE16" i="1" s="1"/>
  <c r="BO16" i="1"/>
  <c r="CA16" i="1" s="1"/>
  <c r="BQ16" i="1"/>
  <c r="CC16" i="1" s="1"/>
  <c r="BR16" i="1"/>
  <c r="CD16" i="1" s="1"/>
  <c r="BT16" i="1"/>
  <c r="CF16" i="1" s="1"/>
  <c r="BM16" i="1"/>
  <c r="BY16" i="1" s="1"/>
  <c r="BV16" i="1"/>
  <c r="CH16" i="1" s="1"/>
  <c r="BU16" i="1"/>
  <c r="CG16" i="1" s="1"/>
  <c r="BW16" i="1"/>
  <c r="CI16" i="1" s="1"/>
  <c r="BN16" i="1"/>
  <c r="BZ16" i="1" s="1"/>
  <c r="BT8" i="1"/>
  <c r="CF8" i="1" s="1"/>
  <c r="BO8" i="1"/>
  <c r="CA8" i="1" s="1"/>
  <c r="BX8" i="1"/>
  <c r="CJ8" i="1" s="1"/>
  <c r="BM8" i="1"/>
  <c r="BY8" i="1" s="1"/>
  <c r="BW8" i="1"/>
  <c r="CI8" i="1" s="1"/>
  <c r="BN8" i="1"/>
  <c r="BZ8" i="1" s="1"/>
  <c r="BP8" i="1"/>
  <c r="CB8" i="1" s="1"/>
  <c r="BQ8" i="1"/>
  <c r="CC8" i="1" s="1"/>
  <c r="BS8" i="1"/>
  <c r="CE8" i="1" s="1"/>
  <c r="BR8" i="1"/>
  <c r="CD8" i="1" s="1"/>
  <c r="BU8" i="1"/>
  <c r="CG8" i="1" s="1"/>
  <c r="BV8" i="1"/>
  <c r="CH8" i="1" s="1"/>
  <c r="BP9" i="1"/>
  <c r="CB9" i="1" s="1"/>
  <c r="BX9" i="1"/>
  <c r="CJ9" i="1" s="1"/>
  <c r="BU9" i="1"/>
  <c r="CG9" i="1" s="1"/>
  <c r="BS9" i="1"/>
  <c r="CE9" i="1" s="1"/>
  <c r="BT9" i="1"/>
  <c r="CF9" i="1" s="1"/>
  <c r="BV9" i="1"/>
  <c r="CH9" i="1" s="1"/>
  <c r="BM9" i="1"/>
  <c r="BY9" i="1" s="1"/>
  <c r="BW9" i="1"/>
  <c r="CI9" i="1" s="1"/>
  <c r="BN9" i="1"/>
  <c r="BZ9" i="1" s="1"/>
  <c r="BO9" i="1"/>
  <c r="CA9" i="1" s="1"/>
  <c r="BQ9" i="1"/>
  <c r="CC9" i="1" s="1"/>
  <c r="BR9" i="1"/>
  <c r="CD9" i="1" s="1"/>
  <c r="BP11" i="1"/>
  <c r="CB11" i="1" s="1"/>
  <c r="BX11" i="1"/>
  <c r="CJ11" i="1" s="1"/>
  <c r="BN11" i="1"/>
  <c r="BZ11" i="1" s="1"/>
  <c r="BW11" i="1"/>
  <c r="CI11" i="1" s="1"/>
  <c r="BU11" i="1"/>
  <c r="CG11" i="1" s="1"/>
  <c r="BV11" i="1"/>
  <c r="CH11" i="1" s="1"/>
  <c r="BM11" i="1"/>
  <c r="BY11" i="1" s="1"/>
  <c r="BO11" i="1"/>
  <c r="CA11" i="1" s="1"/>
  <c r="BQ11" i="1"/>
  <c r="CC11" i="1" s="1"/>
  <c r="BT11" i="1"/>
  <c r="CF11" i="1" s="1"/>
  <c r="BR11" i="1"/>
  <c r="CD11" i="1" s="1"/>
  <c r="BS11" i="1"/>
  <c r="CE11" i="1" s="1"/>
  <c r="BP13" i="1"/>
  <c r="CB13" i="1" s="1"/>
  <c r="BX13" i="1"/>
  <c r="CJ13" i="1" s="1"/>
  <c r="BQ13" i="1"/>
  <c r="CC13" i="1" s="1"/>
  <c r="BM13" i="1"/>
  <c r="BY13" i="1" s="1"/>
  <c r="BW13" i="1"/>
  <c r="CI13" i="1" s="1"/>
  <c r="BN13" i="1"/>
  <c r="BZ13" i="1" s="1"/>
  <c r="BO13" i="1"/>
  <c r="CA13" i="1" s="1"/>
  <c r="BR13" i="1"/>
  <c r="CD13" i="1" s="1"/>
  <c r="BU13" i="1"/>
  <c r="CG13" i="1" s="1"/>
  <c r="BS13" i="1"/>
  <c r="CE13" i="1" s="1"/>
  <c r="BT13" i="1"/>
  <c r="CF13" i="1" s="1"/>
  <c r="BV13" i="1"/>
  <c r="CH13" i="1" s="1"/>
  <c r="BT6" i="1"/>
  <c r="CF6" i="1" s="1"/>
  <c r="BQ6" i="1"/>
  <c r="CC6" i="1" s="1"/>
  <c r="BR6" i="1"/>
  <c r="CD6" i="1" s="1"/>
  <c r="BM6" i="1"/>
  <c r="BY6" i="1" s="1"/>
  <c r="BV6" i="1"/>
  <c r="CH6" i="1" s="1"/>
  <c r="BU6" i="1"/>
  <c r="CG6" i="1" s="1"/>
  <c r="BW6" i="1"/>
  <c r="CI6" i="1" s="1"/>
  <c r="BX6" i="1"/>
  <c r="CJ6" i="1" s="1"/>
  <c r="BO6" i="1"/>
  <c r="CA6" i="1" s="1"/>
  <c r="BP6" i="1"/>
  <c r="CB6" i="1" s="1"/>
  <c r="BN6" i="1"/>
  <c r="BZ6" i="1" s="1"/>
  <c r="BS6" i="1"/>
  <c r="CE6" i="1" s="1"/>
  <c r="BP7" i="1"/>
  <c r="CB7" i="1" s="1"/>
  <c r="BX7" i="1"/>
  <c r="CJ7" i="1" s="1"/>
  <c r="BS7" i="1"/>
  <c r="CE7" i="1" s="1"/>
  <c r="BQ7" i="1"/>
  <c r="CC7" i="1" s="1"/>
  <c r="BR7" i="1"/>
  <c r="CD7" i="1" s="1"/>
  <c r="BT7" i="1"/>
  <c r="CF7" i="1" s="1"/>
  <c r="BU7" i="1"/>
  <c r="CG7" i="1" s="1"/>
  <c r="BM7" i="1"/>
  <c r="BY7" i="1" s="1"/>
  <c r="BV7" i="1"/>
  <c r="CH7" i="1" s="1"/>
  <c r="BN7" i="1"/>
  <c r="BZ7" i="1" s="1"/>
  <c r="BO7" i="1"/>
  <c r="CA7" i="1" s="1"/>
  <c r="BW7" i="1"/>
  <c r="CI7" i="1" s="1"/>
  <c r="BR17" i="1"/>
  <c r="CD17" i="1" s="1"/>
  <c r="BO17" i="1"/>
  <c r="CA17" i="1" s="1"/>
  <c r="BX17" i="1"/>
  <c r="CJ17" i="1" s="1"/>
  <c r="BP17" i="1"/>
  <c r="CB17" i="1" s="1"/>
  <c r="BQ17" i="1"/>
  <c r="CC17" i="1" s="1"/>
  <c r="BS17" i="1"/>
  <c r="CE17" i="1" s="1"/>
  <c r="BM17" i="1"/>
  <c r="BY17" i="1" s="1"/>
  <c r="BN17" i="1"/>
  <c r="BZ17" i="1" s="1"/>
  <c r="BT17" i="1"/>
  <c r="CF17" i="1" s="1"/>
  <c r="BU17" i="1"/>
  <c r="CG17" i="1" s="1"/>
  <c r="BW17" i="1"/>
  <c r="CI17" i="1" s="1"/>
  <c r="BV17" i="1"/>
  <c r="CH17" i="1" s="1"/>
  <c r="BT10" i="1"/>
  <c r="CF10" i="1" s="1"/>
  <c r="BQ10" i="1"/>
  <c r="CC10" i="1" s="1"/>
  <c r="BN10" i="1"/>
  <c r="BZ10" i="1" s="1"/>
  <c r="BX10" i="1"/>
  <c r="CJ10" i="1" s="1"/>
  <c r="BO10" i="1"/>
  <c r="CA10" i="1" s="1"/>
  <c r="BP10" i="1"/>
  <c r="CB10" i="1" s="1"/>
  <c r="BR10" i="1"/>
  <c r="CD10" i="1" s="1"/>
  <c r="BS10" i="1"/>
  <c r="CE10" i="1" s="1"/>
  <c r="BU10" i="1"/>
  <c r="CG10" i="1" s="1"/>
  <c r="BV10" i="1"/>
  <c r="CH10" i="1" s="1"/>
  <c r="BW10" i="1"/>
  <c r="CI10" i="1" s="1"/>
  <c r="BM10" i="1"/>
  <c r="BY10" i="1" s="1"/>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9" i="1"/>
  <c r="C88" i="1"/>
  <c r="C48" i="1"/>
  <c r="C47" i="1"/>
  <c r="C39" i="1"/>
  <c r="C27" i="1"/>
  <c r="BL5" i="1"/>
  <c r="BK5" i="1"/>
  <c r="BJ5" i="1"/>
  <c r="BI5" i="1"/>
  <c r="BH5" i="1"/>
  <c r="BG5" i="1"/>
  <c r="BF5" i="1"/>
  <c r="BE5" i="1"/>
  <c r="BD5" i="1"/>
  <c r="BC5" i="1"/>
  <c r="BB5" i="1"/>
  <c r="BA5" i="1"/>
  <c r="BP5" i="1"/>
  <c r="CB5" i="1" s="1"/>
  <c r="C136" i="1"/>
  <c r="C134" i="1"/>
  <c r="C101" i="1"/>
  <c r="C30" i="1"/>
  <c r="C29" i="1"/>
  <c r="C77" i="1"/>
  <c r="C76" i="1"/>
  <c r="C75" i="1"/>
  <c r="C125" i="1"/>
  <c r="C117" i="1"/>
  <c r="C92" i="1"/>
  <c r="C90" i="1"/>
  <c r="C87" i="1"/>
  <c r="C79" i="1"/>
  <c r="C40" i="1"/>
  <c r="C37" i="1"/>
  <c r="C32" i="1"/>
  <c r="C31" i="1"/>
  <c r="C28" i="1"/>
  <c r="C95" i="1"/>
  <c r="C131" i="1"/>
  <c r="C84" i="1"/>
  <c r="C132" i="1"/>
  <c r="C130" i="1"/>
  <c r="C129" i="1"/>
  <c r="C128" i="1"/>
  <c r="C127" i="1"/>
  <c r="C100" i="1"/>
  <c r="C123" i="1"/>
  <c r="C122" i="1"/>
  <c r="C120" i="1"/>
  <c r="C119" i="1"/>
  <c r="C78" i="1"/>
  <c r="C114" i="1"/>
  <c r="C112" i="1"/>
  <c r="C111" i="1"/>
  <c r="C110" i="1"/>
  <c r="C108" i="1"/>
  <c r="C105" i="1"/>
  <c r="C104" i="1"/>
  <c r="C103" i="1"/>
  <c r="C102" i="1"/>
  <c r="C86" i="1"/>
  <c r="C98" i="1"/>
  <c r="C97" i="1"/>
  <c r="C99" i="1"/>
  <c r="C96" i="1"/>
  <c r="C126" i="1"/>
  <c r="C43" i="1"/>
  <c r="C85" i="1"/>
  <c r="C106" i="1"/>
  <c r="C109" i="1"/>
  <c r="C91" i="1"/>
  <c r="C62" i="1"/>
  <c r="C82" i="1"/>
  <c r="C36" i="1"/>
  <c r="C63" i="1"/>
  <c r="C71" i="1"/>
  <c r="C67" i="1"/>
  <c r="C66" i="1"/>
  <c r="C65" i="1"/>
  <c r="C64" i="1"/>
  <c r="C44" i="1"/>
  <c r="C52" i="1"/>
  <c r="C51" i="1"/>
  <c r="C50" i="1"/>
  <c r="C70" i="1"/>
  <c r="C69" i="1"/>
  <c r="C68" i="1"/>
  <c r="C94" i="1"/>
  <c r="C93" i="1"/>
  <c r="C24" i="1"/>
  <c r="C74" i="1"/>
  <c r="C73" i="1"/>
  <c r="C72" i="1"/>
  <c r="C60" i="1"/>
  <c r="C59" i="1"/>
  <c r="C116" i="1"/>
  <c r="C53" i="1"/>
  <c r="C124" i="1"/>
  <c r="C121" i="1"/>
  <c r="C115" i="1"/>
  <c r="C113" i="1"/>
  <c r="C49" i="1"/>
  <c r="C81" i="1"/>
  <c r="C80" i="1"/>
  <c r="C46" i="1"/>
  <c r="C45" i="1"/>
  <c r="C83" i="1"/>
  <c r="C58" i="1"/>
  <c r="C57" i="1"/>
  <c r="C56" i="1"/>
  <c r="C55" i="1"/>
  <c r="C54" i="1"/>
  <c r="C42" i="1"/>
  <c r="C41" i="1"/>
  <c r="C38" i="1"/>
  <c r="C61" i="1"/>
  <c r="C141" i="1"/>
  <c r="C140" i="1"/>
  <c r="C138" i="1"/>
  <c r="C135" i="1"/>
  <c r="C133" i="1"/>
  <c r="C35" i="1"/>
  <c r="C139" i="1"/>
  <c r="C137" i="1"/>
  <c r="C107" i="1"/>
  <c r="C21" i="1"/>
  <c r="C20" i="1"/>
  <c r="C18" i="1"/>
  <c r="C23" i="1"/>
  <c r="C26" i="1"/>
  <c r="C22" i="1"/>
  <c r="C25" i="1"/>
  <c r="C34" i="1"/>
  <c r="C33" i="1"/>
  <c r="C118" i="1"/>
  <c r="BK2" i="1" l="1"/>
  <c r="BO137" i="1"/>
  <c r="CA137" i="1" s="1"/>
  <c r="BW137" i="1"/>
  <c r="CI137" i="1" s="1"/>
  <c r="BQ137" i="1"/>
  <c r="CC137" i="1" s="1"/>
  <c r="BS137" i="1"/>
  <c r="CE137" i="1" s="1"/>
  <c r="BX137" i="1"/>
  <c r="CJ137" i="1" s="1"/>
  <c r="BM137" i="1"/>
  <c r="BY137" i="1" s="1"/>
  <c r="BN137" i="1"/>
  <c r="BZ137" i="1" s="1"/>
  <c r="BT137" i="1"/>
  <c r="CF137" i="1" s="1"/>
  <c r="BR137" i="1"/>
  <c r="CD137" i="1" s="1"/>
  <c r="BU137" i="1"/>
  <c r="CG137" i="1" s="1"/>
  <c r="BV137" i="1"/>
  <c r="CH137" i="1" s="1"/>
  <c r="BP137" i="1"/>
  <c r="CB137" i="1" s="1"/>
  <c r="BT53" i="1"/>
  <c r="CF53" i="1" s="1"/>
  <c r="BQ53" i="1"/>
  <c r="CC53" i="1" s="1"/>
  <c r="BR53" i="1"/>
  <c r="CD53" i="1" s="1"/>
  <c r="BS53" i="1"/>
  <c r="CE53" i="1" s="1"/>
  <c r="BM53" i="1"/>
  <c r="BY53" i="1" s="1"/>
  <c r="BV53" i="1"/>
  <c r="CH53" i="1" s="1"/>
  <c r="BX53" i="1"/>
  <c r="CJ53" i="1" s="1"/>
  <c r="BO53" i="1"/>
  <c r="CA53" i="1" s="1"/>
  <c r="BU53" i="1"/>
  <c r="CG53" i="1" s="1"/>
  <c r="BN53" i="1"/>
  <c r="BZ53" i="1" s="1"/>
  <c r="BP53" i="1"/>
  <c r="CB53" i="1" s="1"/>
  <c r="BW53" i="1"/>
  <c r="CI53" i="1" s="1"/>
  <c r="BT85" i="1"/>
  <c r="CF85" i="1" s="1"/>
  <c r="BM85" i="1"/>
  <c r="BY85" i="1" s="1"/>
  <c r="BV85" i="1"/>
  <c r="CH85" i="1" s="1"/>
  <c r="BR85" i="1"/>
  <c r="CD85" i="1" s="1"/>
  <c r="BU85" i="1"/>
  <c r="CG85" i="1" s="1"/>
  <c r="BO85" i="1"/>
  <c r="CA85" i="1" s="1"/>
  <c r="BX85" i="1"/>
  <c r="CJ85" i="1" s="1"/>
  <c r="BP85" i="1"/>
  <c r="CB85" i="1" s="1"/>
  <c r="BQ85" i="1"/>
  <c r="CC85" i="1" s="1"/>
  <c r="BS85" i="1"/>
  <c r="CE85" i="1" s="1"/>
  <c r="BW85" i="1"/>
  <c r="CI85" i="1" s="1"/>
  <c r="BN85" i="1"/>
  <c r="BZ85" i="1" s="1"/>
  <c r="BM108" i="1"/>
  <c r="BY108" i="1" s="1"/>
  <c r="BU108" i="1"/>
  <c r="CG108" i="1" s="1"/>
  <c r="BT108" i="1"/>
  <c r="CF108" i="1" s="1"/>
  <c r="BN108" i="1"/>
  <c r="BZ108" i="1" s="1"/>
  <c r="BW108" i="1"/>
  <c r="CI108" i="1" s="1"/>
  <c r="BP108" i="1"/>
  <c r="CB108" i="1" s="1"/>
  <c r="BO108" i="1"/>
  <c r="CA108" i="1" s="1"/>
  <c r="BQ108" i="1"/>
  <c r="CC108" i="1" s="1"/>
  <c r="BS108" i="1"/>
  <c r="CE108" i="1" s="1"/>
  <c r="BR108" i="1"/>
  <c r="CD108" i="1" s="1"/>
  <c r="BV108" i="1"/>
  <c r="CH108" i="1" s="1"/>
  <c r="BX108" i="1"/>
  <c r="CJ108" i="1" s="1"/>
  <c r="BS136" i="1"/>
  <c r="CE136" i="1" s="1"/>
  <c r="BM136" i="1"/>
  <c r="BY136" i="1" s="1"/>
  <c r="BU136" i="1"/>
  <c r="CG136" i="1" s="1"/>
  <c r="BO136" i="1"/>
  <c r="CA136" i="1" s="1"/>
  <c r="BW136" i="1"/>
  <c r="CI136" i="1" s="1"/>
  <c r="BN136" i="1"/>
  <c r="BZ136" i="1" s="1"/>
  <c r="BP136" i="1"/>
  <c r="CB136" i="1" s="1"/>
  <c r="BQ136" i="1"/>
  <c r="CC136" i="1" s="1"/>
  <c r="BV136" i="1"/>
  <c r="CH136" i="1" s="1"/>
  <c r="BR136" i="1"/>
  <c r="CD136" i="1" s="1"/>
  <c r="BT136" i="1"/>
  <c r="CF136" i="1" s="1"/>
  <c r="BX136" i="1"/>
  <c r="CJ136" i="1" s="1"/>
  <c r="BR94" i="1"/>
  <c r="CD94" i="1" s="1"/>
  <c r="BU94" i="1"/>
  <c r="CG94" i="1" s="1"/>
  <c r="BV94" i="1"/>
  <c r="CH94" i="1" s="1"/>
  <c r="BN94" i="1"/>
  <c r="BZ94" i="1" s="1"/>
  <c r="BX94" i="1"/>
  <c r="CJ94" i="1" s="1"/>
  <c r="BW94" i="1"/>
  <c r="CI94" i="1" s="1"/>
  <c r="BM94" i="1"/>
  <c r="BY94" i="1" s="1"/>
  <c r="BP94" i="1"/>
  <c r="CB94" i="1" s="1"/>
  <c r="BO94" i="1"/>
  <c r="CA94" i="1" s="1"/>
  <c r="BS94" i="1"/>
  <c r="CE94" i="1" s="1"/>
  <c r="BQ94" i="1"/>
  <c r="CC94" i="1" s="1"/>
  <c r="BT94" i="1"/>
  <c r="CF94" i="1" s="1"/>
  <c r="BM43" i="1"/>
  <c r="BY43" i="1" s="1"/>
  <c r="BU43" i="1"/>
  <c r="CG43" i="1" s="1"/>
  <c r="BQ43" i="1"/>
  <c r="CC43" i="1" s="1"/>
  <c r="BR43" i="1"/>
  <c r="CD43" i="1" s="1"/>
  <c r="BS43" i="1"/>
  <c r="CE43" i="1" s="1"/>
  <c r="BW43" i="1"/>
  <c r="CI43" i="1" s="1"/>
  <c r="BN43" i="1"/>
  <c r="BZ43" i="1" s="1"/>
  <c r="BP43" i="1"/>
  <c r="CB43" i="1" s="1"/>
  <c r="BT43" i="1"/>
  <c r="CF43" i="1" s="1"/>
  <c r="BV43" i="1"/>
  <c r="CH43" i="1" s="1"/>
  <c r="BX43" i="1"/>
  <c r="CJ43" i="1" s="1"/>
  <c r="BO43" i="1"/>
  <c r="CA43" i="1" s="1"/>
  <c r="BM110" i="1"/>
  <c r="BY110" i="1" s="1"/>
  <c r="BU110" i="1"/>
  <c r="CG110" i="1" s="1"/>
  <c r="BN110" i="1"/>
  <c r="BZ110" i="1" s="1"/>
  <c r="BW110" i="1"/>
  <c r="CI110" i="1" s="1"/>
  <c r="BP110" i="1"/>
  <c r="CB110" i="1" s="1"/>
  <c r="BR110" i="1"/>
  <c r="CD110" i="1" s="1"/>
  <c r="BO110" i="1"/>
  <c r="CA110" i="1" s="1"/>
  <c r="BQ110" i="1"/>
  <c r="CC110" i="1" s="1"/>
  <c r="BS110" i="1"/>
  <c r="CE110" i="1" s="1"/>
  <c r="BV110" i="1"/>
  <c r="CH110" i="1" s="1"/>
  <c r="BT110" i="1"/>
  <c r="CF110" i="1" s="1"/>
  <c r="BX110" i="1"/>
  <c r="CJ110" i="1" s="1"/>
  <c r="BM35" i="1"/>
  <c r="BY35" i="1" s="1"/>
  <c r="BU35" i="1"/>
  <c r="CG35" i="1" s="1"/>
  <c r="BP35" i="1"/>
  <c r="CB35" i="1" s="1"/>
  <c r="BV35" i="1"/>
  <c r="CH35" i="1" s="1"/>
  <c r="BX35" i="1"/>
  <c r="CJ35" i="1" s="1"/>
  <c r="BN35" i="1"/>
  <c r="BZ35" i="1" s="1"/>
  <c r="BO35" i="1"/>
  <c r="CA35" i="1" s="1"/>
  <c r="BQ35" i="1"/>
  <c r="CC35" i="1" s="1"/>
  <c r="BR35" i="1"/>
  <c r="CD35" i="1" s="1"/>
  <c r="BS35" i="1"/>
  <c r="CE35" i="1" s="1"/>
  <c r="BW35" i="1"/>
  <c r="CI35" i="1" s="1"/>
  <c r="BT35" i="1"/>
  <c r="CF35" i="1" s="1"/>
  <c r="BT81" i="1"/>
  <c r="CF81" i="1" s="1"/>
  <c r="BM81" i="1"/>
  <c r="BY81" i="1" s="1"/>
  <c r="BV81" i="1"/>
  <c r="CH81" i="1" s="1"/>
  <c r="BQ81" i="1"/>
  <c r="CC81" i="1" s="1"/>
  <c r="BS81" i="1"/>
  <c r="CE81" i="1" s="1"/>
  <c r="BU81" i="1"/>
  <c r="CG81" i="1" s="1"/>
  <c r="BW81" i="1"/>
  <c r="CI81" i="1" s="1"/>
  <c r="BO81" i="1"/>
  <c r="CA81" i="1" s="1"/>
  <c r="BP81" i="1"/>
  <c r="CB81" i="1" s="1"/>
  <c r="BX81" i="1"/>
  <c r="CJ81" i="1" s="1"/>
  <c r="BN81" i="1"/>
  <c r="BZ81" i="1" s="1"/>
  <c r="BR81" i="1"/>
  <c r="CD81" i="1" s="1"/>
  <c r="BM104" i="1"/>
  <c r="BY104" i="1" s="1"/>
  <c r="BU104" i="1"/>
  <c r="CG104" i="1" s="1"/>
  <c r="BP104" i="1"/>
  <c r="CB104" i="1" s="1"/>
  <c r="BQ104" i="1"/>
  <c r="CC104" i="1" s="1"/>
  <c r="BR104" i="1"/>
  <c r="CD104" i="1" s="1"/>
  <c r="BT104" i="1"/>
  <c r="CF104" i="1" s="1"/>
  <c r="BN104" i="1"/>
  <c r="BZ104" i="1" s="1"/>
  <c r="BS104" i="1"/>
  <c r="CE104" i="1" s="1"/>
  <c r="BW104" i="1"/>
  <c r="CI104" i="1" s="1"/>
  <c r="BX104" i="1"/>
  <c r="CJ104" i="1" s="1"/>
  <c r="BV104" i="1"/>
  <c r="CH104" i="1" s="1"/>
  <c r="BO104" i="1"/>
  <c r="CA104" i="1" s="1"/>
  <c r="BS58" i="1"/>
  <c r="CE58" i="1" s="1"/>
  <c r="BT58" i="1"/>
  <c r="CF58" i="1" s="1"/>
  <c r="BM58" i="1"/>
  <c r="BY58" i="1" s="1"/>
  <c r="BU58" i="1"/>
  <c r="CG58" i="1" s="1"/>
  <c r="BO58" i="1"/>
  <c r="CA58" i="1" s="1"/>
  <c r="BW58" i="1"/>
  <c r="CI58" i="1" s="1"/>
  <c r="BX58" i="1"/>
  <c r="CJ58" i="1" s="1"/>
  <c r="BP58" i="1"/>
  <c r="CB58" i="1" s="1"/>
  <c r="BN58" i="1"/>
  <c r="BZ58" i="1" s="1"/>
  <c r="BQ58" i="1"/>
  <c r="CC58" i="1" s="1"/>
  <c r="BV58" i="1"/>
  <c r="CH58" i="1" s="1"/>
  <c r="BR58" i="1"/>
  <c r="CD58" i="1" s="1"/>
  <c r="BS60" i="1"/>
  <c r="CE60" i="1" s="1"/>
  <c r="BM60" i="1"/>
  <c r="BY60" i="1" s="1"/>
  <c r="BU60" i="1"/>
  <c r="CG60" i="1" s="1"/>
  <c r="BO60" i="1"/>
  <c r="CA60" i="1" s="1"/>
  <c r="BW60" i="1"/>
  <c r="CI60" i="1" s="1"/>
  <c r="BV60" i="1"/>
  <c r="CH60" i="1" s="1"/>
  <c r="BX60" i="1"/>
  <c r="CJ60" i="1" s="1"/>
  <c r="BP60" i="1"/>
  <c r="CB60" i="1" s="1"/>
  <c r="BQ60" i="1"/>
  <c r="CC60" i="1" s="1"/>
  <c r="BR60" i="1"/>
  <c r="CD60" i="1" s="1"/>
  <c r="BT60" i="1"/>
  <c r="CF60" i="1" s="1"/>
  <c r="BN60" i="1"/>
  <c r="BZ60" i="1" s="1"/>
  <c r="BQ105" i="1"/>
  <c r="CC105" i="1" s="1"/>
  <c r="BU105" i="1"/>
  <c r="CG105" i="1" s="1"/>
  <c r="BM105" i="1"/>
  <c r="BY105" i="1" s="1"/>
  <c r="BV105" i="1"/>
  <c r="CH105" i="1" s="1"/>
  <c r="BN105" i="1"/>
  <c r="BZ105" i="1" s="1"/>
  <c r="BW105" i="1"/>
  <c r="CI105" i="1" s="1"/>
  <c r="BP105" i="1"/>
  <c r="CB105" i="1" s="1"/>
  <c r="BT105" i="1"/>
  <c r="CF105" i="1" s="1"/>
  <c r="BX105" i="1"/>
  <c r="CJ105" i="1" s="1"/>
  <c r="BO105" i="1"/>
  <c r="CA105" i="1" s="1"/>
  <c r="BS105" i="1"/>
  <c r="CE105" i="1" s="1"/>
  <c r="BR105" i="1"/>
  <c r="CD105" i="1" s="1"/>
  <c r="BS77" i="1"/>
  <c r="CE77" i="1" s="1"/>
  <c r="BR77" i="1"/>
  <c r="CD77" i="1" s="1"/>
  <c r="BQ77" i="1"/>
  <c r="CC77" i="1" s="1"/>
  <c r="BT77" i="1"/>
  <c r="CF77" i="1" s="1"/>
  <c r="BU77" i="1"/>
  <c r="CG77" i="1" s="1"/>
  <c r="BN77" i="1"/>
  <c r="BZ77" i="1" s="1"/>
  <c r="BX77" i="1"/>
  <c r="CJ77" i="1" s="1"/>
  <c r="BM77" i="1"/>
  <c r="BY77" i="1" s="1"/>
  <c r="BV77" i="1"/>
  <c r="CH77" i="1" s="1"/>
  <c r="BO77" i="1"/>
  <c r="CA77" i="1" s="1"/>
  <c r="BP77" i="1"/>
  <c r="CB77" i="1" s="1"/>
  <c r="BW77" i="1"/>
  <c r="CI77" i="1" s="1"/>
  <c r="BO135" i="1"/>
  <c r="CA135" i="1" s="1"/>
  <c r="BW135" i="1"/>
  <c r="CI135" i="1" s="1"/>
  <c r="BP135" i="1"/>
  <c r="CB135" i="1" s="1"/>
  <c r="BX135" i="1"/>
  <c r="CJ135" i="1" s="1"/>
  <c r="BQ135" i="1"/>
  <c r="CC135" i="1" s="1"/>
  <c r="BS135" i="1"/>
  <c r="CE135" i="1" s="1"/>
  <c r="BV135" i="1"/>
  <c r="CH135" i="1" s="1"/>
  <c r="BR135" i="1"/>
  <c r="CD135" i="1" s="1"/>
  <c r="BN135" i="1"/>
  <c r="BZ135" i="1" s="1"/>
  <c r="BM135" i="1"/>
  <c r="BY135" i="1" s="1"/>
  <c r="BT135" i="1"/>
  <c r="CF135" i="1" s="1"/>
  <c r="BU135" i="1"/>
  <c r="CG135" i="1" s="1"/>
  <c r="BN38" i="1"/>
  <c r="BZ38" i="1" s="1"/>
  <c r="BV38" i="1"/>
  <c r="CH38" i="1" s="1"/>
  <c r="BM38" i="1"/>
  <c r="BY38" i="1" s="1"/>
  <c r="BW38" i="1"/>
  <c r="CI38" i="1" s="1"/>
  <c r="BO38" i="1"/>
  <c r="CA38" i="1" s="1"/>
  <c r="BP38" i="1"/>
  <c r="CB38" i="1" s="1"/>
  <c r="BQ38" i="1"/>
  <c r="CC38" i="1" s="1"/>
  <c r="BR38" i="1"/>
  <c r="CD38" i="1" s="1"/>
  <c r="BU38" i="1"/>
  <c r="CG38" i="1" s="1"/>
  <c r="BX38" i="1"/>
  <c r="CJ38" i="1" s="1"/>
  <c r="BT38" i="1"/>
  <c r="CF38" i="1" s="1"/>
  <c r="BS38" i="1"/>
  <c r="CE38" i="1" s="1"/>
  <c r="BO113" i="1"/>
  <c r="CA113" i="1" s="1"/>
  <c r="BW113" i="1"/>
  <c r="CI113" i="1" s="1"/>
  <c r="BQ113" i="1"/>
  <c r="CC113" i="1" s="1"/>
  <c r="BS113" i="1"/>
  <c r="CE113" i="1" s="1"/>
  <c r="BP113" i="1"/>
  <c r="CB113" i="1" s="1"/>
  <c r="BR113" i="1"/>
  <c r="CD113" i="1" s="1"/>
  <c r="BT113" i="1"/>
  <c r="CF113" i="1" s="1"/>
  <c r="BV113" i="1"/>
  <c r="CH113" i="1" s="1"/>
  <c r="BM113" i="1"/>
  <c r="BY113" i="1" s="1"/>
  <c r="BN113" i="1"/>
  <c r="BZ113" i="1" s="1"/>
  <c r="BU113" i="1"/>
  <c r="CG113" i="1" s="1"/>
  <c r="BX113" i="1"/>
  <c r="CJ113" i="1" s="1"/>
  <c r="BO72" i="1"/>
  <c r="CA72" i="1" s="1"/>
  <c r="BW72" i="1"/>
  <c r="CI72" i="1" s="1"/>
  <c r="BM72" i="1"/>
  <c r="BY72" i="1" s="1"/>
  <c r="BV72" i="1"/>
  <c r="CH72" i="1" s="1"/>
  <c r="BR72" i="1"/>
  <c r="CD72" i="1" s="1"/>
  <c r="BP72" i="1"/>
  <c r="CB72" i="1" s="1"/>
  <c r="BQ72" i="1"/>
  <c r="CC72" i="1" s="1"/>
  <c r="BS72" i="1"/>
  <c r="CE72" i="1" s="1"/>
  <c r="BX72" i="1"/>
  <c r="CJ72" i="1" s="1"/>
  <c r="BN72" i="1"/>
  <c r="BZ72" i="1" s="1"/>
  <c r="BT72" i="1"/>
  <c r="CF72" i="1" s="1"/>
  <c r="BU72" i="1"/>
  <c r="CG72" i="1" s="1"/>
  <c r="BS69" i="1"/>
  <c r="CE69" i="1" s="1"/>
  <c r="BN69" i="1"/>
  <c r="BZ69" i="1" s="1"/>
  <c r="BW69" i="1"/>
  <c r="CI69" i="1" s="1"/>
  <c r="BR69" i="1"/>
  <c r="CD69" i="1" s="1"/>
  <c r="BQ69" i="1"/>
  <c r="CC69" i="1" s="1"/>
  <c r="BT69" i="1"/>
  <c r="CF69" i="1" s="1"/>
  <c r="BU69" i="1"/>
  <c r="CG69" i="1" s="1"/>
  <c r="BM69" i="1"/>
  <c r="BY69" i="1" s="1"/>
  <c r="BV69" i="1"/>
  <c r="CH69" i="1" s="1"/>
  <c r="BO69" i="1"/>
  <c r="CA69" i="1" s="1"/>
  <c r="BP69" i="1"/>
  <c r="CB69" i="1" s="1"/>
  <c r="BX69" i="1"/>
  <c r="CJ69" i="1" s="1"/>
  <c r="BO66" i="1"/>
  <c r="CA66" i="1" s="1"/>
  <c r="BW66" i="1"/>
  <c r="CI66" i="1" s="1"/>
  <c r="BP66" i="1"/>
  <c r="CB66" i="1" s="1"/>
  <c r="BR66" i="1"/>
  <c r="CD66" i="1" s="1"/>
  <c r="BT66" i="1"/>
  <c r="CF66" i="1" s="1"/>
  <c r="BS66" i="1"/>
  <c r="CE66" i="1" s="1"/>
  <c r="BU66" i="1"/>
  <c r="CG66" i="1" s="1"/>
  <c r="BV66" i="1"/>
  <c r="CH66" i="1" s="1"/>
  <c r="BM66" i="1"/>
  <c r="BY66" i="1" s="1"/>
  <c r="BN66" i="1"/>
  <c r="BZ66" i="1" s="1"/>
  <c r="BQ66" i="1"/>
  <c r="CC66" i="1" s="1"/>
  <c r="BX66" i="1"/>
  <c r="CJ66" i="1" s="1"/>
  <c r="BO62" i="1"/>
  <c r="CA62" i="1" s="1"/>
  <c r="BW62" i="1"/>
  <c r="CI62" i="1" s="1"/>
  <c r="BT62" i="1"/>
  <c r="CF62" i="1" s="1"/>
  <c r="BU62" i="1"/>
  <c r="CG62" i="1" s="1"/>
  <c r="BM62" i="1"/>
  <c r="BY62" i="1" s="1"/>
  <c r="BV62" i="1"/>
  <c r="CH62" i="1" s="1"/>
  <c r="BP62" i="1"/>
  <c r="CB62" i="1" s="1"/>
  <c r="BR62" i="1"/>
  <c r="CD62" i="1" s="1"/>
  <c r="BS62" i="1"/>
  <c r="CE62" i="1" s="1"/>
  <c r="BX62" i="1"/>
  <c r="CJ62" i="1" s="1"/>
  <c r="BN62" i="1"/>
  <c r="BZ62" i="1" s="1"/>
  <c r="BQ62" i="1"/>
  <c r="CC62" i="1" s="1"/>
  <c r="BQ99" i="1"/>
  <c r="CC99" i="1" s="1"/>
  <c r="BU99" i="1"/>
  <c r="CG99" i="1" s="1"/>
  <c r="BS99" i="1"/>
  <c r="CE99" i="1" s="1"/>
  <c r="BT99" i="1"/>
  <c r="CF99" i="1" s="1"/>
  <c r="BV99" i="1"/>
  <c r="CH99" i="1" s="1"/>
  <c r="BN99" i="1"/>
  <c r="BZ99" i="1" s="1"/>
  <c r="BX99" i="1"/>
  <c r="CJ99" i="1" s="1"/>
  <c r="BR99" i="1"/>
  <c r="CD99" i="1" s="1"/>
  <c r="BW99" i="1"/>
  <c r="CI99" i="1" s="1"/>
  <c r="BP99" i="1"/>
  <c r="CB99" i="1" s="1"/>
  <c r="BM99" i="1"/>
  <c r="BY99" i="1" s="1"/>
  <c r="BO99" i="1"/>
  <c r="CA99" i="1" s="1"/>
  <c r="BS114" i="1"/>
  <c r="CE114" i="1" s="1"/>
  <c r="BM114" i="1"/>
  <c r="BY114" i="1" s="1"/>
  <c r="BU114" i="1"/>
  <c r="CG114" i="1" s="1"/>
  <c r="BO114" i="1"/>
  <c r="CA114" i="1" s="1"/>
  <c r="BW114" i="1"/>
  <c r="CI114" i="1" s="1"/>
  <c r="BP114" i="1"/>
  <c r="CB114" i="1" s="1"/>
  <c r="BQ114" i="1"/>
  <c r="CC114" i="1" s="1"/>
  <c r="BR114" i="1"/>
  <c r="CD114" i="1" s="1"/>
  <c r="BV114" i="1"/>
  <c r="CH114" i="1" s="1"/>
  <c r="BX114" i="1"/>
  <c r="CJ114" i="1" s="1"/>
  <c r="BT114" i="1"/>
  <c r="CF114" i="1" s="1"/>
  <c r="BN114" i="1"/>
  <c r="BZ114" i="1" s="1"/>
  <c r="BS128" i="1"/>
  <c r="CE128" i="1" s="1"/>
  <c r="BT128" i="1"/>
  <c r="CF128" i="1" s="1"/>
  <c r="BM128" i="1"/>
  <c r="BY128" i="1" s="1"/>
  <c r="BU128" i="1"/>
  <c r="CG128" i="1" s="1"/>
  <c r="BO128" i="1"/>
  <c r="CA128" i="1" s="1"/>
  <c r="BW128" i="1"/>
  <c r="CI128" i="1" s="1"/>
  <c r="BX128" i="1"/>
  <c r="CJ128" i="1" s="1"/>
  <c r="BQ128" i="1"/>
  <c r="CC128" i="1" s="1"/>
  <c r="BP128" i="1"/>
  <c r="CB128" i="1" s="1"/>
  <c r="BN128" i="1"/>
  <c r="BZ128" i="1" s="1"/>
  <c r="BR128" i="1"/>
  <c r="CD128" i="1" s="1"/>
  <c r="BV128" i="1"/>
  <c r="CH128" i="1" s="1"/>
  <c r="BQ95" i="1"/>
  <c r="CC95" i="1" s="1"/>
  <c r="BP95" i="1"/>
  <c r="CB95" i="1" s="1"/>
  <c r="BS95" i="1"/>
  <c r="CE95" i="1" s="1"/>
  <c r="BM95" i="1"/>
  <c r="BY95" i="1" s="1"/>
  <c r="BX95" i="1"/>
  <c r="CJ95" i="1" s="1"/>
  <c r="BN95" i="1"/>
  <c r="BZ95" i="1" s="1"/>
  <c r="BO95" i="1"/>
  <c r="CA95" i="1" s="1"/>
  <c r="BT95" i="1"/>
  <c r="CF95" i="1" s="1"/>
  <c r="BU95" i="1"/>
  <c r="CG95" i="1" s="1"/>
  <c r="BV95" i="1"/>
  <c r="CH95" i="1" s="1"/>
  <c r="BR95" i="1"/>
  <c r="CD95" i="1" s="1"/>
  <c r="BW95" i="1"/>
  <c r="CI95" i="1" s="1"/>
  <c r="BP90" i="1"/>
  <c r="CB90" i="1" s="1"/>
  <c r="BX90" i="1"/>
  <c r="CJ90" i="1" s="1"/>
  <c r="BN90" i="1"/>
  <c r="BZ90" i="1" s="1"/>
  <c r="BW90" i="1"/>
  <c r="CI90" i="1" s="1"/>
  <c r="BS90" i="1"/>
  <c r="CE90" i="1" s="1"/>
  <c r="BO90" i="1"/>
  <c r="CA90" i="1" s="1"/>
  <c r="BQ90" i="1"/>
  <c r="CC90" i="1" s="1"/>
  <c r="BT90" i="1"/>
  <c r="CF90" i="1" s="1"/>
  <c r="BU90" i="1"/>
  <c r="CG90" i="1" s="1"/>
  <c r="BV90" i="1"/>
  <c r="CH90" i="1" s="1"/>
  <c r="BR90" i="1"/>
  <c r="CD90" i="1" s="1"/>
  <c r="BM90" i="1"/>
  <c r="BY90" i="1" s="1"/>
  <c r="BM29" i="1"/>
  <c r="BY29" i="1" s="1"/>
  <c r="BU29" i="1"/>
  <c r="CG29" i="1" s="1"/>
  <c r="BR29" i="1"/>
  <c r="CD29" i="1" s="1"/>
  <c r="BO29" i="1"/>
  <c r="CA29" i="1" s="1"/>
  <c r="BQ29" i="1"/>
  <c r="CC29" i="1" s="1"/>
  <c r="BW29" i="1"/>
  <c r="CI29" i="1" s="1"/>
  <c r="BX29" i="1"/>
  <c r="CJ29" i="1" s="1"/>
  <c r="BN29" i="1"/>
  <c r="BZ29" i="1" s="1"/>
  <c r="BV29" i="1"/>
  <c r="CH29" i="1" s="1"/>
  <c r="BP29" i="1"/>
  <c r="CB29" i="1" s="1"/>
  <c r="BS29" i="1"/>
  <c r="CE29" i="1" s="1"/>
  <c r="BT29" i="1"/>
  <c r="CF29" i="1" s="1"/>
  <c r="BR39" i="1"/>
  <c r="CD39" i="1" s="1"/>
  <c r="BS39" i="1"/>
  <c r="CE39" i="1" s="1"/>
  <c r="BT39" i="1"/>
  <c r="CF39" i="1" s="1"/>
  <c r="BM39" i="1"/>
  <c r="BY39" i="1" s="1"/>
  <c r="BW39" i="1"/>
  <c r="CI39" i="1" s="1"/>
  <c r="BV39" i="1"/>
  <c r="CH39" i="1" s="1"/>
  <c r="BX39" i="1"/>
  <c r="CJ39" i="1" s="1"/>
  <c r="BO39" i="1"/>
  <c r="CA39" i="1" s="1"/>
  <c r="BN39" i="1"/>
  <c r="BZ39" i="1" s="1"/>
  <c r="BP39" i="1"/>
  <c r="CB39" i="1" s="1"/>
  <c r="BQ39" i="1"/>
  <c r="CC39" i="1" s="1"/>
  <c r="BU39" i="1"/>
  <c r="CG39" i="1" s="1"/>
  <c r="BO55" i="1"/>
  <c r="CA55" i="1" s="1"/>
  <c r="BW55" i="1"/>
  <c r="CI55" i="1" s="1"/>
  <c r="BP55" i="1"/>
  <c r="CB55" i="1" s="1"/>
  <c r="BX55" i="1"/>
  <c r="CJ55" i="1" s="1"/>
  <c r="BQ55" i="1"/>
  <c r="CC55" i="1" s="1"/>
  <c r="BS55" i="1"/>
  <c r="CE55" i="1" s="1"/>
  <c r="BV55" i="1"/>
  <c r="CH55" i="1" s="1"/>
  <c r="BN55" i="1"/>
  <c r="BZ55" i="1" s="1"/>
  <c r="BR55" i="1"/>
  <c r="CD55" i="1" s="1"/>
  <c r="BM55" i="1"/>
  <c r="BY55" i="1" s="1"/>
  <c r="BT55" i="1"/>
  <c r="CF55" i="1" s="1"/>
  <c r="BU55" i="1"/>
  <c r="CG55" i="1" s="1"/>
  <c r="BP52" i="1"/>
  <c r="CB52" i="1" s="1"/>
  <c r="BX52" i="1"/>
  <c r="CJ52" i="1" s="1"/>
  <c r="BU52" i="1"/>
  <c r="CG52" i="1" s="1"/>
  <c r="BM52" i="1"/>
  <c r="BY52" i="1" s="1"/>
  <c r="BV52" i="1"/>
  <c r="CH52" i="1" s="1"/>
  <c r="BN52" i="1"/>
  <c r="BZ52" i="1" s="1"/>
  <c r="BW52" i="1"/>
  <c r="CI52" i="1" s="1"/>
  <c r="BQ52" i="1"/>
  <c r="CC52" i="1" s="1"/>
  <c r="BR52" i="1"/>
  <c r="CD52" i="1" s="1"/>
  <c r="BS52" i="1"/>
  <c r="CE52" i="1" s="1"/>
  <c r="BT52" i="1"/>
  <c r="CF52" i="1" s="1"/>
  <c r="BO52" i="1"/>
  <c r="CA52" i="1" s="1"/>
  <c r="BM102" i="1"/>
  <c r="BY102" i="1" s="1"/>
  <c r="BU102" i="1"/>
  <c r="CG102" i="1" s="1"/>
  <c r="BT102" i="1"/>
  <c r="CF102" i="1" s="1"/>
  <c r="BQ102" i="1"/>
  <c r="CC102" i="1" s="1"/>
  <c r="BR102" i="1"/>
  <c r="CD102" i="1" s="1"/>
  <c r="BS102" i="1"/>
  <c r="CE102" i="1" s="1"/>
  <c r="BW102" i="1"/>
  <c r="CI102" i="1" s="1"/>
  <c r="BX102" i="1"/>
  <c r="CJ102" i="1" s="1"/>
  <c r="BN102" i="1"/>
  <c r="BZ102" i="1" s="1"/>
  <c r="BP102" i="1"/>
  <c r="CB102" i="1" s="1"/>
  <c r="BV102" i="1"/>
  <c r="CH102" i="1" s="1"/>
  <c r="BO102" i="1"/>
  <c r="CA102" i="1" s="1"/>
  <c r="BS56" i="1"/>
  <c r="CE56" i="1" s="1"/>
  <c r="BT56" i="1"/>
  <c r="CF56" i="1" s="1"/>
  <c r="BM56" i="1"/>
  <c r="BY56" i="1" s="1"/>
  <c r="BU56" i="1"/>
  <c r="CG56" i="1" s="1"/>
  <c r="BO56" i="1"/>
  <c r="CA56" i="1" s="1"/>
  <c r="BW56" i="1"/>
  <c r="CI56" i="1" s="1"/>
  <c r="BX56" i="1"/>
  <c r="CJ56" i="1" s="1"/>
  <c r="BP56" i="1"/>
  <c r="CB56" i="1" s="1"/>
  <c r="BR56" i="1"/>
  <c r="CD56" i="1" s="1"/>
  <c r="BN56" i="1"/>
  <c r="BZ56" i="1" s="1"/>
  <c r="BQ56" i="1"/>
  <c r="CC56" i="1" s="1"/>
  <c r="BV56" i="1"/>
  <c r="CH56" i="1" s="1"/>
  <c r="BP82" i="1"/>
  <c r="CB82" i="1" s="1"/>
  <c r="BX82" i="1"/>
  <c r="CJ82" i="1" s="1"/>
  <c r="BN82" i="1"/>
  <c r="BZ82" i="1" s="1"/>
  <c r="BW82" i="1"/>
  <c r="CI82" i="1" s="1"/>
  <c r="BT82" i="1"/>
  <c r="CF82" i="1" s="1"/>
  <c r="BU82" i="1"/>
  <c r="CG82" i="1" s="1"/>
  <c r="BV82" i="1"/>
  <c r="CH82" i="1" s="1"/>
  <c r="BQ82" i="1"/>
  <c r="CC82" i="1" s="1"/>
  <c r="BS82" i="1"/>
  <c r="CE82" i="1" s="1"/>
  <c r="BM82" i="1"/>
  <c r="BY82" i="1" s="1"/>
  <c r="BR82" i="1"/>
  <c r="CD82" i="1" s="1"/>
  <c r="BO82" i="1"/>
  <c r="CA82" i="1" s="1"/>
  <c r="BQ123" i="1"/>
  <c r="CC123" i="1" s="1"/>
  <c r="BS123" i="1"/>
  <c r="CE123" i="1" s="1"/>
  <c r="BM123" i="1"/>
  <c r="BY123" i="1" s="1"/>
  <c r="BW123" i="1"/>
  <c r="CI123" i="1" s="1"/>
  <c r="BN123" i="1"/>
  <c r="BZ123" i="1" s="1"/>
  <c r="BX123" i="1"/>
  <c r="CJ123" i="1" s="1"/>
  <c r="BO123" i="1"/>
  <c r="CA123" i="1" s="1"/>
  <c r="BR123" i="1"/>
  <c r="CD123" i="1" s="1"/>
  <c r="BP123" i="1"/>
  <c r="CB123" i="1" s="1"/>
  <c r="BT123" i="1"/>
  <c r="CF123" i="1" s="1"/>
  <c r="BV123" i="1"/>
  <c r="CH123" i="1" s="1"/>
  <c r="BU123" i="1"/>
  <c r="CG123" i="1" s="1"/>
  <c r="BO59" i="1"/>
  <c r="CA59" i="1" s="1"/>
  <c r="BW59" i="1"/>
  <c r="CI59" i="1" s="1"/>
  <c r="BP59" i="1"/>
  <c r="CB59" i="1" s="1"/>
  <c r="BX59" i="1"/>
  <c r="CJ59" i="1" s="1"/>
  <c r="BQ59" i="1"/>
  <c r="CC59" i="1" s="1"/>
  <c r="BS59" i="1"/>
  <c r="CE59" i="1" s="1"/>
  <c r="BV59" i="1"/>
  <c r="CH59" i="1" s="1"/>
  <c r="BN59" i="1"/>
  <c r="BZ59" i="1" s="1"/>
  <c r="BM59" i="1"/>
  <c r="BY59" i="1" s="1"/>
  <c r="BR59" i="1"/>
  <c r="CD59" i="1" s="1"/>
  <c r="BT59" i="1"/>
  <c r="CF59" i="1" s="1"/>
  <c r="BU59" i="1"/>
  <c r="CG59" i="1" s="1"/>
  <c r="BO64" i="1"/>
  <c r="CA64" i="1" s="1"/>
  <c r="BW64" i="1"/>
  <c r="CI64" i="1" s="1"/>
  <c r="BM64" i="1"/>
  <c r="BY64" i="1" s="1"/>
  <c r="BV64" i="1"/>
  <c r="CH64" i="1" s="1"/>
  <c r="BN64" i="1"/>
  <c r="BZ64" i="1" s="1"/>
  <c r="BX64" i="1"/>
  <c r="CJ64" i="1" s="1"/>
  <c r="BP64" i="1"/>
  <c r="CB64" i="1" s="1"/>
  <c r="BR64" i="1"/>
  <c r="CD64" i="1" s="1"/>
  <c r="BT64" i="1"/>
  <c r="CF64" i="1" s="1"/>
  <c r="BU64" i="1"/>
  <c r="CG64" i="1" s="1"/>
  <c r="BQ64" i="1"/>
  <c r="CC64" i="1" s="1"/>
  <c r="BS64" i="1"/>
  <c r="CE64" i="1" s="1"/>
  <c r="BQ111" i="1"/>
  <c r="CC111" i="1" s="1"/>
  <c r="BS111" i="1"/>
  <c r="CE111" i="1" s="1"/>
  <c r="BU111" i="1"/>
  <c r="CG111" i="1" s="1"/>
  <c r="BN111" i="1"/>
  <c r="BZ111" i="1" s="1"/>
  <c r="BW111" i="1"/>
  <c r="CI111" i="1" s="1"/>
  <c r="BV111" i="1"/>
  <c r="CH111" i="1" s="1"/>
  <c r="BX111" i="1"/>
  <c r="CJ111" i="1" s="1"/>
  <c r="BO111" i="1"/>
  <c r="CA111" i="1" s="1"/>
  <c r="BM111" i="1"/>
  <c r="BY111" i="1" s="1"/>
  <c r="BP111" i="1"/>
  <c r="CB111" i="1" s="1"/>
  <c r="BR111" i="1"/>
  <c r="CD111" i="1" s="1"/>
  <c r="BT111" i="1"/>
  <c r="CF111" i="1" s="1"/>
  <c r="BP84" i="1"/>
  <c r="CB84" i="1" s="1"/>
  <c r="BX84" i="1"/>
  <c r="CJ84" i="1" s="1"/>
  <c r="BQ84" i="1"/>
  <c r="CC84" i="1" s="1"/>
  <c r="BV84" i="1"/>
  <c r="CH84" i="1" s="1"/>
  <c r="BN84" i="1"/>
  <c r="BZ84" i="1" s="1"/>
  <c r="BS84" i="1"/>
  <c r="CE84" i="1" s="1"/>
  <c r="BU84" i="1"/>
  <c r="CG84" i="1" s="1"/>
  <c r="BW84" i="1"/>
  <c r="CI84" i="1" s="1"/>
  <c r="BM84" i="1"/>
  <c r="BY84" i="1" s="1"/>
  <c r="BO84" i="1"/>
  <c r="CA84" i="1" s="1"/>
  <c r="BR84" i="1"/>
  <c r="CD84" i="1" s="1"/>
  <c r="BT84" i="1"/>
  <c r="CF84" i="1" s="1"/>
  <c r="BT23" i="1"/>
  <c r="CF23" i="1" s="1"/>
  <c r="BS23" i="1"/>
  <c r="CE23" i="1" s="1"/>
  <c r="BV23" i="1"/>
  <c r="CH23" i="1" s="1"/>
  <c r="BM23" i="1"/>
  <c r="BY23" i="1" s="1"/>
  <c r="BW23" i="1"/>
  <c r="CI23" i="1" s="1"/>
  <c r="BN23" i="1"/>
  <c r="BZ23" i="1" s="1"/>
  <c r="BX23" i="1"/>
  <c r="CJ23" i="1" s="1"/>
  <c r="BO23" i="1"/>
  <c r="CA23" i="1" s="1"/>
  <c r="BR23" i="1"/>
  <c r="CD23" i="1" s="1"/>
  <c r="BP23" i="1"/>
  <c r="CB23" i="1" s="1"/>
  <c r="BQ23" i="1"/>
  <c r="CC23" i="1" s="1"/>
  <c r="BU23" i="1"/>
  <c r="CG23" i="1" s="1"/>
  <c r="BO68" i="1"/>
  <c r="CA68" i="1" s="1"/>
  <c r="BW68" i="1"/>
  <c r="CI68" i="1" s="1"/>
  <c r="BR68" i="1"/>
  <c r="CD68" i="1" s="1"/>
  <c r="BT68" i="1"/>
  <c r="CF68" i="1" s="1"/>
  <c r="BM68" i="1"/>
  <c r="BY68" i="1" s="1"/>
  <c r="BV68" i="1"/>
  <c r="CH68" i="1" s="1"/>
  <c r="BU68" i="1"/>
  <c r="CG68" i="1" s="1"/>
  <c r="BX68" i="1"/>
  <c r="CJ68" i="1" s="1"/>
  <c r="BP68" i="1"/>
  <c r="CB68" i="1" s="1"/>
  <c r="BN68" i="1"/>
  <c r="BZ68" i="1" s="1"/>
  <c r="BQ68" i="1"/>
  <c r="CC68" i="1" s="1"/>
  <c r="BS68" i="1"/>
  <c r="CE68" i="1" s="1"/>
  <c r="BM96" i="1"/>
  <c r="BY96" i="1" s="1"/>
  <c r="BU96" i="1"/>
  <c r="CG96" i="1" s="1"/>
  <c r="BN96" i="1"/>
  <c r="BZ96" i="1" s="1"/>
  <c r="BW96" i="1"/>
  <c r="CI96" i="1" s="1"/>
  <c r="BP96" i="1"/>
  <c r="CB96" i="1" s="1"/>
  <c r="BV96" i="1"/>
  <c r="CH96" i="1" s="1"/>
  <c r="BX96" i="1"/>
  <c r="CJ96" i="1" s="1"/>
  <c r="BQ96" i="1"/>
  <c r="CC96" i="1" s="1"/>
  <c r="BS96" i="1"/>
  <c r="CE96" i="1" s="1"/>
  <c r="BT96" i="1"/>
  <c r="CF96" i="1" s="1"/>
  <c r="BR96" i="1"/>
  <c r="CD96" i="1" s="1"/>
  <c r="BO96" i="1"/>
  <c r="CA96" i="1" s="1"/>
  <c r="BQ127" i="1"/>
  <c r="CC127" i="1" s="1"/>
  <c r="BS127" i="1"/>
  <c r="CE127" i="1" s="1"/>
  <c r="BM127" i="1"/>
  <c r="BY127" i="1" s="1"/>
  <c r="BW127" i="1"/>
  <c r="CI127" i="1" s="1"/>
  <c r="BN127" i="1"/>
  <c r="BZ127" i="1" s="1"/>
  <c r="BX127" i="1"/>
  <c r="CJ127" i="1" s="1"/>
  <c r="BO127" i="1"/>
  <c r="CA127" i="1" s="1"/>
  <c r="BR127" i="1"/>
  <c r="CD127" i="1" s="1"/>
  <c r="BV127" i="1"/>
  <c r="CH127" i="1" s="1"/>
  <c r="BP127" i="1"/>
  <c r="CB127" i="1" s="1"/>
  <c r="BT127" i="1"/>
  <c r="CF127" i="1" s="1"/>
  <c r="BU127" i="1"/>
  <c r="CG127" i="1" s="1"/>
  <c r="BT87" i="1"/>
  <c r="CF87" i="1" s="1"/>
  <c r="BO87" i="1"/>
  <c r="CA87" i="1" s="1"/>
  <c r="BX87" i="1"/>
  <c r="CJ87" i="1" s="1"/>
  <c r="BU87" i="1"/>
  <c r="CG87" i="1" s="1"/>
  <c r="BQ87" i="1"/>
  <c r="CC87" i="1" s="1"/>
  <c r="BP87" i="1"/>
  <c r="CB87" i="1" s="1"/>
  <c r="BS87" i="1"/>
  <c r="CE87" i="1" s="1"/>
  <c r="BW87" i="1"/>
  <c r="CI87" i="1" s="1"/>
  <c r="BM87" i="1"/>
  <c r="BY87" i="1" s="1"/>
  <c r="BN87" i="1"/>
  <c r="BZ87" i="1" s="1"/>
  <c r="BR87" i="1"/>
  <c r="CD87" i="1" s="1"/>
  <c r="BV87" i="1"/>
  <c r="CH87" i="1" s="1"/>
  <c r="BT27" i="1"/>
  <c r="CF27" i="1" s="1"/>
  <c r="BO27" i="1"/>
  <c r="CA27" i="1" s="1"/>
  <c r="BX27" i="1"/>
  <c r="CJ27" i="1" s="1"/>
  <c r="BS27" i="1"/>
  <c r="CE27" i="1" s="1"/>
  <c r="BU27" i="1"/>
  <c r="CG27" i="1" s="1"/>
  <c r="BW27" i="1"/>
  <c r="CI27" i="1" s="1"/>
  <c r="BR27" i="1"/>
  <c r="CD27" i="1" s="1"/>
  <c r="BM27" i="1"/>
  <c r="BY27" i="1" s="1"/>
  <c r="BN27" i="1"/>
  <c r="BZ27" i="1" s="1"/>
  <c r="BP27" i="1"/>
  <c r="CB27" i="1" s="1"/>
  <c r="BQ27" i="1"/>
  <c r="CC27" i="1" s="1"/>
  <c r="BV27" i="1"/>
  <c r="CH27" i="1" s="1"/>
  <c r="BQ18" i="1"/>
  <c r="CC18" i="1" s="1"/>
  <c r="BS18" i="1"/>
  <c r="CE18" i="1" s="1"/>
  <c r="BT18" i="1"/>
  <c r="CF18" i="1" s="1"/>
  <c r="BU18" i="1"/>
  <c r="CG18" i="1" s="1"/>
  <c r="BN18" i="1"/>
  <c r="BZ18" i="1" s="1"/>
  <c r="BO18" i="1"/>
  <c r="CA18" i="1" s="1"/>
  <c r="BP18" i="1"/>
  <c r="CB18" i="1" s="1"/>
  <c r="BR18" i="1"/>
  <c r="CD18" i="1" s="1"/>
  <c r="BV18" i="1"/>
  <c r="CH18" i="1" s="1"/>
  <c r="BW18" i="1"/>
  <c r="CI18" i="1" s="1"/>
  <c r="BM18" i="1"/>
  <c r="BY18" i="1" s="1"/>
  <c r="BX18" i="1"/>
  <c r="CJ18" i="1" s="1"/>
  <c r="BM118" i="1"/>
  <c r="BY118" i="1" s="1"/>
  <c r="BU118" i="1"/>
  <c r="CG118" i="1" s="1"/>
  <c r="BO118" i="1"/>
  <c r="CA118" i="1" s="1"/>
  <c r="BW118" i="1"/>
  <c r="CI118" i="1" s="1"/>
  <c r="BQ118" i="1"/>
  <c r="CC118" i="1" s="1"/>
  <c r="BR118" i="1"/>
  <c r="CD118" i="1" s="1"/>
  <c r="BS118" i="1"/>
  <c r="CE118" i="1" s="1"/>
  <c r="BV118" i="1"/>
  <c r="CH118" i="1" s="1"/>
  <c r="BT118" i="1"/>
  <c r="CF118" i="1" s="1"/>
  <c r="BX118" i="1"/>
  <c r="CJ118" i="1" s="1"/>
  <c r="BN118" i="1"/>
  <c r="BZ118" i="1" s="1"/>
  <c r="BP118" i="1"/>
  <c r="CB118" i="1" s="1"/>
  <c r="BO20" i="1"/>
  <c r="CA20" i="1" s="1"/>
  <c r="BP20" i="1"/>
  <c r="CB20" i="1" s="1"/>
  <c r="BX20" i="1"/>
  <c r="CJ20" i="1" s="1"/>
  <c r="BU20" i="1"/>
  <c r="CG20" i="1" s="1"/>
  <c r="BM20" i="1"/>
  <c r="BY20" i="1" s="1"/>
  <c r="BN20" i="1"/>
  <c r="BZ20" i="1" s="1"/>
  <c r="BQ20" i="1"/>
  <c r="CC20" i="1" s="1"/>
  <c r="BR20" i="1"/>
  <c r="CD20" i="1" s="1"/>
  <c r="BW20" i="1"/>
  <c r="CI20" i="1" s="1"/>
  <c r="BS20" i="1"/>
  <c r="CE20" i="1" s="1"/>
  <c r="BT20" i="1"/>
  <c r="CF20" i="1" s="1"/>
  <c r="BV20" i="1"/>
  <c r="CH20" i="1" s="1"/>
  <c r="BS138" i="1"/>
  <c r="CE138" i="1" s="1"/>
  <c r="BM138" i="1"/>
  <c r="BY138" i="1" s="1"/>
  <c r="BU138" i="1"/>
  <c r="CG138" i="1" s="1"/>
  <c r="BO138" i="1"/>
  <c r="CA138" i="1" s="1"/>
  <c r="BW138" i="1"/>
  <c r="CI138" i="1" s="1"/>
  <c r="BX138" i="1"/>
  <c r="CJ138" i="1" s="1"/>
  <c r="BN138" i="1"/>
  <c r="BZ138" i="1" s="1"/>
  <c r="BR138" i="1"/>
  <c r="CD138" i="1" s="1"/>
  <c r="BP138" i="1"/>
  <c r="CB138" i="1" s="1"/>
  <c r="BQ138" i="1"/>
  <c r="CC138" i="1" s="1"/>
  <c r="BV138" i="1"/>
  <c r="CH138" i="1" s="1"/>
  <c r="BT138" i="1"/>
  <c r="CF138" i="1" s="1"/>
  <c r="BR41" i="1"/>
  <c r="CD41" i="1" s="1"/>
  <c r="BU41" i="1"/>
  <c r="CG41" i="1" s="1"/>
  <c r="BO41" i="1"/>
  <c r="CA41" i="1" s="1"/>
  <c r="BQ41" i="1"/>
  <c r="CC41" i="1" s="1"/>
  <c r="BS41" i="1"/>
  <c r="CE41" i="1" s="1"/>
  <c r="BW41" i="1"/>
  <c r="CI41" i="1" s="1"/>
  <c r="BM41" i="1"/>
  <c r="BY41" i="1" s="1"/>
  <c r="BN41" i="1"/>
  <c r="BZ41" i="1" s="1"/>
  <c r="BP41" i="1"/>
  <c r="CB41" i="1" s="1"/>
  <c r="BV41" i="1"/>
  <c r="CH41" i="1" s="1"/>
  <c r="BT41" i="1"/>
  <c r="CF41" i="1" s="1"/>
  <c r="BX41" i="1"/>
  <c r="CJ41" i="1" s="1"/>
  <c r="BO115" i="1"/>
  <c r="CA115" i="1" s="1"/>
  <c r="BW115" i="1"/>
  <c r="CI115" i="1" s="1"/>
  <c r="BQ115" i="1"/>
  <c r="CC115" i="1" s="1"/>
  <c r="BS115" i="1"/>
  <c r="CE115" i="1" s="1"/>
  <c r="BM115" i="1"/>
  <c r="BY115" i="1" s="1"/>
  <c r="BN115" i="1"/>
  <c r="BZ115" i="1" s="1"/>
  <c r="BP115" i="1"/>
  <c r="CB115" i="1" s="1"/>
  <c r="BT115" i="1"/>
  <c r="CF115" i="1" s="1"/>
  <c r="BX115" i="1"/>
  <c r="CJ115" i="1" s="1"/>
  <c r="BR115" i="1"/>
  <c r="CD115" i="1" s="1"/>
  <c r="BU115" i="1"/>
  <c r="CG115" i="1" s="1"/>
  <c r="BV115" i="1"/>
  <c r="CH115" i="1" s="1"/>
  <c r="BS73" i="1"/>
  <c r="CE73" i="1" s="1"/>
  <c r="BN73" i="1"/>
  <c r="BZ73" i="1" s="1"/>
  <c r="BW73" i="1"/>
  <c r="CI73" i="1" s="1"/>
  <c r="BM73" i="1"/>
  <c r="BY73" i="1" s="1"/>
  <c r="BX73" i="1"/>
  <c r="CJ73" i="1" s="1"/>
  <c r="BO73" i="1"/>
  <c r="CA73" i="1" s="1"/>
  <c r="BP73" i="1"/>
  <c r="CB73" i="1" s="1"/>
  <c r="BT73" i="1"/>
  <c r="CF73" i="1" s="1"/>
  <c r="BU73" i="1"/>
  <c r="CG73" i="1" s="1"/>
  <c r="BQ73" i="1"/>
  <c r="CC73" i="1" s="1"/>
  <c r="BR73" i="1"/>
  <c r="CD73" i="1" s="1"/>
  <c r="BV73" i="1"/>
  <c r="CH73" i="1" s="1"/>
  <c r="BO70" i="1"/>
  <c r="CA70" i="1" s="1"/>
  <c r="BW70" i="1"/>
  <c r="CI70" i="1" s="1"/>
  <c r="BT70" i="1"/>
  <c r="CF70" i="1" s="1"/>
  <c r="BP70" i="1"/>
  <c r="CB70" i="1" s="1"/>
  <c r="BM70" i="1"/>
  <c r="BY70" i="1" s="1"/>
  <c r="BN70" i="1"/>
  <c r="BZ70" i="1" s="1"/>
  <c r="BQ70" i="1"/>
  <c r="CC70" i="1" s="1"/>
  <c r="BU70" i="1"/>
  <c r="CG70" i="1" s="1"/>
  <c r="BV70" i="1"/>
  <c r="CH70" i="1" s="1"/>
  <c r="BX70" i="1"/>
  <c r="CJ70" i="1" s="1"/>
  <c r="BR70" i="1"/>
  <c r="CD70" i="1" s="1"/>
  <c r="BS70" i="1"/>
  <c r="CE70" i="1" s="1"/>
  <c r="BS67" i="1"/>
  <c r="CE67" i="1" s="1"/>
  <c r="BU67" i="1"/>
  <c r="CG67" i="1" s="1"/>
  <c r="BN67" i="1"/>
  <c r="BZ67" i="1" s="1"/>
  <c r="BW67" i="1"/>
  <c r="CI67" i="1" s="1"/>
  <c r="BP67" i="1"/>
  <c r="CB67" i="1" s="1"/>
  <c r="BM67" i="1"/>
  <c r="BY67" i="1" s="1"/>
  <c r="BO67" i="1"/>
  <c r="CA67" i="1" s="1"/>
  <c r="BQ67" i="1"/>
  <c r="CC67" i="1" s="1"/>
  <c r="BV67" i="1"/>
  <c r="CH67" i="1" s="1"/>
  <c r="BR67" i="1"/>
  <c r="CD67" i="1" s="1"/>
  <c r="BT67" i="1"/>
  <c r="CF67" i="1" s="1"/>
  <c r="BX67" i="1"/>
  <c r="CJ67" i="1" s="1"/>
  <c r="BT91" i="1"/>
  <c r="CF91" i="1" s="1"/>
  <c r="BS91" i="1"/>
  <c r="CE91" i="1" s="1"/>
  <c r="BN91" i="1"/>
  <c r="BZ91" i="1" s="1"/>
  <c r="BX91" i="1"/>
  <c r="CJ91" i="1" s="1"/>
  <c r="BU91" i="1"/>
  <c r="CG91" i="1" s="1"/>
  <c r="BR91" i="1"/>
  <c r="CD91" i="1" s="1"/>
  <c r="BW91" i="1"/>
  <c r="CI91" i="1" s="1"/>
  <c r="BM91" i="1"/>
  <c r="BY91" i="1" s="1"/>
  <c r="BO91" i="1"/>
  <c r="CA91" i="1" s="1"/>
  <c r="BQ91" i="1"/>
  <c r="CC91" i="1" s="1"/>
  <c r="BP91" i="1"/>
  <c r="CB91" i="1" s="1"/>
  <c r="BV91" i="1"/>
  <c r="CH91" i="1" s="1"/>
  <c r="BQ97" i="1"/>
  <c r="CC97" i="1" s="1"/>
  <c r="BS97" i="1"/>
  <c r="CE97" i="1" s="1"/>
  <c r="BU97" i="1"/>
  <c r="CG97" i="1" s="1"/>
  <c r="BO97" i="1"/>
  <c r="CA97" i="1" s="1"/>
  <c r="BP97" i="1"/>
  <c r="CB97" i="1" s="1"/>
  <c r="BR97" i="1"/>
  <c r="CD97" i="1" s="1"/>
  <c r="BV97" i="1"/>
  <c r="CH97" i="1" s="1"/>
  <c r="BM97" i="1"/>
  <c r="BY97" i="1" s="1"/>
  <c r="BT97" i="1"/>
  <c r="CF97" i="1" s="1"/>
  <c r="BW97" i="1"/>
  <c r="CI97" i="1" s="1"/>
  <c r="BX97" i="1"/>
  <c r="CJ97" i="1" s="1"/>
  <c r="BN97" i="1"/>
  <c r="BZ97" i="1" s="1"/>
  <c r="BO78" i="1"/>
  <c r="CA78" i="1" s="1"/>
  <c r="BW78" i="1"/>
  <c r="CI78" i="1" s="1"/>
  <c r="BP78" i="1"/>
  <c r="CB78" i="1" s="1"/>
  <c r="BN78" i="1"/>
  <c r="BZ78" i="1" s="1"/>
  <c r="BQ78" i="1"/>
  <c r="CC78" i="1" s="1"/>
  <c r="BR78" i="1"/>
  <c r="CD78" i="1" s="1"/>
  <c r="BU78" i="1"/>
  <c r="CG78" i="1" s="1"/>
  <c r="BM78" i="1"/>
  <c r="BY78" i="1" s="1"/>
  <c r="BS78" i="1"/>
  <c r="CE78" i="1" s="1"/>
  <c r="BX78" i="1"/>
  <c r="CJ78" i="1" s="1"/>
  <c r="BV78" i="1"/>
  <c r="CH78" i="1" s="1"/>
  <c r="BT78" i="1"/>
  <c r="CF78" i="1" s="1"/>
  <c r="BO129" i="1"/>
  <c r="CA129" i="1" s="1"/>
  <c r="BW129" i="1"/>
  <c r="CI129" i="1" s="1"/>
  <c r="BP129" i="1"/>
  <c r="CB129" i="1" s="1"/>
  <c r="BX129" i="1"/>
  <c r="CJ129" i="1" s="1"/>
  <c r="BQ129" i="1"/>
  <c r="CC129" i="1" s="1"/>
  <c r="BS129" i="1"/>
  <c r="CE129" i="1" s="1"/>
  <c r="BV129" i="1"/>
  <c r="CH129" i="1" s="1"/>
  <c r="BR129" i="1"/>
  <c r="CD129" i="1" s="1"/>
  <c r="BU129" i="1"/>
  <c r="CG129" i="1" s="1"/>
  <c r="BM129" i="1"/>
  <c r="BY129" i="1" s="1"/>
  <c r="BT129" i="1"/>
  <c r="CF129" i="1" s="1"/>
  <c r="BN129" i="1"/>
  <c r="BZ129" i="1" s="1"/>
  <c r="BP28" i="1"/>
  <c r="CB28" i="1" s="1"/>
  <c r="BX28" i="1"/>
  <c r="CJ28" i="1" s="1"/>
  <c r="BU28" i="1"/>
  <c r="CG28" i="1" s="1"/>
  <c r="BO28" i="1"/>
  <c r="CA28" i="1" s="1"/>
  <c r="BQ28" i="1"/>
  <c r="CC28" i="1" s="1"/>
  <c r="BN28" i="1"/>
  <c r="BZ28" i="1" s="1"/>
  <c r="BV28" i="1"/>
  <c r="CH28" i="1" s="1"/>
  <c r="BS28" i="1"/>
  <c r="CE28" i="1" s="1"/>
  <c r="BT28" i="1"/>
  <c r="CF28" i="1" s="1"/>
  <c r="BW28" i="1"/>
  <c r="CI28" i="1" s="1"/>
  <c r="BM28" i="1"/>
  <c r="BY28" i="1" s="1"/>
  <c r="BR28" i="1"/>
  <c r="CD28" i="1" s="1"/>
  <c r="BP92" i="1"/>
  <c r="CB92" i="1" s="1"/>
  <c r="BX92" i="1"/>
  <c r="CJ92" i="1" s="1"/>
  <c r="BQ92" i="1"/>
  <c r="CC92" i="1" s="1"/>
  <c r="BU92" i="1"/>
  <c r="CG92" i="1" s="1"/>
  <c r="BR92" i="1"/>
  <c r="CD92" i="1" s="1"/>
  <c r="BN92" i="1"/>
  <c r="BZ92" i="1" s="1"/>
  <c r="BV92" i="1"/>
  <c r="CH92" i="1" s="1"/>
  <c r="BW92" i="1"/>
  <c r="CI92" i="1" s="1"/>
  <c r="BM92" i="1"/>
  <c r="BY92" i="1" s="1"/>
  <c r="BO92" i="1"/>
  <c r="CA92" i="1" s="1"/>
  <c r="BT92" i="1"/>
  <c r="CF92" i="1" s="1"/>
  <c r="BS92" i="1"/>
  <c r="CE92" i="1" s="1"/>
  <c r="BQ30" i="1"/>
  <c r="CC30" i="1" s="1"/>
  <c r="BN30" i="1"/>
  <c r="BZ30" i="1" s="1"/>
  <c r="BW30" i="1"/>
  <c r="CI30" i="1" s="1"/>
  <c r="BU30" i="1"/>
  <c r="CG30" i="1" s="1"/>
  <c r="BV30" i="1"/>
  <c r="CH30" i="1" s="1"/>
  <c r="BM30" i="1"/>
  <c r="BY30" i="1" s="1"/>
  <c r="BO30" i="1"/>
  <c r="CA30" i="1" s="1"/>
  <c r="BP30" i="1"/>
  <c r="CB30" i="1" s="1"/>
  <c r="BT30" i="1"/>
  <c r="CF30" i="1" s="1"/>
  <c r="BX30" i="1"/>
  <c r="CJ30" i="1" s="1"/>
  <c r="BS30" i="1"/>
  <c r="CE30" i="1" s="1"/>
  <c r="BR30" i="1"/>
  <c r="CD30" i="1" s="1"/>
  <c r="BM47" i="1"/>
  <c r="BY47" i="1" s="1"/>
  <c r="BU47" i="1"/>
  <c r="CG47" i="1" s="1"/>
  <c r="BO47" i="1"/>
  <c r="CA47" i="1" s="1"/>
  <c r="BX47" i="1"/>
  <c r="CJ47" i="1" s="1"/>
  <c r="BP47" i="1"/>
  <c r="CB47" i="1" s="1"/>
  <c r="BS47" i="1"/>
  <c r="CE47" i="1" s="1"/>
  <c r="BQ47" i="1"/>
  <c r="CC47" i="1" s="1"/>
  <c r="BR47" i="1"/>
  <c r="CD47" i="1" s="1"/>
  <c r="BT47" i="1"/>
  <c r="CF47" i="1" s="1"/>
  <c r="BW47" i="1"/>
  <c r="CI47" i="1" s="1"/>
  <c r="BN47" i="1"/>
  <c r="BZ47" i="1" s="1"/>
  <c r="BV47" i="1"/>
  <c r="CH47" i="1" s="1"/>
  <c r="BQ46" i="1"/>
  <c r="CC46" i="1" s="1"/>
  <c r="BO46" i="1"/>
  <c r="CA46" i="1" s="1"/>
  <c r="BX46" i="1"/>
  <c r="CJ46" i="1" s="1"/>
  <c r="BP46" i="1"/>
  <c r="CB46" i="1" s="1"/>
  <c r="BR46" i="1"/>
  <c r="CD46" i="1" s="1"/>
  <c r="BU46" i="1"/>
  <c r="CG46" i="1" s="1"/>
  <c r="BT46" i="1"/>
  <c r="CF46" i="1" s="1"/>
  <c r="BV46" i="1"/>
  <c r="CH46" i="1" s="1"/>
  <c r="BW46" i="1"/>
  <c r="CI46" i="1" s="1"/>
  <c r="BM46" i="1"/>
  <c r="BY46" i="1" s="1"/>
  <c r="BN46" i="1"/>
  <c r="BZ46" i="1" s="1"/>
  <c r="BS46" i="1"/>
  <c r="CE46" i="1" s="1"/>
  <c r="BN36" i="1"/>
  <c r="BZ36" i="1" s="1"/>
  <c r="BV36" i="1"/>
  <c r="CH36" i="1" s="1"/>
  <c r="BT36" i="1"/>
  <c r="CF36" i="1" s="1"/>
  <c r="BU36" i="1"/>
  <c r="CG36" i="1" s="1"/>
  <c r="BW36" i="1"/>
  <c r="CI36" i="1" s="1"/>
  <c r="BM36" i="1"/>
  <c r="BY36" i="1" s="1"/>
  <c r="BX36" i="1"/>
  <c r="CJ36" i="1" s="1"/>
  <c r="BO36" i="1"/>
  <c r="CA36" i="1" s="1"/>
  <c r="BQ36" i="1"/>
  <c r="CC36" i="1" s="1"/>
  <c r="BR36" i="1"/>
  <c r="CD36" i="1" s="1"/>
  <c r="BS36" i="1"/>
  <c r="CE36" i="1" s="1"/>
  <c r="BP36" i="1"/>
  <c r="CB36" i="1" s="1"/>
  <c r="BR37" i="1"/>
  <c r="CD37" i="1" s="1"/>
  <c r="BP37" i="1"/>
  <c r="CB37" i="1" s="1"/>
  <c r="BQ37" i="1"/>
  <c r="CC37" i="1" s="1"/>
  <c r="BS37" i="1"/>
  <c r="CE37" i="1" s="1"/>
  <c r="BT37" i="1"/>
  <c r="CF37" i="1" s="1"/>
  <c r="BU37" i="1"/>
  <c r="CG37" i="1" s="1"/>
  <c r="BN37" i="1"/>
  <c r="BZ37" i="1" s="1"/>
  <c r="BO37" i="1"/>
  <c r="CA37" i="1" s="1"/>
  <c r="BV37" i="1"/>
  <c r="CH37" i="1" s="1"/>
  <c r="BX37" i="1"/>
  <c r="CJ37" i="1" s="1"/>
  <c r="BM37" i="1"/>
  <c r="BY37" i="1" s="1"/>
  <c r="BW37" i="1"/>
  <c r="CI37" i="1" s="1"/>
  <c r="BO139" i="1"/>
  <c r="CA139" i="1" s="1"/>
  <c r="BW139" i="1"/>
  <c r="CI139" i="1" s="1"/>
  <c r="BQ139" i="1"/>
  <c r="CC139" i="1" s="1"/>
  <c r="BS139" i="1"/>
  <c r="CE139" i="1" s="1"/>
  <c r="BU139" i="1"/>
  <c r="CG139" i="1" s="1"/>
  <c r="BV139" i="1"/>
  <c r="CH139" i="1" s="1"/>
  <c r="BX139" i="1"/>
  <c r="CJ139" i="1" s="1"/>
  <c r="BP139" i="1"/>
  <c r="CB139" i="1" s="1"/>
  <c r="BM139" i="1"/>
  <c r="BY139" i="1" s="1"/>
  <c r="BN139" i="1"/>
  <c r="BZ139" i="1" s="1"/>
  <c r="BR139" i="1"/>
  <c r="CD139" i="1" s="1"/>
  <c r="BT139" i="1"/>
  <c r="CF139" i="1" s="1"/>
  <c r="BM116" i="1"/>
  <c r="BY116" i="1" s="1"/>
  <c r="BU116" i="1"/>
  <c r="CG116" i="1" s="1"/>
  <c r="BO116" i="1"/>
  <c r="CA116" i="1" s="1"/>
  <c r="BW116" i="1"/>
  <c r="CI116" i="1" s="1"/>
  <c r="BV116" i="1"/>
  <c r="CH116" i="1" s="1"/>
  <c r="BX116" i="1"/>
  <c r="CJ116" i="1" s="1"/>
  <c r="BN116" i="1"/>
  <c r="BZ116" i="1" s="1"/>
  <c r="BQ116" i="1"/>
  <c r="CC116" i="1" s="1"/>
  <c r="BR116" i="1"/>
  <c r="CD116" i="1" s="1"/>
  <c r="BS116" i="1"/>
  <c r="CE116" i="1" s="1"/>
  <c r="BT116" i="1"/>
  <c r="CF116" i="1" s="1"/>
  <c r="BP116" i="1"/>
  <c r="CB116" i="1" s="1"/>
  <c r="BQ103" i="1"/>
  <c r="CC103" i="1" s="1"/>
  <c r="BS103" i="1"/>
  <c r="CE103" i="1" s="1"/>
  <c r="BT103" i="1"/>
  <c r="CF103" i="1" s="1"/>
  <c r="BU103" i="1"/>
  <c r="CG103" i="1" s="1"/>
  <c r="BN103" i="1"/>
  <c r="BZ103" i="1" s="1"/>
  <c r="BW103" i="1"/>
  <c r="CI103" i="1" s="1"/>
  <c r="BP103" i="1"/>
  <c r="CB103" i="1" s="1"/>
  <c r="BR103" i="1"/>
  <c r="CD103" i="1" s="1"/>
  <c r="BV103" i="1"/>
  <c r="CH103" i="1" s="1"/>
  <c r="BM103" i="1"/>
  <c r="BY103" i="1" s="1"/>
  <c r="BO103" i="1"/>
  <c r="CA103" i="1" s="1"/>
  <c r="BX103" i="1"/>
  <c r="CJ103" i="1" s="1"/>
  <c r="BS75" i="1"/>
  <c r="CE75" i="1" s="1"/>
  <c r="BP75" i="1"/>
  <c r="CB75" i="1" s="1"/>
  <c r="BO75" i="1"/>
  <c r="CA75" i="1" s="1"/>
  <c r="BQ75" i="1"/>
  <c r="CC75" i="1" s="1"/>
  <c r="BR75" i="1"/>
  <c r="CD75" i="1" s="1"/>
  <c r="BV75" i="1"/>
  <c r="CH75" i="1" s="1"/>
  <c r="BM75" i="1"/>
  <c r="BY75" i="1" s="1"/>
  <c r="BU75" i="1"/>
  <c r="CG75" i="1" s="1"/>
  <c r="BX75" i="1"/>
  <c r="CJ75" i="1" s="1"/>
  <c r="BN75" i="1"/>
  <c r="BZ75" i="1" s="1"/>
  <c r="BT75" i="1"/>
  <c r="CF75" i="1" s="1"/>
  <c r="BW75" i="1"/>
  <c r="CI75" i="1" s="1"/>
  <c r="BO57" i="1"/>
  <c r="CA57" i="1" s="1"/>
  <c r="BW57" i="1"/>
  <c r="CI57" i="1" s="1"/>
  <c r="BP57" i="1"/>
  <c r="CB57" i="1" s="1"/>
  <c r="BX57" i="1"/>
  <c r="CJ57" i="1" s="1"/>
  <c r="BQ57" i="1"/>
  <c r="CC57" i="1" s="1"/>
  <c r="BS57" i="1"/>
  <c r="CE57" i="1" s="1"/>
  <c r="BV57" i="1"/>
  <c r="CH57" i="1" s="1"/>
  <c r="BN57" i="1"/>
  <c r="BZ57" i="1" s="1"/>
  <c r="BM57" i="1"/>
  <c r="BY57" i="1" s="1"/>
  <c r="BU57" i="1"/>
  <c r="CG57" i="1" s="1"/>
  <c r="BT57" i="1"/>
  <c r="CF57" i="1" s="1"/>
  <c r="BR57" i="1"/>
  <c r="CD57" i="1" s="1"/>
  <c r="BO76" i="1"/>
  <c r="CA76" i="1" s="1"/>
  <c r="BW76" i="1"/>
  <c r="CI76" i="1" s="1"/>
  <c r="BM76" i="1"/>
  <c r="BY76" i="1" s="1"/>
  <c r="BV76" i="1"/>
  <c r="CH76" i="1" s="1"/>
  <c r="BX76" i="1"/>
  <c r="CJ76" i="1" s="1"/>
  <c r="BN76" i="1"/>
  <c r="BZ76" i="1" s="1"/>
  <c r="BP76" i="1"/>
  <c r="CB76" i="1" s="1"/>
  <c r="BS76" i="1"/>
  <c r="CE76" i="1" s="1"/>
  <c r="BQ76" i="1"/>
  <c r="CC76" i="1" s="1"/>
  <c r="BU76" i="1"/>
  <c r="CG76" i="1" s="1"/>
  <c r="BT76" i="1"/>
  <c r="CF76" i="1" s="1"/>
  <c r="BR76" i="1"/>
  <c r="CD76" i="1" s="1"/>
  <c r="BO133" i="1"/>
  <c r="CA133" i="1" s="1"/>
  <c r="BW133" i="1"/>
  <c r="CI133" i="1" s="1"/>
  <c r="BP133" i="1"/>
  <c r="CB133" i="1" s="1"/>
  <c r="BX133" i="1"/>
  <c r="CJ133" i="1" s="1"/>
  <c r="BQ133" i="1"/>
  <c r="CC133" i="1" s="1"/>
  <c r="BS133" i="1"/>
  <c r="CE133" i="1" s="1"/>
  <c r="BV133" i="1"/>
  <c r="CH133" i="1" s="1"/>
  <c r="BR133" i="1"/>
  <c r="CD133" i="1" s="1"/>
  <c r="BT133" i="1"/>
  <c r="CF133" i="1" s="1"/>
  <c r="BU133" i="1"/>
  <c r="CG133" i="1" s="1"/>
  <c r="BM133" i="1"/>
  <c r="BY133" i="1" s="1"/>
  <c r="BN133" i="1"/>
  <c r="BZ133" i="1" s="1"/>
  <c r="BM49" i="1"/>
  <c r="BY49" i="1" s="1"/>
  <c r="BU49" i="1"/>
  <c r="CG49" i="1" s="1"/>
  <c r="BQ49" i="1"/>
  <c r="CC49" i="1" s="1"/>
  <c r="BV49" i="1"/>
  <c r="CH49" i="1" s="1"/>
  <c r="BR49" i="1"/>
  <c r="CD49" i="1" s="1"/>
  <c r="BS49" i="1"/>
  <c r="CE49" i="1" s="1"/>
  <c r="BT49" i="1"/>
  <c r="CF49" i="1" s="1"/>
  <c r="BX49" i="1"/>
  <c r="CJ49" i="1" s="1"/>
  <c r="BO49" i="1"/>
  <c r="CA49" i="1" s="1"/>
  <c r="BP49" i="1"/>
  <c r="CB49" i="1" s="1"/>
  <c r="BW49" i="1"/>
  <c r="CI49" i="1" s="1"/>
  <c r="BN49" i="1"/>
  <c r="BZ49" i="1" s="1"/>
  <c r="BO131" i="1"/>
  <c r="CA131" i="1" s="1"/>
  <c r="BW131" i="1"/>
  <c r="CI131" i="1" s="1"/>
  <c r="BP131" i="1"/>
  <c r="CB131" i="1" s="1"/>
  <c r="BX131" i="1"/>
  <c r="CJ131" i="1" s="1"/>
  <c r="BQ131" i="1"/>
  <c r="CC131" i="1" s="1"/>
  <c r="BS131" i="1"/>
  <c r="CE131" i="1" s="1"/>
  <c r="BV131" i="1"/>
  <c r="CH131" i="1" s="1"/>
  <c r="BR131" i="1"/>
  <c r="CD131" i="1" s="1"/>
  <c r="BM131" i="1"/>
  <c r="BY131" i="1" s="1"/>
  <c r="BN131" i="1"/>
  <c r="BZ131" i="1" s="1"/>
  <c r="BT131" i="1"/>
  <c r="CF131" i="1" s="1"/>
  <c r="BU131" i="1"/>
  <c r="CG131" i="1" s="1"/>
  <c r="BM33" i="1"/>
  <c r="BY33" i="1" s="1"/>
  <c r="BU33" i="1"/>
  <c r="CG33" i="1" s="1"/>
  <c r="BN33" i="1"/>
  <c r="BZ33" i="1" s="1"/>
  <c r="BW33" i="1"/>
  <c r="CI33" i="1" s="1"/>
  <c r="BT33" i="1"/>
  <c r="CF33" i="1" s="1"/>
  <c r="BQ33" i="1"/>
  <c r="CC33" i="1" s="1"/>
  <c r="BX33" i="1"/>
  <c r="CJ33" i="1" s="1"/>
  <c r="BO33" i="1"/>
  <c r="CA33" i="1" s="1"/>
  <c r="BP33" i="1"/>
  <c r="CB33" i="1" s="1"/>
  <c r="BR33" i="1"/>
  <c r="CD33" i="1" s="1"/>
  <c r="BV33" i="1"/>
  <c r="CH33" i="1" s="1"/>
  <c r="BS33" i="1"/>
  <c r="CE33" i="1" s="1"/>
  <c r="BT21" i="1"/>
  <c r="CF21" i="1" s="1"/>
  <c r="BQ21" i="1"/>
  <c r="CC21" i="1" s="1"/>
  <c r="BS21" i="1"/>
  <c r="CE21" i="1" s="1"/>
  <c r="BU21" i="1"/>
  <c r="CG21" i="1" s="1"/>
  <c r="BV21" i="1"/>
  <c r="CH21" i="1" s="1"/>
  <c r="BM21" i="1"/>
  <c r="BY21" i="1" s="1"/>
  <c r="BW21" i="1"/>
  <c r="CI21" i="1" s="1"/>
  <c r="BX21" i="1"/>
  <c r="CJ21" i="1" s="1"/>
  <c r="BO21" i="1"/>
  <c r="CA21" i="1" s="1"/>
  <c r="BP21" i="1"/>
  <c r="CB21" i="1" s="1"/>
  <c r="BR21" i="1"/>
  <c r="CD21" i="1" s="1"/>
  <c r="BN21" i="1"/>
  <c r="BZ21" i="1" s="1"/>
  <c r="BS140" i="1"/>
  <c r="CE140" i="1" s="1"/>
  <c r="BM140" i="1"/>
  <c r="BY140" i="1" s="1"/>
  <c r="BU140" i="1"/>
  <c r="CG140" i="1" s="1"/>
  <c r="BO140" i="1"/>
  <c r="CA140" i="1" s="1"/>
  <c r="BW140" i="1"/>
  <c r="CI140" i="1" s="1"/>
  <c r="BT140" i="1"/>
  <c r="CF140" i="1" s="1"/>
  <c r="BV140" i="1"/>
  <c r="CH140" i="1" s="1"/>
  <c r="BX140" i="1"/>
  <c r="CJ140" i="1" s="1"/>
  <c r="BP140" i="1"/>
  <c r="CB140" i="1" s="1"/>
  <c r="BN140" i="1"/>
  <c r="BZ140" i="1" s="1"/>
  <c r="BQ140" i="1"/>
  <c r="CC140" i="1" s="1"/>
  <c r="BR140" i="1"/>
  <c r="CD140" i="1" s="1"/>
  <c r="BQ42" i="1"/>
  <c r="CC42" i="1" s="1"/>
  <c r="BT42" i="1"/>
  <c r="CF42" i="1" s="1"/>
  <c r="BU42" i="1"/>
  <c r="CG42" i="1" s="1"/>
  <c r="BV42" i="1"/>
  <c r="CH42" i="1" s="1"/>
  <c r="BO42" i="1"/>
  <c r="CA42" i="1" s="1"/>
  <c r="BW42" i="1"/>
  <c r="CI42" i="1" s="1"/>
  <c r="BX42" i="1"/>
  <c r="CJ42" i="1" s="1"/>
  <c r="BN42" i="1"/>
  <c r="BZ42" i="1" s="1"/>
  <c r="BM42" i="1"/>
  <c r="BY42" i="1" s="1"/>
  <c r="BP42" i="1"/>
  <c r="CB42" i="1" s="1"/>
  <c r="BS42" i="1"/>
  <c r="CE42" i="1" s="1"/>
  <c r="BR42" i="1"/>
  <c r="CD42" i="1" s="1"/>
  <c r="BT83" i="1"/>
  <c r="CF83" i="1" s="1"/>
  <c r="BS83" i="1"/>
  <c r="CE83" i="1" s="1"/>
  <c r="BO83" i="1"/>
  <c r="CA83" i="1" s="1"/>
  <c r="BQ83" i="1"/>
  <c r="CC83" i="1" s="1"/>
  <c r="BV83" i="1"/>
  <c r="CH83" i="1" s="1"/>
  <c r="BR83" i="1"/>
  <c r="CD83" i="1" s="1"/>
  <c r="BW83" i="1"/>
  <c r="CI83" i="1" s="1"/>
  <c r="BU83" i="1"/>
  <c r="CG83" i="1" s="1"/>
  <c r="BX83" i="1"/>
  <c r="CJ83" i="1" s="1"/>
  <c r="BP83" i="1"/>
  <c r="CB83" i="1" s="1"/>
  <c r="BM83" i="1"/>
  <c r="BY83" i="1" s="1"/>
  <c r="BN83" i="1"/>
  <c r="BZ83" i="1" s="1"/>
  <c r="BQ121" i="1"/>
  <c r="CC121" i="1" s="1"/>
  <c r="BS121" i="1"/>
  <c r="CE121" i="1" s="1"/>
  <c r="BR121" i="1"/>
  <c r="CD121" i="1" s="1"/>
  <c r="BT121" i="1"/>
  <c r="CF121" i="1" s="1"/>
  <c r="BU121" i="1"/>
  <c r="CG121" i="1" s="1"/>
  <c r="BM121" i="1"/>
  <c r="BY121" i="1" s="1"/>
  <c r="BW121" i="1"/>
  <c r="CI121" i="1" s="1"/>
  <c r="BP121" i="1"/>
  <c r="CB121" i="1" s="1"/>
  <c r="BN121" i="1"/>
  <c r="BZ121" i="1" s="1"/>
  <c r="BO121" i="1"/>
  <c r="CA121" i="1" s="1"/>
  <c r="BV121" i="1"/>
  <c r="CH121" i="1" s="1"/>
  <c r="BX121" i="1"/>
  <c r="CJ121" i="1" s="1"/>
  <c r="BO74" i="1"/>
  <c r="CA74" i="1" s="1"/>
  <c r="BW74" i="1"/>
  <c r="CI74" i="1" s="1"/>
  <c r="BT74" i="1"/>
  <c r="CF74" i="1" s="1"/>
  <c r="BS74" i="1"/>
  <c r="CE74" i="1" s="1"/>
  <c r="BU74" i="1"/>
  <c r="CG74" i="1" s="1"/>
  <c r="BV74" i="1"/>
  <c r="CH74" i="1" s="1"/>
  <c r="BP74" i="1"/>
  <c r="CB74" i="1" s="1"/>
  <c r="BM74" i="1"/>
  <c r="BY74" i="1" s="1"/>
  <c r="BR74" i="1"/>
  <c r="CD74" i="1" s="1"/>
  <c r="BQ74" i="1"/>
  <c r="CC74" i="1" s="1"/>
  <c r="BN74" i="1"/>
  <c r="BZ74" i="1" s="1"/>
  <c r="BX74" i="1"/>
  <c r="CJ74" i="1" s="1"/>
  <c r="BQ50" i="1"/>
  <c r="CC50" i="1" s="1"/>
  <c r="BM50" i="1"/>
  <c r="BY50" i="1" s="1"/>
  <c r="BV50" i="1"/>
  <c r="CH50" i="1" s="1"/>
  <c r="BR50" i="1"/>
  <c r="CD50" i="1" s="1"/>
  <c r="BX50" i="1"/>
  <c r="CJ50" i="1" s="1"/>
  <c r="BN50" i="1"/>
  <c r="BZ50" i="1" s="1"/>
  <c r="BO50" i="1"/>
  <c r="CA50" i="1" s="1"/>
  <c r="BS50" i="1"/>
  <c r="CE50" i="1" s="1"/>
  <c r="BT50" i="1"/>
  <c r="CF50" i="1" s="1"/>
  <c r="BW50" i="1"/>
  <c r="CI50" i="1" s="1"/>
  <c r="BP50" i="1"/>
  <c r="CB50" i="1" s="1"/>
  <c r="BU50" i="1"/>
  <c r="CG50" i="1" s="1"/>
  <c r="BS71" i="1"/>
  <c r="CE71" i="1" s="1"/>
  <c r="BP71" i="1"/>
  <c r="CB71" i="1" s="1"/>
  <c r="BU71" i="1"/>
  <c r="CG71" i="1" s="1"/>
  <c r="BT71" i="1"/>
  <c r="CF71" i="1" s="1"/>
  <c r="BV71" i="1"/>
  <c r="CH71" i="1" s="1"/>
  <c r="BW71" i="1"/>
  <c r="CI71" i="1" s="1"/>
  <c r="BO71" i="1"/>
  <c r="CA71" i="1" s="1"/>
  <c r="BM71" i="1"/>
  <c r="BY71" i="1" s="1"/>
  <c r="BN71" i="1"/>
  <c r="BZ71" i="1" s="1"/>
  <c r="BX71" i="1"/>
  <c r="CJ71" i="1" s="1"/>
  <c r="BQ71" i="1"/>
  <c r="CC71" i="1" s="1"/>
  <c r="BR71" i="1"/>
  <c r="CD71" i="1" s="1"/>
  <c r="BQ109" i="1"/>
  <c r="CC109" i="1" s="1"/>
  <c r="BP109" i="1"/>
  <c r="CB109" i="1" s="1"/>
  <c r="BS109" i="1"/>
  <c r="CE109" i="1" s="1"/>
  <c r="BU109" i="1"/>
  <c r="CG109" i="1" s="1"/>
  <c r="BT109" i="1"/>
  <c r="CF109" i="1" s="1"/>
  <c r="BV109" i="1"/>
  <c r="CH109" i="1" s="1"/>
  <c r="BW109" i="1"/>
  <c r="CI109" i="1" s="1"/>
  <c r="BM109" i="1"/>
  <c r="BY109" i="1" s="1"/>
  <c r="BN109" i="1"/>
  <c r="BZ109" i="1" s="1"/>
  <c r="BO109" i="1"/>
  <c r="CA109" i="1" s="1"/>
  <c r="BX109" i="1"/>
  <c r="CJ109" i="1" s="1"/>
  <c r="BR109" i="1"/>
  <c r="CD109" i="1" s="1"/>
  <c r="BM98" i="1"/>
  <c r="BY98" i="1" s="1"/>
  <c r="BU98" i="1"/>
  <c r="CG98" i="1" s="1"/>
  <c r="BP98" i="1"/>
  <c r="CB98" i="1" s="1"/>
  <c r="BR98" i="1"/>
  <c r="CD98" i="1" s="1"/>
  <c r="BW98" i="1"/>
  <c r="CI98" i="1" s="1"/>
  <c r="BX98" i="1"/>
  <c r="CJ98" i="1" s="1"/>
  <c r="BN98" i="1"/>
  <c r="BZ98" i="1" s="1"/>
  <c r="BQ98" i="1"/>
  <c r="CC98" i="1" s="1"/>
  <c r="BT98" i="1"/>
  <c r="CF98" i="1" s="1"/>
  <c r="BV98" i="1"/>
  <c r="CH98" i="1" s="1"/>
  <c r="BS98" i="1"/>
  <c r="CE98" i="1" s="1"/>
  <c r="BO98" i="1"/>
  <c r="CA98" i="1" s="1"/>
  <c r="BQ119" i="1"/>
  <c r="CC119" i="1" s="1"/>
  <c r="BS119" i="1"/>
  <c r="CE119" i="1" s="1"/>
  <c r="BM119" i="1"/>
  <c r="BY119" i="1" s="1"/>
  <c r="BW119" i="1"/>
  <c r="CI119" i="1" s="1"/>
  <c r="BN119" i="1"/>
  <c r="BZ119" i="1" s="1"/>
  <c r="BX119" i="1"/>
  <c r="CJ119" i="1" s="1"/>
  <c r="BO119" i="1"/>
  <c r="CA119" i="1" s="1"/>
  <c r="BR119" i="1"/>
  <c r="CD119" i="1" s="1"/>
  <c r="BV119" i="1"/>
  <c r="CH119" i="1" s="1"/>
  <c r="BP119" i="1"/>
  <c r="CB119" i="1" s="1"/>
  <c r="BT119" i="1"/>
  <c r="CF119" i="1" s="1"/>
  <c r="BU119" i="1"/>
  <c r="CG119" i="1" s="1"/>
  <c r="BS130" i="1"/>
  <c r="CE130" i="1" s="1"/>
  <c r="BT130" i="1"/>
  <c r="CF130" i="1" s="1"/>
  <c r="BM130" i="1"/>
  <c r="BY130" i="1" s="1"/>
  <c r="BU130" i="1"/>
  <c r="CG130" i="1" s="1"/>
  <c r="BO130" i="1"/>
  <c r="CA130" i="1" s="1"/>
  <c r="BW130" i="1"/>
  <c r="CI130" i="1" s="1"/>
  <c r="BX130" i="1"/>
  <c r="CJ130" i="1" s="1"/>
  <c r="BQ130" i="1"/>
  <c r="CC130" i="1" s="1"/>
  <c r="BN130" i="1"/>
  <c r="BZ130" i="1" s="1"/>
  <c r="BP130" i="1"/>
  <c r="CB130" i="1" s="1"/>
  <c r="BR130" i="1"/>
  <c r="CD130" i="1" s="1"/>
  <c r="BV130" i="1"/>
  <c r="CH130" i="1" s="1"/>
  <c r="BM31" i="1"/>
  <c r="BY31" i="1" s="1"/>
  <c r="BU31" i="1"/>
  <c r="CG31" i="1" s="1"/>
  <c r="BT31" i="1"/>
  <c r="CF31" i="1" s="1"/>
  <c r="BQ31" i="1"/>
  <c r="CC31" i="1" s="1"/>
  <c r="BP31" i="1"/>
  <c r="CB31" i="1" s="1"/>
  <c r="BO31" i="1"/>
  <c r="CA31" i="1" s="1"/>
  <c r="BR31" i="1"/>
  <c r="CD31" i="1" s="1"/>
  <c r="BS31" i="1"/>
  <c r="CE31" i="1" s="1"/>
  <c r="BV31" i="1"/>
  <c r="CH31" i="1" s="1"/>
  <c r="BX31" i="1"/>
  <c r="CJ31" i="1" s="1"/>
  <c r="BW31" i="1"/>
  <c r="CI31" i="1" s="1"/>
  <c r="BN31" i="1"/>
  <c r="BZ31" i="1" s="1"/>
  <c r="BQ117" i="1"/>
  <c r="CC117" i="1" s="1"/>
  <c r="BS117" i="1"/>
  <c r="CE117" i="1" s="1"/>
  <c r="BR117" i="1"/>
  <c r="CD117" i="1" s="1"/>
  <c r="BT117" i="1"/>
  <c r="CF117" i="1" s="1"/>
  <c r="BU117" i="1"/>
  <c r="CG117" i="1" s="1"/>
  <c r="BM117" i="1"/>
  <c r="BY117" i="1" s="1"/>
  <c r="BW117" i="1"/>
  <c r="CI117" i="1" s="1"/>
  <c r="BO117" i="1"/>
  <c r="CA117" i="1" s="1"/>
  <c r="BP117" i="1"/>
  <c r="CB117" i="1" s="1"/>
  <c r="BV117" i="1"/>
  <c r="CH117" i="1" s="1"/>
  <c r="BN117" i="1"/>
  <c r="BZ117" i="1" s="1"/>
  <c r="BX117" i="1"/>
  <c r="CJ117" i="1" s="1"/>
  <c r="BQ101" i="1"/>
  <c r="CC101" i="1" s="1"/>
  <c r="BN101" i="1"/>
  <c r="BZ101" i="1" s="1"/>
  <c r="BW101" i="1"/>
  <c r="CI101" i="1" s="1"/>
  <c r="BU101" i="1"/>
  <c r="CG101" i="1" s="1"/>
  <c r="BV101" i="1"/>
  <c r="CH101" i="1" s="1"/>
  <c r="BM101" i="1"/>
  <c r="BY101" i="1" s="1"/>
  <c r="BX101" i="1"/>
  <c r="CJ101" i="1" s="1"/>
  <c r="BP101" i="1"/>
  <c r="CB101" i="1" s="1"/>
  <c r="BO101" i="1"/>
  <c r="CA101" i="1" s="1"/>
  <c r="BS101" i="1"/>
  <c r="CE101" i="1" s="1"/>
  <c r="BR101" i="1"/>
  <c r="CD101" i="1" s="1"/>
  <c r="BT101" i="1"/>
  <c r="CF101" i="1" s="1"/>
  <c r="BQ48" i="1"/>
  <c r="CC48" i="1" s="1"/>
  <c r="BT48" i="1"/>
  <c r="CF48" i="1" s="1"/>
  <c r="BO48" i="1"/>
  <c r="CA48" i="1" s="1"/>
  <c r="BX48" i="1"/>
  <c r="CJ48" i="1" s="1"/>
  <c r="BV48" i="1"/>
  <c r="CH48" i="1" s="1"/>
  <c r="BW48" i="1"/>
  <c r="CI48" i="1" s="1"/>
  <c r="BM48" i="1"/>
  <c r="BY48" i="1" s="1"/>
  <c r="BP48" i="1"/>
  <c r="CB48" i="1" s="1"/>
  <c r="BR48" i="1"/>
  <c r="CD48" i="1" s="1"/>
  <c r="BU48" i="1"/>
  <c r="CG48" i="1" s="1"/>
  <c r="BN48" i="1"/>
  <c r="BZ48" i="1" s="1"/>
  <c r="BS48" i="1"/>
  <c r="CE48" i="1" s="1"/>
  <c r="BT25" i="1"/>
  <c r="CF25" i="1" s="1"/>
  <c r="BM25" i="1"/>
  <c r="BY25" i="1" s="1"/>
  <c r="BV25" i="1"/>
  <c r="CH25" i="1" s="1"/>
  <c r="BO25" i="1"/>
  <c r="CA25" i="1" s="1"/>
  <c r="BP25" i="1"/>
  <c r="CB25" i="1" s="1"/>
  <c r="BQ25" i="1"/>
  <c r="CC25" i="1" s="1"/>
  <c r="BR25" i="1"/>
  <c r="CD25" i="1" s="1"/>
  <c r="BU25" i="1"/>
  <c r="CG25" i="1" s="1"/>
  <c r="BN25" i="1"/>
  <c r="BZ25" i="1" s="1"/>
  <c r="BS25" i="1"/>
  <c r="CE25" i="1" s="1"/>
  <c r="BX25" i="1"/>
  <c r="CJ25" i="1" s="1"/>
  <c r="BW25" i="1"/>
  <c r="CI25" i="1" s="1"/>
  <c r="BN93" i="1"/>
  <c r="BZ93" i="1" s="1"/>
  <c r="BV93" i="1"/>
  <c r="CH93" i="1" s="1"/>
  <c r="BP93" i="1"/>
  <c r="CB93" i="1" s="1"/>
  <c r="BQ93" i="1"/>
  <c r="CC93" i="1" s="1"/>
  <c r="BS93" i="1"/>
  <c r="CE93" i="1" s="1"/>
  <c r="BT93" i="1"/>
  <c r="CF93" i="1" s="1"/>
  <c r="BU93" i="1"/>
  <c r="CG93" i="1" s="1"/>
  <c r="BW93" i="1"/>
  <c r="CI93" i="1" s="1"/>
  <c r="BM93" i="1"/>
  <c r="BY93" i="1" s="1"/>
  <c r="BO93" i="1"/>
  <c r="CA93" i="1" s="1"/>
  <c r="BX93" i="1"/>
  <c r="CJ93" i="1" s="1"/>
  <c r="BR93" i="1"/>
  <c r="CD93" i="1" s="1"/>
  <c r="BM122" i="1"/>
  <c r="BY122" i="1" s="1"/>
  <c r="BU122" i="1"/>
  <c r="CG122" i="1" s="1"/>
  <c r="BO122" i="1"/>
  <c r="CA122" i="1" s="1"/>
  <c r="BW122" i="1"/>
  <c r="CI122" i="1" s="1"/>
  <c r="BQ122" i="1"/>
  <c r="CC122" i="1" s="1"/>
  <c r="BR122" i="1"/>
  <c r="CD122" i="1" s="1"/>
  <c r="BS122" i="1"/>
  <c r="CE122" i="1" s="1"/>
  <c r="BV122" i="1"/>
  <c r="CH122" i="1" s="1"/>
  <c r="BN122" i="1"/>
  <c r="BZ122" i="1" s="1"/>
  <c r="BX122" i="1"/>
  <c r="CJ122" i="1" s="1"/>
  <c r="BP122" i="1"/>
  <c r="CB122" i="1" s="1"/>
  <c r="BT122" i="1"/>
  <c r="CF122" i="1" s="1"/>
  <c r="BT89" i="1"/>
  <c r="CF89" i="1" s="1"/>
  <c r="BQ89" i="1"/>
  <c r="CC89" i="1" s="1"/>
  <c r="BV89" i="1"/>
  <c r="CH89" i="1" s="1"/>
  <c r="BR89" i="1"/>
  <c r="CD89" i="1" s="1"/>
  <c r="BX89" i="1"/>
  <c r="CJ89" i="1" s="1"/>
  <c r="BN89" i="1"/>
  <c r="BZ89" i="1" s="1"/>
  <c r="BW89" i="1"/>
  <c r="CI89" i="1" s="1"/>
  <c r="BO89" i="1"/>
  <c r="CA89" i="1" s="1"/>
  <c r="BP89" i="1"/>
  <c r="CB89" i="1" s="1"/>
  <c r="BS89" i="1"/>
  <c r="CE89" i="1" s="1"/>
  <c r="BU89" i="1"/>
  <c r="CG89" i="1" s="1"/>
  <c r="BM89" i="1"/>
  <c r="BY89" i="1" s="1"/>
  <c r="BP22" i="1"/>
  <c r="CB22" i="1" s="1"/>
  <c r="BX22" i="1"/>
  <c r="CJ22" i="1" s="1"/>
  <c r="BN22" i="1"/>
  <c r="BZ22" i="1" s="1"/>
  <c r="BW22" i="1"/>
  <c r="CI22" i="1" s="1"/>
  <c r="BQ22" i="1"/>
  <c r="CC22" i="1" s="1"/>
  <c r="BR22" i="1"/>
  <c r="CD22" i="1" s="1"/>
  <c r="BS22" i="1"/>
  <c r="CE22" i="1" s="1"/>
  <c r="BT22" i="1"/>
  <c r="CF22" i="1" s="1"/>
  <c r="BO22" i="1"/>
  <c r="CA22" i="1" s="1"/>
  <c r="BM22" i="1"/>
  <c r="BY22" i="1" s="1"/>
  <c r="BU22" i="1"/>
  <c r="CG22" i="1" s="1"/>
  <c r="BV22" i="1"/>
  <c r="CH22" i="1" s="1"/>
  <c r="BP80" i="1"/>
  <c r="CB80" i="1" s="1"/>
  <c r="BX80" i="1"/>
  <c r="CJ80" i="1" s="1"/>
  <c r="BQ80" i="1"/>
  <c r="CC80" i="1" s="1"/>
  <c r="BU80" i="1"/>
  <c r="CG80" i="1" s="1"/>
  <c r="BM80" i="1"/>
  <c r="BY80" i="1" s="1"/>
  <c r="BN80" i="1"/>
  <c r="BZ80" i="1" s="1"/>
  <c r="BO80" i="1"/>
  <c r="CA80" i="1" s="1"/>
  <c r="BT80" i="1"/>
  <c r="CF80" i="1" s="1"/>
  <c r="BR80" i="1"/>
  <c r="CD80" i="1" s="1"/>
  <c r="BS80" i="1"/>
  <c r="CE80" i="1" s="1"/>
  <c r="BW80" i="1"/>
  <c r="CI80" i="1" s="1"/>
  <c r="BV80" i="1"/>
  <c r="CH80" i="1" s="1"/>
  <c r="BQ44" i="1"/>
  <c r="CC44" i="1" s="1"/>
  <c r="BM44" i="1"/>
  <c r="BY44" i="1" s="1"/>
  <c r="BV44" i="1"/>
  <c r="CH44" i="1" s="1"/>
  <c r="BN44" i="1"/>
  <c r="BZ44" i="1" s="1"/>
  <c r="BX44" i="1"/>
  <c r="CJ44" i="1" s="1"/>
  <c r="BO44" i="1"/>
  <c r="CA44" i="1" s="1"/>
  <c r="BS44" i="1"/>
  <c r="CE44" i="1" s="1"/>
  <c r="BP44" i="1"/>
  <c r="CB44" i="1" s="1"/>
  <c r="BR44" i="1"/>
  <c r="CD44" i="1" s="1"/>
  <c r="BU44" i="1"/>
  <c r="CG44" i="1" s="1"/>
  <c r="BT44" i="1"/>
  <c r="CF44" i="1" s="1"/>
  <c r="BW44" i="1"/>
  <c r="CI44" i="1" s="1"/>
  <c r="BN40" i="1"/>
  <c r="BZ40" i="1" s="1"/>
  <c r="BV40" i="1"/>
  <c r="CH40" i="1" s="1"/>
  <c r="BP40" i="1"/>
  <c r="CB40" i="1" s="1"/>
  <c r="BT40" i="1"/>
  <c r="CF40" i="1" s="1"/>
  <c r="BX40" i="1"/>
  <c r="CJ40" i="1" s="1"/>
  <c r="BM40" i="1"/>
  <c r="BY40" i="1" s="1"/>
  <c r="BR40" i="1"/>
  <c r="CD40" i="1" s="1"/>
  <c r="BS40" i="1"/>
  <c r="CE40" i="1" s="1"/>
  <c r="BU40" i="1"/>
  <c r="CG40" i="1" s="1"/>
  <c r="BW40" i="1"/>
  <c r="CI40" i="1" s="1"/>
  <c r="BQ40" i="1"/>
  <c r="CC40" i="1" s="1"/>
  <c r="BO40" i="1"/>
  <c r="CA40" i="1" s="1"/>
  <c r="BP26" i="1"/>
  <c r="CB26" i="1" s="1"/>
  <c r="BX26" i="1"/>
  <c r="CJ26" i="1" s="1"/>
  <c r="BS26" i="1"/>
  <c r="CE26" i="1" s="1"/>
  <c r="BU26" i="1"/>
  <c r="CG26" i="1" s="1"/>
  <c r="BV26" i="1"/>
  <c r="CH26" i="1" s="1"/>
  <c r="BM26" i="1"/>
  <c r="BY26" i="1" s="1"/>
  <c r="BW26" i="1"/>
  <c r="CI26" i="1" s="1"/>
  <c r="BN26" i="1"/>
  <c r="BZ26" i="1" s="1"/>
  <c r="BT26" i="1"/>
  <c r="CF26" i="1" s="1"/>
  <c r="BO26" i="1"/>
  <c r="CA26" i="1" s="1"/>
  <c r="BR26" i="1"/>
  <c r="CD26" i="1" s="1"/>
  <c r="BQ26" i="1"/>
  <c r="CC26" i="1" s="1"/>
  <c r="BM126" i="1"/>
  <c r="BY126" i="1" s="1"/>
  <c r="BU126" i="1"/>
  <c r="CG126" i="1" s="1"/>
  <c r="BO126" i="1"/>
  <c r="CA126" i="1" s="1"/>
  <c r="BW126" i="1"/>
  <c r="CI126" i="1" s="1"/>
  <c r="BQ126" i="1"/>
  <c r="CC126" i="1" s="1"/>
  <c r="BR126" i="1"/>
  <c r="CD126" i="1" s="1"/>
  <c r="BS126" i="1"/>
  <c r="CE126" i="1" s="1"/>
  <c r="BV126" i="1"/>
  <c r="CH126" i="1" s="1"/>
  <c r="BT126" i="1"/>
  <c r="CF126" i="1" s="1"/>
  <c r="BX126" i="1"/>
  <c r="CJ126" i="1" s="1"/>
  <c r="BN126" i="1"/>
  <c r="BZ126" i="1" s="1"/>
  <c r="BP126" i="1"/>
  <c r="CB126" i="1" s="1"/>
  <c r="BM100" i="1"/>
  <c r="BY100" i="1" s="1"/>
  <c r="BU100" i="1"/>
  <c r="CG100" i="1" s="1"/>
  <c r="BR100" i="1"/>
  <c r="CD100" i="1" s="1"/>
  <c r="BO100" i="1"/>
  <c r="CA100" i="1" s="1"/>
  <c r="BP100" i="1"/>
  <c r="CB100" i="1" s="1"/>
  <c r="BQ100" i="1"/>
  <c r="CC100" i="1" s="1"/>
  <c r="BT100" i="1"/>
  <c r="CF100" i="1" s="1"/>
  <c r="BW100" i="1"/>
  <c r="CI100" i="1" s="1"/>
  <c r="BX100" i="1"/>
  <c r="CJ100" i="1" s="1"/>
  <c r="BN100" i="1"/>
  <c r="BZ100" i="1" s="1"/>
  <c r="BS100" i="1"/>
  <c r="CE100" i="1" s="1"/>
  <c r="BV100" i="1"/>
  <c r="CH100" i="1" s="1"/>
  <c r="BS79" i="1"/>
  <c r="CE79" i="1" s="1"/>
  <c r="BU79" i="1"/>
  <c r="CG79" i="1" s="1"/>
  <c r="BT79" i="1"/>
  <c r="CF79" i="1" s="1"/>
  <c r="BV79" i="1"/>
  <c r="CH79" i="1" s="1"/>
  <c r="BM79" i="1"/>
  <c r="BY79" i="1" s="1"/>
  <c r="BW79" i="1"/>
  <c r="CI79" i="1" s="1"/>
  <c r="BP79" i="1"/>
  <c r="CB79" i="1" s="1"/>
  <c r="BN79" i="1"/>
  <c r="BZ79" i="1" s="1"/>
  <c r="BO79" i="1"/>
  <c r="CA79" i="1" s="1"/>
  <c r="BQ79" i="1"/>
  <c r="CC79" i="1" s="1"/>
  <c r="BR79" i="1"/>
  <c r="CD79" i="1" s="1"/>
  <c r="BX79" i="1"/>
  <c r="CJ79" i="1" s="1"/>
  <c r="BS61" i="1"/>
  <c r="CE61" i="1" s="1"/>
  <c r="BN61" i="1"/>
  <c r="BZ61" i="1" s="1"/>
  <c r="BW61" i="1"/>
  <c r="CI61" i="1" s="1"/>
  <c r="BO61" i="1"/>
  <c r="CA61" i="1" s="1"/>
  <c r="BX61" i="1"/>
  <c r="CJ61" i="1" s="1"/>
  <c r="BP61" i="1"/>
  <c r="CB61" i="1" s="1"/>
  <c r="BR61" i="1"/>
  <c r="CD61" i="1" s="1"/>
  <c r="BT61" i="1"/>
  <c r="CF61" i="1" s="1"/>
  <c r="BV61" i="1"/>
  <c r="CH61" i="1" s="1"/>
  <c r="BM61" i="1"/>
  <c r="BY61" i="1" s="1"/>
  <c r="BU61" i="1"/>
  <c r="CG61" i="1" s="1"/>
  <c r="BQ61" i="1"/>
  <c r="CC61" i="1" s="1"/>
  <c r="BS65" i="1"/>
  <c r="CE65" i="1" s="1"/>
  <c r="BR65" i="1"/>
  <c r="CD65" i="1" s="1"/>
  <c r="BT65" i="1"/>
  <c r="CF65" i="1" s="1"/>
  <c r="BU65" i="1"/>
  <c r="CG65" i="1" s="1"/>
  <c r="BN65" i="1"/>
  <c r="BZ65" i="1" s="1"/>
  <c r="BW65" i="1"/>
  <c r="CI65" i="1" s="1"/>
  <c r="BM65" i="1"/>
  <c r="BY65" i="1" s="1"/>
  <c r="BO65" i="1"/>
  <c r="CA65" i="1" s="1"/>
  <c r="BV65" i="1"/>
  <c r="CH65" i="1" s="1"/>
  <c r="BP65" i="1"/>
  <c r="CB65" i="1" s="1"/>
  <c r="BX65" i="1"/>
  <c r="CJ65" i="1" s="1"/>
  <c r="BQ65" i="1"/>
  <c r="CC65" i="1" s="1"/>
  <c r="BM112" i="1"/>
  <c r="BY112" i="1" s="1"/>
  <c r="BU112" i="1"/>
  <c r="CG112" i="1" s="1"/>
  <c r="BP112" i="1"/>
  <c r="CB112" i="1" s="1"/>
  <c r="BR112" i="1"/>
  <c r="CD112" i="1" s="1"/>
  <c r="BT112" i="1"/>
  <c r="CF112" i="1" s="1"/>
  <c r="BO112" i="1"/>
  <c r="CA112" i="1" s="1"/>
  <c r="BQ112" i="1"/>
  <c r="CC112" i="1" s="1"/>
  <c r="BS112" i="1"/>
  <c r="CE112" i="1" s="1"/>
  <c r="BW112" i="1"/>
  <c r="CI112" i="1" s="1"/>
  <c r="BN112" i="1"/>
  <c r="BZ112" i="1" s="1"/>
  <c r="BV112" i="1"/>
  <c r="CH112" i="1" s="1"/>
  <c r="BX112" i="1"/>
  <c r="CJ112" i="1" s="1"/>
  <c r="BQ34" i="1"/>
  <c r="CC34" i="1" s="1"/>
  <c r="BS34" i="1"/>
  <c r="CE34" i="1" s="1"/>
  <c r="BN34" i="1"/>
  <c r="BZ34" i="1" s="1"/>
  <c r="BX34" i="1"/>
  <c r="CJ34" i="1" s="1"/>
  <c r="BR34" i="1"/>
  <c r="CD34" i="1" s="1"/>
  <c r="BT34" i="1"/>
  <c r="CF34" i="1" s="1"/>
  <c r="BU34" i="1"/>
  <c r="CG34" i="1" s="1"/>
  <c r="BV34" i="1"/>
  <c r="CH34" i="1" s="1"/>
  <c r="BW34" i="1"/>
  <c r="CI34" i="1" s="1"/>
  <c r="BM34" i="1"/>
  <c r="BY34" i="1" s="1"/>
  <c r="BO34" i="1"/>
  <c r="CA34" i="1" s="1"/>
  <c r="BP34" i="1"/>
  <c r="CB34" i="1" s="1"/>
  <c r="BQ107" i="1"/>
  <c r="CC107" i="1" s="1"/>
  <c r="BN107" i="1"/>
  <c r="BZ107" i="1" s="1"/>
  <c r="BW107" i="1"/>
  <c r="CI107" i="1" s="1"/>
  <c r="BP107" i="1"/>
  <c r="CB107" i="1" s="1"/>
  <c r="BS107" i="1"/>
  <c r="CE107" i="1" s="1"/>
  <c r="BR107" i="1"/>
  <c r="CD107" i="1" s="1"/>
  <c r="BT107" i="1"/>
  <c r="CF107" i="1" s="1"/>
  <c r="BU107" i="1"/>
  <c r="CG107" i="1" s="1"/>
  <c r="BX107" i="1"/>
  <c r="CJ107" i="1" s="1"/>
  <c r="BM107" i="1"/>
  <c r="BY107" i="1" s="1"/>
  <c r="BV107" i="1"/>
  <c r="CH107" i="1" s="1"/>
  <c r="BO107" i="1"/>
  <c r="CA107" i="1" s="1"/>
  <c r="BO141" i="1"/>
  <c r="CA141" i="1" s="1"/>
  <c r="BW141" i="1"/>
  <c r="CI141" i="1" s="1"/>
  <c r="BQ141" i="1"/>
  <c r="CC141" i="1" s="1"/>
  <c r="BS141" i="1"/>
  <c r="CE141" i="1" s="1"/>
  <c r="BR141" i="1"/>
  <c r="CD141" i="1" s="1"/>
  <c r="BT141" i="1"/>
  <c r="CF141" i="1" s="1"/>
  <c r="BU141" i="1"/>
  <c r="CG141" i="1" s="1"/>
  <c r="BM141" i="1"/>
  <c r="BY141" i="1" s="1"/>
  <c r="BV141" i="1"/>
  <c r="CH141" i="1" s="1"/>
  <c r="BP141" i="1"/>
  <c r="CB141" i="1" s="1"/>
  <c r="BN141" i="1"/>
  <c r="BZ141" i="1" s="1"/>
  <c r="BX141" i="1"/>
  <c r="CJ141" i="1" s="1"/>
  <c r="BP54" i="1"/>
  <c r="CB54" i="1" s="1"/>
  <c r="BX54" i="1"/>
  <c r="CJ54" i="1" s="1"/>
  <c r="BN54" i="1"/>
  <c r="BZ54" i="1" s="1"/>
  <c r="BW54" i="1"/>
  <c r="CI54" i="1" s="1"/>
  <c r="BO54" i="1"/>
  <c r="CA54" i="1" s="1"/>
  <c r="BQ54" i="1"/>
  <c r="CC54" i="1" s="1"/>
  <c r="BS54" i="1"/>
  <c r="CE54" i="1" s="1"/>
  <c r="BT54" i="1"/>
  <c r="CF54" i="1" s="1"/>
  <c r="BU54" i="1"/>
  <c r="CG54" i="1" s="1"/>
  <c r="BV54" i="1"/>
  <c r="CH54" i="1" s="1"/>
  <c r="BR54" i="1"/>
  <c r="CD54" i="1" s="1"/>
  <c r="BM54" i="1"/>
  <c r="BY54" i="1" s="1"/>
  <c r="BM45" i="1"/>
  <c r="BY45" i="1" s="1"/>
  <c r="BU45" i="1"/>
  <c r="CG45" i="1" s="1"/>
  <c r="BS45" i="1"/>
  <c r="CE45" i="1" s="1"/>
  <c r="BT45" i="1"/>
  <c r="CF45" i="1" s="1"/>
  <c r="BV45" i="1"/>
  <c r="CH45" i="1" s="1"/>
  <c r="BO45" i="1"/>
  <c r="CA45" i="1" s="1"/>
  <c r="BP45" i="1"/>
  <c r="CB45" i="1" s="1"/>
  <c r="BQ45" i="1"/>
  <c r="CC45" i="1" s="1"/>
  <c r="BR45" i="1"/>
  <c r="CD45" i="1" s="1"/>
  <c r="BX45" i="1"/>
  <c r="CJ45" i="1" s="1"/>
  <c r="BN45" i="1"/>
  <c r="BZ45" i="1" s="1"/>
  <c r="BW45" i="1"/>
  <c r="CI45" i="1" s="1"/>
  <c r="BM124" i="1"/>
  <c r="BY124" i="1" s="1"/>
  <c r="BU124" i="1"/>
  <c r="CG124" i="1" s="1"/>
  <c r="BO124" i="1"/>
  <c r="CA124" i="1" s="1"/>
  <c r="BW124" i="1"/>
  <c r="CI124" i="1" s="1"/>
  <c r="BV124" i="1"/>
  <c r="CH124" i="1" s="1"/>
  <c r="BX124" i="1"/>
  <c r="CJ124" i="1" s="1"/>
  <c r="BN124" i="1"/>
  <c r="BZ124" i="1" s="1"/>
  <c r="BQ124" i="1"/>
  <c r="CC124" i="1" s="1"/>
  <c r="BR124" i="1"/>
  <c r="CD124" i="1" s="1"/>
  <c r="BS124" i="1"/>
  <c r="CE124" i="1" s="1"/>
  <c r="BT124" i="1"/>
  <c r="CF124" i="1" s="1"/>
  <c r="BP124" i="1"/>
  <c r="CB124" i="1" s="1"/>
  <c r="BP24" i="1"/>
  <c r="CB24" i="1" s="1"/>
  <c r="BX24" i="1"/>
  <c r="CJ24" i="1" s="1"/>
  <c r="BQ24" i="1"/>
  <c r="CC24" i="1" s="1"/>
  <c r="BS24" i="1"/>
  <c r="CE24" i="1" s="1"/>
  <c r="BT24" i="1"/>
  <c r="CF24" i="1" s="1"/>
  <c r="BU24" i="1"/>
  <c r="CG24" i="1" s="1"/>
  <c r="BV24" i="1"/>
  <c r="CH24" i="1" s="1"/>
  <c r="BO24" i="1"/>
  <c r="CA24" i="1" s="1"/>
  <c r="BM24" i="1"/>
  <c r="BY24" i="1" s="1"/>
  <c r="BN24" i="1"/>
  <c r="BZ24" i="1" s="1"/>
  <c r="BW24" i="1"/>
  <c r="CI24" i="1" s="1"/>
  <c r="BR24" i="1"/>
  <c r="CD24" i="1" s="1"/>
  <c r="BM51" i="1"/>
  <c r="BY51" i="1" s="1"/>
  <c r="BU51" i="1"/>
  <c r="CG51" i="1" s="1"/>
  <c r="BO51" i="1"/>
  <c r="CA51" i="1" s="1"/>
  <c r="BX51" i="1"/>
  <c r="CJ51" i="1" s="1"/>
  <c r="BS51" i="1"/>
  <c r="CE51" i="1" s="1"/>
  <c r="BT51" i="1"/>
  <c r="CF51" i="1" s="1"/>
  <c r="BV51" i="1"/>
  <c r="CH51" i="1" s="1"/>
  <c r="BN51" i="1"/>
  <c r="BZ51" i="1" s="1"/>
  <c r="BQ51" i="1"/>
  <c r="CC51" i="1" s="1"/>
  <c r="BR51" i="1"/>
  <c r="CD51" i="1" s="1"/>
  <c r="BW51" i="1"/>
  <c r="CI51" i="1" s="1"/>
  <c r="BP51" i="1"/>
  <c r="CB51" i="1" s="1"/>
  <c r="BS63" i="1"/>
  <c r="CE63" i="1" s="1"/>
  <c r="BP63" i="1"/>
  <c r="CB63" i="1" s="1"/>
  <c r="BQ63" i="1"/>
  <c r="CC63" i="1" s="1"/>
  <c r="BR63" i="1"/>
  <c r="CD63" i="1" s="1"/>
  <c r="BU63" i="1"/>
  <c r="CG63" i="1" s="1"/>
  <c r="BX63" i="1"/>
  <c r="CJ63" i="1" s="1"/>
  <c r="BM63" i="1"/>
  <c r="BY63" i="1" s="1"/>
  <c r="BT63" i="1"/>
  <c r="CF63" i="1" s="1"/>
  <c r="BW63" i="1"/>
  <c r="CI63" i="1" s="1"/>
  <c r="BN63" i="1"/>
  <c r="BZ63" i="1" s="1"/>
  <c r="BV63" i="1"/>
  <c r="CH63" i="1" s="1"/>
  <c r="BO63" i="1"/>
  <c r="CA63" i="1" s="1"/>
  <c r="BM106" i="1"/>
  <c r="BY106" i="1" s="1"/>
  <c r="BU106" i="1"/>
  <c r="CG106" i="1" s="1"/>
  <c r="BR106" i="1"/>
  <c r="CD106" i="1" s="1"/>
  <c r="BS106" i="1"/>
  <c r="CE106" i="1" s="1"/>
  <c r="BT106" i="1"/>
  <c r="CF106" i="1" s="1"/>
  <c r="BN106" i="1"/>
  <c r="BZ106" i="1" s="1"/>
  <c r="BW106" i="1"/>
  <c r="CI106" i="1" s="1"/>
  <c r="BO106" i="1"/>
  <c r="CA106" i="1" s="1"/>
  <c r="BP106" i="1"/>
  <c r="CB106" i="1" s="1"/>
  <c r="BV106" i="1"/>
  <c r="CH106" i="1" s="1"/>
  <c r="BX106" i="1"/>
  <c r="CJ106" i="1" s="1"/>
  <c r="BQ106" i="1"/>
  <c r="CC106" i="1" s="1"/>
  <c r="BP86" i="1"/>
  <c r="CB86" i="1" s="1"/>
  <c r="BX86" i="1"/>
  <c r="CJ86" i="1" s="1"/>
  <c r="BS86" i="1"/>
  <c r="CE86" i="1" s="1"/>
  <c r="BN86" i="1"/>
  <c r="BZ86" i="1" s="1"/>
  <c r="BU86" i="1"/>
  <c r="CG86" i="1" s="1"/>
  <c r="BO86" i="1"/>
  <c r="CA86" i="1" s="1"/>
  <c r="BM86" i="1"/>
  <c r="BY86" i="1" s="1"/>
  <c r="BQ86" i="1"/>
  <c r="CC86" i="1" s="1"/>
  <c r="BT86" i="1"/>
  <c r="CF86" i="1" s="1"/>
  <c r="BR86" i="1"/>
  <c r="CD86" i="1" s="1"/>
  <c r="BW86" i="1"/>
  <c r="CI86" i="1" s="1"/>
  <c r="BV86" i="1"/>
  <c r="CH86" i="1" s="1"/>
  <c r="BM120" i="1"/>
  <c r="BY120" i="1" s="1"/>
  <c r="BU120" i="1"/>
  <c r="CG120" i="1" s="1"/>
  <c r="BO120" i="1"/>
  <c r="CA120" i="1" s="1"/>
  <c r="BW120" i="1"/>
  <c r="CI120" i="1" s="1"/>
  <c r="BV120" i="1"/>
  <c r="CH120" i="1" s="1"/>
  <c r="BX120" i="1"/>
  <c r="CJ120" i="1" s="1"/>
  <c r="BN120" i="1"/>
  <c r="BZ120" i="1" s="1"/>
  <c r="BQ120" i="1"/>
  <c r="CC120" i="1" s="1"/>
  <c r="BS120" i="1"/>
  <c r="CE120" i="1" s="1"/>
  <c r="BR120" i="1"/>
  <c r="CD120" i="1" s="1"/>
  <c r="BT120" i="1"/>
  <c r="CF120" i="1" s="1"/>
  <c r="BP120" i="1"/>
  <c r="CB120" i="1" s="1"/>
  <c r="BS132" i="1"/>
  <c r="CE132" i="1" s="1"/>
  <c r="BT132" i="1"/>
  <c r="CF132" i="1" s="1"/>
  <c r="BM132" i="1"/>
  <c r="BY132" i="1" s="1"/>
  <c r="BU132" i="1"/>
  <c r="CG132" i="1" s="1"/>
  <c r="BO132" i="1"/>
  <c r="CA132" i="1" s="1"/>
  <c r="BW132" i="1"/>
  <c r="CI132" i="1" s="1"/>
  <c r="BX132" i="1"/>
  <c r="CJ132" i="1" s="1"/>
  <c r="BQ132" i="1"/>
  <c r="CC132" i="1" s="1"/>
  <c r="BP132" i="1"/>
  <c r="CB132" i="1" s="1"/>
  <c r="BR132" i="1"/>
  <c r="CD132" i="1" s="1"/>
  <c r="BV132" i="1"/>
  <c r="CH132" i="1" s="1"/>
  <c r="BN132" i="1"/>
  <c r="BZ132" i="1" s="1"/>
  <c r="BQ32" i="1"/>
  <c r="CC32" i="1" s="1"/>
  <c r="BP32" i="1"/>
  <c r="CB32" i="1" s="1"/>
  <c r="BM32" i="1"/>
  <c r="BY32" i="1" s="1"/>
  <c r="BW32" i="1"/>
  <c r="CI32" i="1" s="1"/>
  <c r="BV32" i="1"/>
  <c r="CH32" i="1" s="1"/>
  <c r="BS32" i="1"/>
  <c r="CE32" i="1" s="1"/>
  <c r="BT32" i="1"/>
  <c r="CF32" i="1" s="1"/>
  <c r="BU32" i="1"/>
  <c r="CG32" i="1" s="1"/>
  <c r="BX32" i="1"/>
  <c r="CJ32" i="1" s="1"/>
  <c r="BO32" i="1"/>
  <c r="CA32" i="1" s="1"/>
  <c r="BR32" i="1"/>
  <c r="CD32" i="1" s="1"/>
  <c r="BN32" i="1"/>
  <c r="BZ32" i="1" s="1"/>
  <c r="BQ125" i="1"/>
  <c r="CC125" i="1" s="1"/>
  <c r="BS125" i="1"/>
  <c r="CE125" i="1" s="1"/>
  <c r="BR125" i="1"/>
  <c r="CD125" i="1" s="1"/>
  <c r="BT125" i="1"/>
  <c r="CF125" i="1" s="1"/>
  <c r="BU125" i="1"/>
  <c r="CG125" i="1" s="1"/>
  <c r="BM125" i="1"/>
  <c r="BY125" i="1" s="1"/>
  <c r="BW125" i="1"/>
  <c r="CI125" i="1" s="1"/>
  <c r="BO125" i="1"/>
  <c r="CA125" i="1" s="1"/>
  <c r="BP125" i="1"/>
  <c r="CB125" i="1" s="1"/>
  <c r="BV125" i="1"/>
  <c r="CH125" i="1" s="1"/>
  <c r="BX125" i="1"/>
  <c r="CJ125" i="1" s="1"/>
  <c r="BN125" i="1"/>
  <c r="BZ125" i="1" s="1"/>
  <c r="BS134" i="1"/>
  <c r="CE134" i="1" s="1"/>
  <c r="BT134" i="1"/>
  <c r="CF134" i="1" s="1"/>
  <c r="BM134" i="1"/>
  <c r="BY134" i="1" s="1"/>
  <c r="BU134" i="1"/>
  <c r="CG134" i="1" s="1"/>
  <c r="BO134" i="1"/>
  <c r="CA134" i="1" s="1"/>
  <c r="BW134" i="1"/>
  <c r="CI134" i="1" s="1"/>
  <c r="BX134" i="1"/>
  <c r="CJ134" i="1" s="1"/>
  <c r="BQ134" i="1"/>
  <c r="CC134" i="1" s="1"/>
  <c r="BV134" i="1"/>
  <c r="CH134" i="1" s="1"/>
  <c r="BN134" i="1"/>
  <c r="BZ134" i="1" s="1"/>
  <c r="BR134" i="1"/>
  <c r="CD134" i="1" s="1"/>
  <c r="BP134" i="1"/>
  <c r="CB134" i="1" s="1"/>
  <c r="BP88" i="1"/>
  <c r="CB88" i="1" s="1"/>
  <c r="BX88" i="1"/>
  <c r="CJ88" i="1" s="1"/>
  <c r="BU88" i="1"/>
  <c r="CG88" i="1" s="1"/>
  <c r="BQ88" i="1"/>
  <c r="CC88" i="1" s="1"/>
  <c r="BM88" i="1"/>
  <c r="BY88" i="1" s="1"/>
  <c r="BW88" i="1"/>
  <c r="CI88" i="1" s="1"/>
  <c r="BV88" i="1"/>
  <c r="CH88" i="1" s="1"/>
  <c r="BO88" i="1"/>
  <c r="CA88" i="1" s="1"/>
  <c r="BR88" i="1"/>
  <c r="CD88" i="1" s="1"/>
  <c r="BS88" i="1"/>
  <c r="CE88" i="1" s="1"/>
  <c r="BT88" i="1"/>
  <c r="CF88" i="1" s="1"/>
  <c r="BN88" i="1"/>
  <c r="BZ88" i="1" s="1"/>
  <c r="D60" i="1"/>
  <c r="D29" i="1"/>
  <c r="D93" i="1"/>
  <c r="D80" i="1"/>
  <c r="D123" i="1"/>
  <c r="D119" i="1"/>
  <c r="D66" i="1"/>
  <c r="BM5" i="1"/>
  <c r="BY5" i="1" s="1"/>
  <c r="D101" i="1"/>
  <c r="BN5" i="1"/>
  <c r="BZ5" i="1" s="1"/>
  <c r="D128" i="1"/>
  <c r="D79" i="1"/>
  <c r="D136" i="1"/>
  <c r="D32" i="1"/>
  <c r="D83" i="1"/>
  <c r="D45" i="1"/>
  <c r="D24" i="1"/>
  <c r="D131" i="1"/>
  <c r="D31" i="1"/>
  <c r="D132" i="1"/>
  <c r="D86" i="1"/>
  <c r="D111" i="1"/>
  <c r="D81" i="1"/>
  <c r="D94" i="1"/>
  <c r="D77" i="1"/>
  <c r="D57" i="1"/>
  <c r="D70" i="1"/>
  <c r="D89" i="1"/>
  <c r="D49" i="1"/>
  <c r="D38" i="1"/>
  <c r="D37" i="1"/>
  <c r="D109" i="1"/>
  <c r="D106" i="1"/>
  <c r="D127" i="1"/>
  <c r="D104" i="1"/>
  <c r="D58" i="1"/>
  <c r="D116" i="1"/>
  <c r="D96" i="1"/>
  <c r="D98" i="1"/>
  <c r="BW5" i="1"/>
  <c r="CI5" i="1" s="1"/>
  <c r="BU5" i="1"/>
  <c r="CG5" i="1" s="1"/>
  <c r="BT5" i="1"/>
  <c r="CF5" i="1" s="1"/>
  <c r="BR5" i="1"/>
  <c r="CD5" i="1" s="1"/>
  <c r="BQ5" i="1"/>
  <c r="CC5" i="1" s="1"/>
  <c r="D5" i="1"/>
  <c r="BV5" i="1"/>
  <c r="CH5" i="1" s="1"/>
  <c r="D73" i="1"/>
  <c r="D120" i="1"/>
  <c r="D134" i="1"/>
  <c r="BX5" i="1"/>
  <c r="CJ5" i="1" s="1"/>
  <c r="D10" i="1"/>
  <c r="D129" i="1"/>
  <c r="D95" i="1"/>
  <c r="D65" i="1"/>
  <c r="D76" i="1"/>
  <c r="D47" i="1"/>
  <c r="D30" i="1"/>
  <c r="D52" i="1"/>
  <c r="D22" i="1"/>
  <c r="D33" i="1"/>
  <c r="D26" i="1"/>
  <c r="D43" i="1"/>
  <c r="D138" i="1"/>
  <c r="D139" i="1"/>
  <c r="D20" i="1"/>
  <c r="D137" i="1"/>
  <c r="D140" i="1"/>
  <c r="D53" i="1"/>
  <c r="D35" i="1"/>
  <c r="D21" i="1"/>
  <c r="D56" i="1"/>
  <c r="D64" i="1"/>
  <c r="D135" i="1"/>
  <c r="D121" i="1"/>
  <c r="D118" i="1"/>
  <c r="D18" i="1"/>
  <c r="D34" i="1"/>
  <c r="D23" i="1"/>
  <c r="D41" i="1"/>
  <c r="D42" i="1"/>
  <c r="D55" i="1"/>
  <c r="D46" i="1"/>
  <c r="D50" i="1"/>
  <c r="D113" i="1"/>
  <c r="D124" i="1"/>
  <c r="D72" i="1"/>
  <c r="D68" i="1"/>
  <c r="D69" i="1"/>
  <c r="D25" i="1"/>
  <c r="D107" i="1"/>
  <c r="D133" i="1"/>
  <c r="D141" i="1"/>
  <c r="D61" i="1"/>
  <c r="D54" i="1"/>
  <c r="D115" i="1"/>
  <c r="D103" i="1"/>
  <c r="D51" i="1"/>
  <c r="D44" i="1"/>
  <c r="D71" i="1"/>
  <c r="D36" i="1"/>
  <c r="D85" i="1"/>
  <c r="D63" i="1"/>
  <c r="D82" i="1"/>
  <c r="D126" i="1"/>
  <c r="D99" i="1"/>
  <c r="D108" i="1"/>
  <c r="D59" i="1"/>
  <c r="D74" i="1"/>
  <c r="D62" i="1"/>
  <c r="D114" i="1"/>
  <c r="D130" i="1"/>
  <c r="D67" i="1"/>
  <c r="D78" i="1"/>
  <c r="D97" i="1"/>
  <c r="D102" i="1"/>
  <c r="D105" i="1"/>
  <c r="D91" i="1"/>
  <c r="D112" i="1"/>
  <c r="D110" i="1"/>
  <c r="D122" i="1"/>
  <c r="D100" i="1"/>
  <c r="D84" i="1"/>
  <c r="D87" i="1"/>
  <c r="D75" i="1"/>
  <c r="D90" i="1"/>
  <c r="D28" i="1"/>
  <c r="D117" i="1"/>
  <c r="D92" i="1"/>
  <c r="D40" i="1"/>
  <c r="D125" i="1"/>
  <c r="D7" i="1"/>
  <c r="D11" i="1"/>
  <c r="D9" i="1"/>
  <c r="D8" i="1"/>
  <c r="BS5" i="1"/>
  <c r="CE5" i="1" s="1"/>
  <c r="BO5" i="1"/>
  <c r="CA5" i="1" s="1"/>
  <c r="D39" i="1"/>
  <c r="D6" i="1"/>
  <c r="D27" i="1"/>
  <c r="D48" i="1"/>
  <c r="D88" i="1"/>
  <c r="C176" i="2"/>
  <c r="D176" i="2" s="1"/>
  <c r="F176" i="2" s="1"/>
  <c r="C177" i="2" l="1"/>
  <c r="D177" i="2" s="1"/>
  <c r="F177" i="2" s="1"/>
  <c r="C178" i="2" l="1"/>
  <c r="D178" i="2" s="1"/>
  <c r="F178" i="2" s="1"/>
  <c r="C179" i="2" l="1"/>
  <c r="F179" i="2" l="1"/>
  <c r="D179" i="2"/>
  <c r="C180" i="2"/>
  <c r="B181" i="2"/>
  <c r="B182" i="2" s="1"/>
  <c r="B183" i="2" l="1"/>
  <c r="C182" i="2"/>
  <c r="D182" i="2" s="1"/>
  <c r="F182" i="2" s="1"/>
  <c r="D180" i="2"/>
  <c r="F180" i="2" s="1"/>
  <c r="C181" i="2"/>
  <c r="B184" i="2" l="1"/>
  <c r="C184" i="2" s="1"/>
  <c r="D184" i="2" s="1"/>
  <c r="F184" i="2" s="1"/>
  <c r="G184" i="2" s="1"/>
  <c r="C183" i="2"/>
  <c r="D183" i="2" s="1"/>
  <c r="F183" i="2" s="1"/>
  <c r="G183" i="2" s="1"/>
  <c r="D181" i="2"/>
  <c r="F181" i="2" s="1"/>
  <c r="CI3" i="1"/>
  <c r="CV3" i="1" s="1"/>
  <c r="G182" i="2" l="1"/>
  <c r="G114" i="2"/>
  <c r="G149" i="2"/>
  <c r="G40" i="2"/>
  <c r="G169" i="2"/>
  <c r="G136" i="2"/>
  <c r="G170" i="2"/>
  <c r="G175" i="2"/>
  <c r="G50" i="2"/>
  <c r="G35" i="2"/>
  <c r="G115" i="2"/>
  <c r="G11" i="2"/>
  <c r="G66" i="2"/>
  <c r="G146" i="2"/>
  <c r="G158" i="2"/>
  <c r="G128" i="2"/>
  <c r="G124" i="2"/>
  <c r="G49" i="2"/>
  <c r="G42" i="2"/>
  <c r="G69" i="2"/>
  <c r="G48" i="2"/>
  <c r="G111" i="2"/>
  <c r="G30" i="2"/>
  <c r="G9" i="2"/>
  <c r="G94" i="2"/>
  <c r="G150" i="2"/>
  <c r="G28" i="2"/>
  <c r="G58" i="2"/>
  <c r="G36" i="2"/>
  <c r="G22" i="2"/>
  <c r="G67" i="2"/>
  <c r="G96" i="2"/>
  <c r="G143" i="2"/>
  <c r="G8" i="2"/>
  <c r="G164" i="2"/>
  <c r="G53" i="2"/>
  <c r="G57" i="2"/>
  <c r="G19" i="2"/>
  <c r="G23" i="2"/>
  <c r="G165" i="2"/>
  <c r="G15" i="2"/>
  <c r="G78" i="2"/>
  <c r="G6" i="2"/>
  <c r="G177" i="2"/>
  <c r="G117" i="2"/>
  <c r="G157" i="2"/>
  <c r="G95" i="2"/>
  <c r="G106" i="2"/>
  <c r="G92" i="2"/>
  <c r="G127" i="2"/>
  <c r="G100" i="2"/>
  <c r="G141" i="2"/>
  <c r="G38" i="2"/>
  <c r="G133" i="2"/>
  <c r="G151" i="2"/>
  <c r="G163" i="2"/>
  <c r="G89" i="2"/>
  <c r="G116" i="2"/>
  <c r="G64" i="2"/>
  <c r="G180" i="2"/>
  <c r="G159" i="2"/>
  <c r="G21" i="2"/>
  <c r="G71" i="2"/>
  <c r="G139" i="2"/>
  <c r="G178" i="2"/>
  <c r="G168" i="2"/>
  <c r="G132" i="2"/>
  <c r="G113" i="2"/>
  <c r="G83" i="2"/>
  <c r="G52" i="2"/>
  <c r="G26" i="2"/>
  <c r="G33" i="2"/>
  <c r="G125" i="2"/>
  <c r="G75" i="2"/>
  <c r="G162" i="2"/>
  <c r="G167" i="2"/>
  <c r="G110" i="2"/>
  <c r="G174" i="2"/>
  <c r="G77" i="2"/>
  <c r="G32" i="2"/>
  <c r="G55" i="2"/>
  <c r="G65" i="2"/>
  <c r="G81" i="2"/>
  <c r="G99" i="2"/>
  <c r="G63" i="2"/>
  <c r="G84" i="2"/>
  <c r="G166" i="2"/>
  <c r="G54" i="2"/>
  <c r="G34" i="2"/>
  <c r="G108" i="2"/>
  <c r="G43" i="2"/>
  <c r="G154" i="2"/>
  <c r="G68" i="2"/>
  <c r="G51" i="2"/>
  <c r="G144" i="2"/>
  <c r="G47" i="2"/>
  <c r="G46" i="2"/>
  <c r="G7" i="2"/>
  <c r="G79" i="2"/>
  <c r="G56" i="2"/>
  <c r="G72" i="2"/>
  <c r="G121" i="2"/>
  <c r="G91" i="2"/>
  <c r="G31" i="2"/>
  <c r="G181" i="2"/>
  <c r="G152" i="2"/>
  <c r="G14" i="2"/>
  <c r="G160" i="2"/>
  <c r="G82" i="2"/>
  <c r="G123" i="2"/>
  <c r="G138" i="2"/>
  <c r="G39" i="2"/>
  <c r="G97" i="2"/>
  <c r="G109" i="2"/>
  <c r="G25" i="2"/>
  <c r="G62" i="2"/>
  <c r="G137" i="2"/>
  <c r="G179" i="2"/>
  <c r="G60" i="2"/>
  <c r="G74" i="2"/>
  <c r="G44" i="2"/>
  <c r="G107" i="2"/>
  <c r="G156" i="2"/>
  <c r="G27" i="2"/>
  <c r="G153" i="2"/>
  <c r="G13" i="2"/>
  <c r="G145" i="2"/>
  <c r="G173" i="2"/>
  <c r="G171" i="2"/>
  <c r="G3" i="2"/>
  <c r="G129" i="2"/>
  <c r="G172" i="2"/>
  <c r="G134" i="2"/>
  <c r="G76" i="2"/>
  <c r="G155" i="2"/>
  <c r="G5" i="2"/>
  <c r="G118" i="2"/>
  <c r="G18" i="2"/>
  <c r="G73" i="2"/>
  <c r="G105" i="2"/>
  <c r="G45" i="2"/>
  <c r="G93" i="2"/>
  <c r="G122" i="2"/>
  <c r="G88" i="2"/>
  <c r="G112" i="2"/>
  <c r="G104" i="2"/>
  <c r="G90" i="2"/>
  <c r="G37" i="2"/>
  <c r="G140" i="2"/>
  <c r="G131" i="2"/>
  <c r="G103" i="2"/>
  <c r="G161" i="2"/>
  <c r="G87" i="2"/>
  <c r="G98" i="2"/>
  <c r="G176" i="2"/>
  <c r="G126" i="2"/>
  <c r="G80" i="2"/>
  <c r="G17" i="2"/>
  <c r="G148" i="2"/>
  <c r="G20" i="2"/>
  <c r="G135" i="2"/>
  <c r="G4" i="2"/>
  <c r="G61" i="2"/>
  <c r="G142" i="2"/>
  <c r="G147" i="2"/>
  <c r="G120" i="2"/>
  <c r="G130" i="2"/>
  <c r="G59" i="2"/>
  <c r="G12" i="2"/>
  <c r="G41" i="2"/>
  <c r="G85" i="2"/>
  <c r="G101" i="2"/>
  <c r="G86" i="2"/>
  <c r="G16" i="2"/>
  <c r="G102" i="2"/>
  <c r="G119" i="2"/>
  <c r="G70" i="2"/>
  <c r="G24" i="2"/>
  <c r="G29" i="2"/>
  <c r="G10"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N139" i="1"/>
  <c r="CZ139" i="1" s="1"/>
  <c r="CS108" i="1"/>
  <c r="DE108" i="1" s="1"/>
  <c r="CL74" i="1"/>
  <c r="CX74" i="1" s="1"/>
  <c r="CO44" i="1"/>
  <c r="DA44" i="1" s="1"/>
  <c r="CO17" i="1"/>
  <c r="CS115" i="1"/>
  <c r="DE115" i="1" s="1"/>
  <c r="CL82" i="1"/>
  <c r="CX82" i="1" s="1"/>
  <c r="CP9" i="1"/>
  <c r="CN120" i="1"/>
  <c r="CZ120" i="1" s="1"/>
  <c r="CN109" i="1"/>
  <c r="CZ109" i="1" s="1"/>
  <c r="CU47" i="1"/>
  <c r="DG47" i="1" s="1"/>
  <c r="CV43" i="1"/>
  <c r="DH43" i="1" s="1"/>
  <c r="CN56" i="1"/>
  <c r="CZ56" i="1" s="1"/>
  <c r="CT126" i="1"/>
  <c r="DF126" i="1" s="1"/>
  <c r="CM54" i="1"/>
  <c r="CY54" i="1" s="1"/>
  <c r="CM56" i="1"/>
  <c r="CY56" i="1" s="1"/>
  <c r="CO129" i="1"/>
  <c r="DA129" i="1" s="1"/>
  <c r="CS42" i="1"/>
  <c r="DE42" i="1" s="1"/>
  <c r="CN125" i="1"/>
  <c r="CZ125" i="1" s="1"/>
  <c r="CV97" i="1"/>
  <c r="DH97" i="1" s="1"/>
  <c r="CK134" i="1"/>
  <c r="CW134" i="1" s="1"/>
  <c r="CL110" i="1"/>
  <c r="CX110" i="1" s="1"/>
  <c r="CK32" i="1"/>
  <c r="CW32" i="1" s="1"/>
  <c r="CP78" i="1"/>
  <c r="DB78" i="1" s="1"/>
  <c r="CS36" i="1"/>
  <c r="DE36" i="1" s="1"/>
  <c r="CQ122" i="1"/>
  <c r="DC122" i="1" s="1"/>
  <c r="CK103" i="1"/>
  <c r="CW103" i="1" s="1"/>
  <c r="CU31" i="1"/>
  <c r="DG31" i="1" s="1"/>
  <c r="CV109" i="1"/>
  <c r="DH109" i="1" s="1"/>
  <c r="CS12" i="1"/>
  <c r="CP98" i="1"/>
  <c r="DB98" i="1" s="1"/>
  <c r="CL26" i="1"/>
  <c r="CX26" i="1" s="1"/>
  <c r="CK115" i="1"/>
  <c r="CW115" i="1" s="1"/>
  <c r="CM134" i="1"/>
  <c r="CY134" i="1" s="1"/>
  <c r="CU88" i="1"/>
  <c r="DG88" i="1" s="1"/>
  <c r="CO94" i="1"/>
  <c r="DA94" i="1" s="1"/>
  <c r="CM139" i="1"/>
  <c r="CY139" i="1" s="1"/>
  <c r="CK66" i="1"/>
  <c r="CW66" i="1" s="1"/>
  <c r="CS21" i="1"/>
  <c r="DE21" i="1" s="1"/>
  <c r="CT57" i="1"/>
  <c r="DF57" i="1" s="1"/>
  <c r="CT77" i="1"/>
  <c r="DF77" i="1" s="1"/>
  <c r="CP101" i="1"/>
  <c r="DB101" i="1" s="1"/>
  <c r="CO118" i="1"/>
  <c r="DA118" i="1" s="1"/>
  <c r="CV27" i="1"/>
  <c r="DH27" i="1" s="1"/>
  <c r="CQ78" i="1"/>
  <c r="DC78" i="1" s="1"/>
  <c r="CR32" i="1"/>
  <c r="DD32" i="1" s="1"/>
  <c r="CS75" i="1"/>
  <c r="DE75" i="1" s="1"/>
  <c r="CK50" i="1"/>
  <c r="CW50" i="1" s="1"/>
  <c r="CR95" i="1"/>
  <c r="DD95" i="1" s="1"/>
  <c r="CV102" i="1"/>
  <c r="DH102" i="1" s="1"/>
  <c r="CU11" i="1"/>
  <c r="DG11" i="1" s="1"/>
  <c r="CV138" i="1"/>
  <c r="DH138" i="1" s="1"/>
  <c r="CM22" i="1"/>
  <c r="CY22" i="1" s="1"/>
  <c r="CK91" i="1"/>
  <c r="CW91" i="1" s="1"/>
  <c r="CU62" i="1"/>
  <c r="DG62" i="1" s="1"/>
  <c r="CN14" i="1"/>
  <c r="CZ14" i="1" s="1"/>
  <c r="CK52" i="1"/>
  <c r="CW52" i="1" s="1"/>
  <c r="CP90" i="1"/>
  <c r="DB90" i="1" s="1"/>
  <c r="CU65" i="1"/>
  <c r="DG65" i="1" s="1"/>
  <c r="CT10" i="1"/>
  <c r="DF10" i="1" s="1"/>
  <c r="CT111" i="1"/>
  <c r="DF111" i="1" s="1"/>
  <c r="CP137" i="1"/>
  <c r="DB137" i="1" s="1"/>
  <c r="CO97" i="1"/>
  <c r="DA97" i="1" s="1"/>
  <c r="CQ124" i="1"/>
  <c r="DC124" i="1" s="1"/>
  <c r="CU37" i="1"/>
  <c r="DG37" i="1" s="1"/>
  <c r="CM127" i="1"/>
  <c r="CY127" i="1" s="1"/>
  <c r="CV20" i="1"/>
  <c r="DH20" i="1" s="1"/>
  <c r="CU18" i="1"/>
  <c r="DG18" i="1" s="1"/>
  <c r="CU138" i="1"/>
  <c r="DG138" i="1" s="1"/>
  <c r="CT138" i="1"/>
  <c r="DF138" i="1" s="1"/>
  <c r="CK31" i="1"/>
  <c r="CW31" i="1" s="1"/>
  <c r="CL7" i="1"/>
  <c r="CX7" i="1" s="1"/>
  <c r="CK120" i="1"/>
  <c r="CW120" i="1" s="1"/>
  <c r="CM112" i="1"/>
  <c r="CY112" i="1" s="1"/>
  <c r="CN98" i="1"/>
  <c r="CZ98" i="1" s="1"/>
  <c r="CV59" i="1"/>
  <c r="DH59" i="1" s="1"/>
  <c r="CP59" i="1"/>
  <c r="DB59" i="1" s="1"/>
  <c r="CK75" i="1"/>
  <c r="CW75" i="1" s="1"/>
  <c r="CR98" i="1"/>
  <c r="DD98" i="1" s="1"/>
  <c r="CV116" i="1"/>
  <c r="DH116" i="1" s="1"/>
  <c r="CK74" i="1"/>
  <c r="CW74" i="1" s="1"/>
  <c r="CS110" i="1"/>
  <c r="DE110" i="1" s="1"/>
  <c r="CR69" i="1"/>
  <c r="DD69" i="1" s="1"/>
  <c r="CU135" i="1"/>
  <c r="DG135" i="1" s="1"/>
  <c r="CN16" i="1"/>
  <c r="CZ16" i="1" s="1"/>
  <c r="CS127" i="1"/>
  <c r="DE127"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T128" i="1"/>
  <c r="DF128" i="1" s="1"/>
  <c r="CR15" i="1"/>
  <c r="DD15" i="1" s="1"/>
  <c r="CM15" i="1"/>
  <c r="CY15" i="1" s="1"/>
  <c r="CT94" i="1"/>
  <c r="DF94" i="1" s="1"/>
  <c r="CM17" i="1"/>
  <c r="CY17" i="1" s="1"/>
  <c r="CS44" i="1"/>
  <c r="DE44" i="1" s="1"/>
  <c r="CO16" i="1"/>
  <c r="DA16" i="1" s="1"/>
  <c r="CP23" i="1"/>
  <c r="DB23" i="1" s="1"/>
  <c r="CT8" i="1"/>
  <c r="DF8" i="1" s="1"/>
  <c r="CP80" i="1"/>
  <c r="DB80" i="1" s="1"/>
  <c r="CO86" i="1"/>
  <c r="DA86" i="1" s="1"/>
  <c r="CV15" i="1"/>
  <c r="DH15" i="1" s="1"/>
  <c r="CT105" i="1"/>
  <c r="DF105" i="1" s="1"/>
  <c r="CS95" i="1"/>
  <c r="DE95" i="1" s="1"/>
  <c r="CP92" i="1"/>
  <c r="DB92" i="1" s="1"/>
  <c r="CT103" i="1"/>
  <c r="DF103" i="1" s="1"/>
  <c r="CR42" i="1"/>
  <c r="DD42" i="1" s="1"/>
  <c r="CQ64" i="1"/>
  <c r="DC64" i="1" s="1"/>
  <c r="CP96" i="1"/>
  <c r="DB96" i="1" s="1"/>
  <c r="CR121" i="1"/>
  <c r="DD121" i="1" s="1"/>
  <c r="CO119" i="1"/>
  <c r="DA119" i="1" s="1"/>
  <c r="CK14" i="1"/>
  <c r="CW14" i="1" s="1"/>
  <c r="CS15" i="1"/>
  <c r="DE15" i="1" s="1"/>
  <c r="CT54" i="1"/>
  <c r="DF54" i="1" s="1"/>
  <c r="CL136" i="1"/>
  <c r="CX136" i="1" s="1"/>
  <c r="CR108" i="1"/>
  <c r="DD108" i="1" s="1"/>
  <c r="CR58" i="1"/>
  <c r="DD58" i="1" s="1"/>
  <c r="CM123" i="1"/>
  <c r="CY123" i="1" s="1"/>
  <c r="CM125" i="1"/>
  <c r="CY125" i="1" s="1"/>
  <c r="CO30" i="1"/>
  <c r="DA30" i="1" s="1"/>
  <c r="CS89" i="1"/>
  <c r="DE89" i="1" s="1"/>
  <c r="CT40" i="1"/>
  <c r="DF40" i="1" s="1"/>
  <c r="CT43" i="1"/>
  <c r="DF43" i="1" s="1"/>
  <c r="CS13" i="1"/>
  <c r="DE13" i="1" s="1"/>
  <c r="CO15" i="1"/>
  <c r="DA15" i="1" s="1"/>
  <c r="CN15" i="1"/>
  <c r="CZ15" i="1" s="1"/>
  <c r="CS131" i="1"/>
  <c r="DE131" i="1" s="1"/>
  <c r="CO35" i="1"/>
  <c r="DA35" i="1" s="1"/>
  <c r="CO40" i="1"/>
  <c r="DA40" i="1" s="1"/>
  <c r="CL102" i="1"/>
  <c r="CX102" i="1" s="1"/>
  <c r="CQ134" i="1"/>
  <c r="DC134" i="1" s="1"/>
  <c r="CM91" i="1"/>
  <c r="CY91" i="1" s="1"/>
  <c r="CS94" i="1"/>
  <c r="DE94" i="1" s="1"/>
  <c r="CT51" i="1"/>
  <c r="DF51" i="1" s="1"/>
  <c r="CQ15" i="1"/>
  <c r="DC15" i="1" s="1"/>
  <c r="CO22" i="1"/>
  <c r="DA22" i="1" s="1"/>
  <c r="CK30" i="1"/>
  <c r="CW30" i="1" s="1"/>
  <c r="CK95" i="1"/>
  <c r="CW95" i="1" s="1"/>
  <c r="CM60" i="1"/>
  <c r="CY60" i="1" s="1"/>
  <c r="CL15" i="1"/>
  <c r="CX15" i="1" s="1"/>
  <c r="CO64" i="1"/>
  <c r="DA64" i="1" s="1"/>
  <c r="CR93" i="1"/>
  <c r="DD93" i="1" s="1"/>
  <c r="CL63" i="1"/>
  <c r="CX63" i="1" s="1"/>
  <c r="CQ36" i="1"/>
  <c r="DC36" i="1" s="1"/>
  <c r="CT141" i="1"/>
  <c r="DF141" i="1" s="1"/>
  <c r="CQ89" i="1"/>
  <c r="DC89" i="1" s="1"/>
  <c r="CT24" i="1"/>
  <c r="DF24" i="1" s="1"/>
  <c r="CS34" i="1"/>
  <c r="DE34" i="1" s="1"/>
  <c r="CQ49" i="1"/>
  <c r="DC49" i="1" s="1"/>
  <c r="CR105" i="1"/>
  <c r="DD105" i="1" s="1"/>
  <c r="CT45" i="1"/>
  <c r="DF45" i="1" s="1"/>
  <c r="CK45" i="1"/>
  <c r="CW45" i="1" s="1"/>
  <c r="CL95" i="1"/>
  <c r="CX95" i="1" s="1"/>
  <c r="CS41" i="1"/>
  <c r="DE41" i="1" s="1"/>
  <c r="CQ66" i="1"/>
  <c r="DC66" i="1" s="1"/>
  <c r="CU15" i="1"/>
  <c r="DG15" i="1" s="1"/>
  <c r="CK101" i="1"/>
  <c r="CW101" i="1" s="1"/>
  <c r="CP72" i="1"/>
  <c r="DB72" i="1" s="1"/>
  <c r="CR36" i="1"/>
  <c r="DD36" i="1" s="1"/>
  <c r="CQ131" i="1"/>
  <c r="DC131" i="1" s="1"/>
  <c r="CR79" i="1"/>
  <c r="DD79" i="1" s="1"/>
  <c r="CO50" i="1"/>
  <c r="DA50" i="1" s="1"/>
  <c r="CL99" i="1"/>
  <c r="CX99" i="1" s="1"/>
  <c r="CQ33" i="1"/>
  <c r="DC33" i="1" s="1"/>
  <c r="CQ87" i="1"/>
  <c r="DC87" i="1" s="1"/>
  <c r="CP128" i="1"/>
  <c r="DB128" i="1" s="1"/>
  <c r="CS104" i="1"/>
  <c r="DE104" i="1" s="1"/>
  <c r="CT15" i="1"/>
  <c r="DF15" i="1" s="1"/>
  <c r="CP18" i="1"/>
  <c r="DB18" i="1" s="1"/>
  <c r="CT116" i="1"/>
  <c r="DF116" i="1" s="1"/>
  <c r="CK125" i="1"/>
  <c r="CW125" i="1" s="1"/>
  <c r="CS74" i="1"/>
  <c r="DE74" i="1" s="1"/>
  <c r="CS128" i="1"/>
  <c r="DE128" i="1" s="1"/>
  <c r="CQ81" i="1"/>
  <c r="DC81" i="1" s="1"/>
  <c r="CK71" i="1"/>
  <c r="CW71" i="1" s="1"/>
  <c r="CP86" i="1"/>
  <c r="DB86" i="1" s="1"/>
  <c r="CO43" i="1"/>
  <c r="DA43" i="1" s="1"/>
  <c r="CS122" i="1"/>
  <c r="DE122" i="1" s="1"/>
  <c r="CR49" i="1"/>
  <c r="DD49" i="1" s="1"/>
  <c r="CR78" i="1"/>
  <c r="DD78" i="1" s="1"/>
  <c r="CT87" i="1"/>
  <c r="DF87" i="1" s="1"/>
  <c r="CR21" i="1"/>
  <c r="DD21" i="1" s="1"/>
  <c r="CO107" i="1"/>
  <c r="DA107" i="1" s="1"/>
  <c r="CR120" i="1"/>
  <c r="DD120" i="1" s="1"/>
  <c r="CR40" i="1"/>
  <c r="DD40" i="1" s="1"/>
  <c r="CR102" i="1"/>
  <c r="DD102" i="1" s="1"/>
  <c r="CT88" i="1"/>
  <c r="DF88" i="1" s="1"/>
  <c r="CQ61" i="1"/>
  <c r="DC61" i="1" s="1"/>
  <c r="CT140" i="1"/>
  <c r="DF140" i="1" s="1"/>
  <c r="CM34" i="1"/>
  <c r="CY34" i="1" s="1"/>
  <c r="CK127" i="1"/>
  <c r="CW127" i="1" s="1"/>
  <c r="CT7" i="1"/>
  <c r="DF7" i="1" s="1"/>
  <c r="CQ43" i="1"/>
  <c r="DC43" i="1" s="1"/>
  <c r="CT26" i="1"/>
  <c r="DF26" i="1" s="1"/>
  <c r="CQ117" i="1"/>
  <c r="DC117" i="1" s="1"/>
  <c r="CR56" i="1"/>
  <c r="DD56" i="1" s="1"/>
  <c r="CO116" i="1"/>
  <c r="DA116" i="1" s="1"/>
  <c r="CK35" i="1"/>
  <c r="CW35" i="1" s="1"/>
  <c r="CT90" i="1"/>
  <c r="DF90" i="1" s="1"/>
  <c r="CS96" i="1"/>
  <c r="DE96" i="1" s="1"/>
  <c r="CQ123" i="1"/>
  <c r="DC123" i="1" s="1"/>
  <c r="CO53" i="1"/>
  <c r="DA53" i="1" s="1"/>
  <c r="CK29" i="1"/>
  <c r="CW29" i="1" s="1"/>
  <c r="CL72" i="1"/>
  <c r="CX72" i="1" s="1"/>
  <c r="CR92" i="1"/>
  <c r="DD92" i="1" s="1"/>
  <c r="CL57" i="1"/>
  <c r="CX57" i="1" s="1"/>
  <c r="CR17" i="1"/>
  <c r="DD17" i="1" s="1"/>
  <c r="CT41" i="1"/>
  <c r="DF41" i="1" s="1"/>
  <c r="CQ118" i="1"/>
  <c r="DC118" i="1" s="1"/>
  <c r="CO36" i="1"/>
  <c r="DA36" i="1" s="1"/>
  <c r="CS135" i="1"/>
  <c r="DE135" i="1" s="1"/>
  <c r="CO87" i="1"/>
  <c r="DA87" i="1" s="1"/>
  <c r="CP45" i="1"/>
  <c r="DB45" i="1" s="1"/>
  <c r="CQ51" i="1"/>
  <c r="DC51" i="1" s="1"/>
  <c r="CR48" i="1"/>
  <c r="DD48" i="1" s="1"/>
  <c r="CP13" i="1"/>
  <c r="DB13" i="1" s="1"/>
  <c r="CR57" i="1"/>
  <c r="DD57" i="1" s="1"/>
  <c r="CP70" i="1"/>
  <c r="DB70" i="1" s="1"/>
  <c r="CK99" i="1"/>
  <c r="CW99" i="1" s="1"/>
  <c r="CS31" i="1"/>
  <c r="DE31" i="1" s="1"/>
  <c r="CP127" i="1"/>
  <c r="DB127" i="1" s="1"/>
  <c r="CQ39" i="1"/>
  <c r="DC39" i="1" s="1"/>
  <c r="CR33" i="1"/>
  <c r="DD33" i="1" s="1"/>
  <c r="CT48" i="1"/>
  <c r="DF48" i="1" s="1"/>
  <c r="CP15" i="1"/>
  <c r="DB15" i="1" s="1"/>
  <c r="CS66" i="1"/>
  <c r="DE66" i="1" s="1"/>
  <c r="CK102" i="1"/>
  <c r="CW102" i="1" s="1"/>
  <c r="CQ28" i="1"/>
  <c r="DC28" i="1" s="1"/>
  <c r="CS124" i="1"/>
  <c r="DE124" i="1" s="1"/>
  <c r="CM120" i="1"/>
  <c r="CY120" i="1" s="1"/>
  <c r="CP81" i="1"/>
  <c r="DB81" i="1" s="1"/>
  <c r="CS26" i="1"/>
  <c r="DE26" i="1" s="1"/>
  <c r="CT93" i="1"/>
  <c r="DF93" i="1" s="1"/>
  <c r="CO56" i="1"/>
  <c r="DA56" i="1" s="1"/>
  <c r="CO105" i="1"/>
  <c r="DA105" i="1" s="1"/>
  <c r="CM61" i="1"/>
  <c r="CY61" i="1" s="1"/>
  <c r="CR135" i="1"/>
  <c r="DD135" i="1" s="1"/>
  <c r="CS69" i="1"/>
  <c r="DE69" i="1" s="1"/>
  <c r="CS29" i="1"/>
  <c r="DE29" i="1" s="1"/>
  <c r="CR125" i="1"/>
  <c r="DD125" i="1" s="1"/>
  <c r="CO134" i="1"/>
  <c r="DA134" i="1" s="1"/>
  <c r="CM57" i="1"/>
  <c r="CY57" i="1" s="1"/>
  <c r="CR63" i="1"/>
  <c r="DD63" i="1" s="1"/>
  <c r="CP124" i="1"/>
  <c r="DB124" i="1" s="1"/>
  <c r="CO46" i="1"/>
  <c r="DA46" i="1" s="1"/>
  <c r="CQ139" i="1"/>
  <c r="DC139" i="1" s="1"/>
  <c r="CR81" i="1"/>
  <c r="DD81" i="1" s="1"/>
  <c r="CT107" i="1"/>
  <c r="DF107" i="1" s="1"/>
  <c r="CO41" i="1"/>
  <c r="DA41" i="1" s="1"/>
  <c r="CO81" i="1"/>
  <c r="DA81" i="1" s="1"/>
  <c r="CK123" i="1"/>
  <c r="CW123" i="1" s="1"/>
  <c r="CO61" i="1"/>
  <c r="DA61" i="1" s="1"/>
  <c r="CQ72" i="1"/>
  <c r="DC72" i="1" s="1"/>
  <c r="CP17" i="1"/>
  <c r="DB17" i="1" s="1"/>
  <c r="CP43" i="1"/>
  <c r="DB43" i="1" s="1"/>
  <c r="CR20" i="1"/>
  <c r="DD20" i="1" s="1"/>
  <c r="CR75" i="1"/>
  <c r="DD75" i="1" s="1"/>
  <c r="CT114" i="1"/>
  <c r="DF114" i="1" s="1"/>
  <c r="CK108" i="1"/>
  <c r="CW108" i="1" s="1"/>
  <c r="CO38" i="1"/>
  <c r="DA38" i="1" s="1"/>
  <c r="CQ98" i="1"/>
  <c r="DC98" i="1" s="1"/>
  <c r="CM58" i="1"/>
  <c r="CY58" i="1" s="1"/>
  <c r="CK110" i="1"/>
  <c r="CW110" i="1" s="1"/>
  <c r="CM97" i="1"/>
  <c r="CY97"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126" i="1"/>
  <c r="DE126" i="1" s="1"/>
  <c r="CS133" i="1"/>
  <c r="DE133" i="1" s="1"/>
  <c r="CP138" i="1"/>
  <c r="DB138" i="1" s="1"/>
  <c r="CS61" i="1"/>
  <c r="DE61" i="1" s="1"/>
  <c r="CT59" i="1"/>
  <c r="DF59" i="1" s="1"/>
  <c r="CK116" i="1"/>
  <c r="CW116" i="1" s="1"/>
  <c r="CS102" i="1"/>
  <c r="DE102" i="1" s="1"/>
  <c r="CM105" i="1"/>
  <c r="CY105" i="1" s="1"/>
  <c r="CK76" i="1"/>
  <c r="CW76" i="1" s="1"/>
  <c r="CK86" i="1"/>
  <c r="CW86" i="1" s="1"/>
  <c r="CQ50" i="1"/>
  <c r="DC50" i="1" s="1"/>
  <c r="CM99" i="1"/>
  <c r="CY99" i="1" s="1"/>
  <c r="CT84" i="1"/>
  <c r="DF84" i="1" s="1"/>
  <c r="CQ14" i="1"/>
  <c r="DC14" i="1" s="1"/>
  <c r="CT16" i="1"/>
  <c r="DF16" i="1" s="1"/>
  <c r="CS88" i="1"/>
  <c r="DE88" i="1" s="1"/>
  <c r="CS16" i="1"/>
  <c r="DE16" i="1" s="1"/>
  <c r="CR11" i="1"/>
  <c r="DD11" i="1" s="1"/>
  <c r="CK97" i="1"/>
  <c r="CW97" i="1" s="1"/>
  <c r="CL70" i="1"/>
  <c r="CX70" i="1" s="1"/>
  <c r="CK15" i="1"/>
  <c r="CW15" i="1" s="1"/>
  <c r="CR54" i="1"/>
  <c r="DD54" i="1" s="1"/>
  <c r="CP68" i="1"/>
  <c r="DB68" i="1" s="1"/>
  <c r="CO65" i="1"/>
  <c r="DA65" i="1" s="1"/>
  <c r="CL113" i="1"/>
  <c r="CX113" i="1" s="1"/>
  <c r="CP53" i="1"/>
  <c r="DB53" i="1" s="1"/>
  <c r="CP99" i="1"/>
  <c r="DB99" i="1" s="1"/>
  <c r="CQ59" i="1"/>
  <c r="DC59" i="1" s="1"/>
  <c r="CQ141" i="1"/>
  <c r="DC141" i="1" s="1"/>
  <c r="CR13" i="1"/>
  <c r="DD13" i="1" s="1"/>
  <c r="CT60" i="1"/>
  <c r="DF60" i="1" s="1"/>
  <c r="CQ116" i="1"/>
  <c r="DC116" i="1" s="1"/>
  <c r="CT72" i="1"/>
  <c r="DF72" i="1" s="1"/>
  <c r="CK139" i="1"/>
  <c r="CW139" i="1" s="1"/>
  <c r="CM115" i="1"/>
  <c r="CY115" i="1" s="1"/>
  <c r="CP14" i="1"/>
  <c r="DB14" i="1" s="1"/>
  <c r="CL83" i="1"/>
  <c r="CX83" i="1" s="1"/>
  <c r="CP82" i="1"/>
  <c r="DB82" i="1" s="1"/>
  <c r="CT9" i="1"/>
  <c r="DF9" i="1" s="1"/>
  <c r="CQ46" i="1"/>
  <c r="DC46" i="1" s="1"/>
  <c r="CK43" i="1"/>
  <c r="CW43" i="1" s="1"/>
  <c r="CO121" i="1"/>
  <c r="DA121" i="1" s="1"/>
  <c r="CO114" i="1"/>
  <c r="DA114" i="1" s="1"/>
  <c r="CS91" i="1"/>
  <c r="DE91" i="1" s="1"/>
  <c r="CL58" i="1"/>
  <c r="CX58" i="1" s="1"/>
  <c r="CU36" i="1"/>
  <c r="DG36" i="1" s="1"/>
  <c r="CO75" i="1"/>
  <c r="DA75" i="1" s="1"/>
  <c r="CP48" i="1"/>
  <c r="DB48" i="1" s="1"/>
  <c r="CT98" i="1"/>
  <c r="DF98" i="1" s="1"/>
  <c r="CM42" i="1"/>
  <c r="CY42" i="1" s="1"/>
  <c r="CM47" i="1"/>
  <c r="CY47" i="1" s="1"/>
  <c r="CM21" i="1"/>
  <c r="CY21" i="1" s="1"/>
  <c r="CK21" i="1"/>
  <c r="CW21" i="1" s="1"/>
  <c r="CQ31" i="1"/>
  <c r="DC31" i="1" s="1"/>
  <c r="CT46" i="1"/>
  <c r="DF46" i="1" s="1"/>
  <c r="CQ77" i="1"/>
  <c r="DC77" i="1" s="1"/>
  <c r="CT118" i="1"/>
  <c r="DF118" i="1" s="1"/>
  <c r="CV25" i="1"/>
  <c r="DH25" i="1" s="1"/>
  <c r="CR67" i="1"/>
  <c r="DD67" i="1" s="1"/>
  <c r="CN101" i="1"/>
  <c r="CZ101" i="1" s="1"/>
  <c r="CT86" i="1"/>
  <c r="DF86" i="1" s="1"/>
  <c r="CP62" i="1"/>
  <c r="DB62" i="1" s="1"/>
  <c r="CS27" i="1"/>
  <c r="DE27" i="1" s="1"/>
  <c r="CT38" i="1"/>
  <c r="DF38" i="1" s="1"/>
  <c r="CS97" i="1"/>
  <c r="DE97" i="1" s="1"/>
  <c r="CL126" i="1"/>
  <c r="CX126" i="1" s="1"/>
  <c r="CL118" i="1"/>
  <c r="CX118" i="1" s="1"/>
  <c r="CU75" i="1"/>
  <c r="DG75" i="1" s="1"/>
  <c r="CP41" i="1"/>
  <c r="DB41" i="1" s="1"/>
  <c r="CK114" i="1"/>
  <c r="CW114" i="1" s="1"/>
  <c r="CT30" i="1"/>
  <c r="DF30" i="1" s="1"/>
  <c r="CS98" i="1"/>
  <c r="DE98" i="1" s="1"/>
  <c r="CM108" i="1"/>
  <c r="CY108" i="1" s="1"/>
  <c r="CK78" i="1"/>
  <c r="CW78" i="1" s="1"/>
  <c r="CK135" i="1"/>
  <c r="CW135" i="1" s="1"/>
  <c r="CM76" i="1"/>
  <c r="CY76" i="1" s="1"/>
  <c r="CS81" i="1"/>
  <c r="DE81" i="1" s="1"/>
  <c r="CP132" i="1"/>
  <c r="DB132" i="1" s="1"/>
  <c r="CM124" i="1"/>
  <c r="CY124" i="1" s="1"/>
  <c r="CU48" i="1"/>
  <c r="DG48" i="1" s="1"/>
  <c r="CO90" i="1"/>
  <c r="DA90" i="1" s="1"/>
  <c r="CL93" i="1"/>
  <c r="CX93" i="1" s="1"/>
  <c r="CR82" i="1"/>
  <c r="DD82" i="1" s="1"/>
  <c r="CP20" i="1"/>
  <c r="DB20" i="1" s="1"/>
  <c r="CN92" i="1"/>
  <c r="CZ92" i="1" s="1"/>
  <c r="CM13" i="1"/>
  <c r="CY13" i="1" s="1"/>
  <c r="CP33" i="1"/>
  <c r="DB33" i="1" s="1"/>
  <c r="CO58" i="1"/>
  <c r="DA58" i="1" s="1"/>
  <c r="CK65" i="1"/>
  <c r="CW65" i="1" s="1"/>
  <c r="CN99" i="1"/>
  <c r="CZ99" i="1" s="1"/>
  <c r="CO34" i="1"/>
  <c r="DA34" i="1" s="1"/>
  <c r="CS57" i="1"/>
  <c r="DE57" i="1" s="1"/>
  <c r="CR55" i="1"/>
  <c r="DD55" i="1" s="1"/>
  <c r="CM118" i="1"/>
  <c r="CY118" i="1" s="1"/>
  <c r="CS136" i="1"/>
  <c r="DE136" i="1" s="1"/>
  <c r="CK136" i="1"/>
  <c r="CW136" i="1" s="1"/>
  <c r="CP77" i="1"/>
  <c r="DB77" i="1" s="1"/>
  <c r="CO29" i="1"/>
  <c r="DA29" i="1" s="1"/>
  <c r="CK100" i="1"/>
  <c r="CW100" i="1" s="1"/>
  <c r="CQ79" i="1"/>
  <c r="DC79" i="1" s="1"/>
  <c r="CQ96" i="1"/>
  <c r="DC96" i="1" s="1"/>
  <c r="CV81" i="1"/>
  <c r="DH81" i="1" s="1"/>
  <c r="CL104" i="1"/>
  <c r="CX104" i="1" s="1"/>
  <c r="CK79" i="1"/>
  <c r="CW79" i="1" s="1"/>
  <c r="CR124" i="1"/>
  <c r="DD124" i="1" s="1"/>
  <c r="CO125" i="1"/>
  <c r="DA125" i="1" s="1"/>
  <c r="CO131" i="1"/>
  <c r="DA131" i="1" s="1"/>
  <c r="CL111" i="1"/>
  <c r="CX111" i="1" s="1"/>
  <c r="CT64" i="1"/>
  <c r="DF64" i="1" s="1"/>
  <c r="CS72" i="1"/>
  <c r="DE72" i="1" s="1"/>
  <c r="CR66" i="1"/>
  <c r="DD66" i="1" s="1"/>
  <c r="CR104" i="1"/>
  <c r="DD104" i="1" s="1"/>
  <c r="CT129" i="1"/>
  <c r="DF129" i="1" s="1"/>
  <c r="CT50" i="1"/>
  <c r="DF50" i="1" s="1"/>
  <c r="CR84" i="1"/>
  <c r="DD84" i="1" s="1"/>
  <c r="CM33" i="1"/>
  <c r="CY33" i="1" s="1"/>
  <c r="CT76" i="1"/>
  <c r="DF76"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M128" i="1"/>
  <c r="CY128" i="1" s="1"/>
  <c r="CQ26" i="1"/>
  <c r="DC26" i="1" s="1"/>
  <c r="CR139" i="1"/>
  <c r="DD139" i="1" s="1"/>
  <c r="CL12" i="1"/>
  <c r="CX12" i="1" s="1"/>
  <c r="CO130" i="1"/>
  <c r="DA130" i="1" s="1"/>
  <c r="CU85" i="1"/>
  <c r="DG85" i="1" s="1"/>
  <c r="CL42" i="1"/>
  <c r="CX42" i="1" s="1"/>
  <c r="CR137" i="1"/>
  <c r="DD137" i="1" s="1"/>
  <c r="CL117" i="1"/>
  <c r="CX117" i="1" s="1"/>
  <c r="CT52" i="1"/>
  <c r="DF52" i="1" s="1"/>
  <c r="CQ32" i="1"/>
  <c r="DC32" i="1" s="1"/>
  <c r="CU84" i="1"/>
  <c r="DG84" i="1" s="1"/>
  <c r="CS73" i="1"/>
  <c r="DE73" i="1" s="1"/>
  <c r="CK7" i="1"/>
  <c r="CW7" i="1" s="1"/>
  <c r="CP49" i="1"/>
  <c r="DB49" i="1" s="1"/>
  <c r="CK59" i="1"/>
  <c r="CW59" i="1" s="1"/>
  <c r="CR89" i="1"/>
  <c r="DD89" i="1" s="1"/>
  <c r="CV78" i="1"/>
  <c r="DH78" i="1" s="1"/>
  <c r="CN122" i="1"/>
  <c r="CZ122" i="1" s="1"/>
  <c r="CR141" i="1"/>
  <c r="DD141" i="1" s="1"/>
  <c r="CO122" i="1"/>
  <c r="DA122" i="1" s="1"/>
  <c r="CQ44" i="1"/>
  <c r="DC44" i="1" s="1"/>
  <c r="CO71" i="1"/>
  <c r="DA71" i="1" s="1"/>
  <c r="CQ70" i="1"/>
  <c r="DC70" i="1" s="1"/>
  <c r="CQ48" i="1"/>
  <c r="DC48" i="1" s="1"/>
  <c r="CT119" i="1"/>
  <c r="DF119" i="1" s="1"/>
  <c r="CK60" i="1"/>
  <c r="CW60" i="1" s="1"/>
  <c r="CN59" i="1"/>
  <c r="CZ59" i="1" s="1"/>
  <c r="CK109" i="1"/>
  <c r="CW109" i="1" s="1"/>
  <c r="CU79" i="1"/>
  <c r="DG79" i="1" s="1"/>
  <c r="CP46" i="1"/>
  <c r="DB46" i="1" s="1"/>
  <c r="CU110" i="1"/>
  <c r="DG110" i="1" s="1"/>
  <c r="CS55" i="1"/>
  <c r="DE55" i="1" s="1"/>
  <c r="CK141" i="1"/>
  <c r="CW141" i="1" s="1"/>
  <c r="CT113" i="1"/>
  <c r="DF113" i="1" s="1"/>
  <c r="CT96" i="1"/>
  <c r="DF96" i="1" s="1"/>
  <c r="CP40" i="1"/>
  <c r="DB40" i="1" s="1"/>
  <c r="CV94" i="1"/>
  <c r="DH94" i="1" s="1"/>
  <c r="CL32" i="1"/>
  <c r="CX32" i="1" s="1"/>
  <c r="CM130" i="1"/>
  <c r="CY130" i="1" s="1"/>
  <c r="CS93" i="1"/>
  <c r="DE93" i="1" s="1"/>
  <c r="CP115" i="1"/>
  <c r="DB115" i="1" s="1"/>
  <c r="CT89" i="1"/>
  <c r="DF89" i="1" s="1"/>
  <c r="CR52" i="1"/>
  <c r="DD52" i="1" s="1"/>
  <c r="CQ18" i="1"/>
  <c r="DC18" i="1" s="1"/>
  <c r="CR106" i="1"/>
  <c r="DD106" i="1" s="1"/>
  <c r="CR97" i="1"/>
  <c r="DD97" i="1" s="1"/>
  <c r="CQ45" i="1"/>
  <c r="DC45" i="1" s="1"/>
  <c r="CQ106" i="1"/>
  <c r="DC106" i="1" s="1"/>
  <c r="CL69" i="1"/>
  <c r="CX69" i="1" s="1"/>
  <c r="CR25" i="1"/>
  <c r="DD25" i="1" s="1"/>
  <c r="CQ73" i="1"/>
  <c r="DC73" i="1" s="1"/>
  <c r="CP12" i="1"/>
  <c r="DB12" i="1" s="1"/>
  <c r="CT115" i="1"/>
  <c r="DF115" i="1" s="1"/>
  <c r="CK61" i="1"/>
  <c r="CW61" i="1" s="1"/>
  <c r="CK133" i="1"/>
  <c r="CW133" i="1" s="1"/>
  <c r="CR107" i="1"/>
  <c r="DD107" i="1" s="1"/>
  <c r="CP104" i="1"/>
  <c r="DB104" i="1" s="1"/>
  <c r="CQ135" i="1"/>
  <c r="DC135" i="1" s="1"/>
  <c r="CO60" i="1"/>
  <c r="DA60" i="1" s="1"/>
  <c r="CT12" i="1"/>
  <c r="DF12" i="1" s="1"/>
  <c r="CL81" i="1"/>
  <c r="CX81" i="1" s="1"/>
  <c r="CQ83" i="1"/>
  <c r="DC83" i="1" s="1"/>
  <c r="CM51" i="1"/>
  <c r="CY51" i="1" s="1"/>
  <c r="CP126" i="1"/>
  <c r="DB126" i="1" s="1"/>
  <c r="CO85" i="1"/>
  <c r="DA85" i="1" s="1"/>
  <c r="CR37" i="1"/>
  <c r="DD37" i="1" s="1"/>
  <c r="CT11" i="1"/>
  <c r="DF11" i="1" s="1"/>
  <c r="CQ137" i="1"/>
  <c r="DC137" i="1" s="1"/>
  <c r="CM85" i="1"/>
  <c r="CY85" i="1" s="1"/>
  <c r="CQ120" i="1"/>
  <c r="DC120" i="1" s="1"/>
  <c r="CM135" i="1"/>
  <c r="CY135" i="1" s="1"/>
  <c r="CM68" i="1"/>
  <c r="CY68" i="1" s="1"/>
  <c r="CP31" i="1"/>
  <c r="DB31" i="1" s="1"/>
  <c r="CR47" i="1"/>
  <c r="DD47" i="1" s="1"/>
  <c r="CP65" i="1"/>
  <c r="DB65" i="1" s="1"/>
  <c r="CQ55" i="1"/>
  <c r="DC55" i="1" s="1"/>
  <c r="CP134" i="1"/>
  <c r="DB134" i="1" s="1"/>
  <c r="CR128" i="1"/>
  <c r="DD128" i="1" s="1"/>
  <c r="CT73" i="1"/>
  <c r="DF73" i="1" s="1"/>
  <c r="CQ24" i="1"/>
  <c r="DC24" i="1" s="1"/>
  <c r="CP107" i="1"/>
  <c r="DB107" i="1" s="1"/>
  <c r="CK42" i="1"/>
  <c r="CW42" i="1" s="1"/>
  <c r="CM59" i="1"/>
  <c r="CY59" i="1" s="1"/>
  <c r="CT25" i="1"/>
  <c r="DF25" i="1" s="1"/>
  <c r="CO128" i="1"/>
  <c r="DA128" i="1" s="1"/>
  <c r="CQ57" i="1"/>
  <c r="DC57" i="1" s="1"/>
  <c r="CS59" i="1"/>
  <c r="DE59" i="1" s="1"/>
  <c r="CL61" i="1"/>
  <c r="CX61" i="1" s="1"/>
  <c r="CO54" i="1"/>
  <c r="DA54" i="1" s="1"/>
  <c r="CQ58" i="1"/>
  <c r="DC58" i="1" s="1"/>
  <c r="CK51" i="1"/>
  <c r="CW51" i="1" s="1"/>
  <c r="CU120" i="1"/>
  <c r="DG120" i="1" s="1"/>
  <c r="CR29" i="1"/>
  <c r="DD29" i="1" s="1"/>
  <c r="CL85" i="1"/>
  <c r="CX85" i="1" s="1"/>
  <c r="CT6" i="1"/>
  <c r="DF6" i="1" s="1"/>
  <c r="CS129" i="1"/>
  <c r="DE129"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R117" i="1"/>
  <c r="DD117" i="1" s="1"/>
  <c r="CU124" i="1"/>
  <c r="DG124" i="1" s="1"/>
  <c r="CU44" i="1"/>
  <c r="DG44" i="1" s="1"/>
  <c r="CQ41" i="1"/>
  <c r="DC41" i="1" s="1"/>
  <c r="CQ138" i="1"/>
  <c r="DC138" i="1" s="1"/>
  <c r="CR77" i="1"/>
  <c r="DD77" i="1" s="1"/>
  <c r="CM137" i="1"/>
  <c r="CY137" i="1" s="1"/>
  <c r="CT99" i="1"/>
  <c r="DF99" i="1" s="1"/>
  <c r="CM119" i="1"/>
  <c r="CY119" i="1" s="1"/>
  <c r="CR51" i="1"/>
  <c r="DD51" i="1" s="1"/>
  <c r="CQ92" i="1"/>
  <c r="DC92" i="1" s="1"/>
  <c r="CT68" i="1"/>
  <c r="DF68" i="1" s="1"/>
  <c r="CP109" i="1"/>
  <c r="DB109" i="1" s="1"/>
  <c r="CO133" i="1"/>
  <c r="DA133" i="1" s="1"/>
  <c r="CR12" i="1"/>
  <c r="DD12" i="1" s="1"/>
  <c r="CK16" i="1"/>
  <c r="CW16" i="1" s="1"/>
  <c r="CV26" i="1"/>
  <c r="DH26" i="1" s="1"/>
  <c r="CM29" i="1"/>
  <c r="CY29" i="1" s="1"/>
  <c r="CS23" i="1"/>
  <c r="DE23" i="1" s="1"/>
  <c r="CM6" i="1"/>
  <c r="CY6" i="1" s="1"/>
  <c r="CS30" i="1"/>
  <c r="DE30" i="1" s="1"/>
  <c r="CT137" i="1"/>
  <c r="DF137" i="1" s="1"/>
  <c r="CQ129" i="1"/>
  <c r="DC129" i="1" s="1"/>
  <c r="CS84" i="1"/>
  <c r="DE84" i="1" s="1"/>
  <c r="CM40" i="1"/>
  <c r="CY40" i="1" s="1"/>
  <c r="CR99" i="1"/>
  <c r="DD99" i="1" s="1"/>
  <c r="CT85" i="1"/>
  <c r="DF85" i="1" s="1"/>
  <c r="CP139" i="1"/>
  <c r="DB139" i="1" s="1"/>
  <c r="CS65" i="1"/>
  <c r="DE65" i="1" s="1"/>
  <c r="CS106" i="1"/>
  <c r="DE106" i="1" s="1"/>
  <c r="CT56" i="1"/>
  <c r="DF56" i="1" s="1"/>
  <c r="CS85" i="1"/>
  <c r="DE85" i="1" s="1"/>
  <c r="CR61" i="1"/>
  <c r="DD61" i="1" s="1"/>
  <c r="CN79" i="1"/>
  <c r="CZ79" i="1" s="1"/>
  <c r="CP69" i="1"/>
  <c r="DB69" i="1" s="1"/>
  <c r="CO52" i="1"/>
  <c r="DA52" i="1" s="1"/>
  <c r="CQ95" i="1"/>
  <c r="DC95" i="1" s="1"/>
  <c r="CQ97" i="1"/>
  <c r="DC97" i="1" s="1"/>
  <c r="CT21" i="1"/>
  <c r="DF21" i="1" s="1"/>
  <c r="CU12" i="1"/>
  <c r="DG12" i="1" s="1"/>
  <c r="CV117" i="1"/>
  <c r="DH117" i="1" s="1"/>
  <c r="CU100" i="1"/>
  <c r="DG100" i="1" s="1"/>
  <c r="CS116" i="1"/>
  <c r="DE116" i="1" s="1"/>
  <c r="CK39" i="1"/>
  <c r="CW39" i="1" s="1"/>
  <c r="CR6" i="1"/>
  <c r="DD6" i="1" s="1"/>
  <c r="CR65" i="1"/>
  <c r="DD65" i="1" s="1"/>
  <c r="CK128" i="1"/>
  <c r="CW128" i="1" s="1"/>
  <c r="CK37" i="1"/>
  <c r="CW37" i="1" s="1"/>
  <c r="CK26" i="1"/>
  <c r="CW26" i="1" s="1"/>
  <c r="CK44" i="1"/>
  <c r="CW44" i="1" s="1"/>
  <c r="CK8" i="1"/>
  <c r="CW8" i="1" s="1"/>
  <c r="CK105" i="1"/>
  <c r="CW105" i="1" s="1"/>
  <c r="CU16" i="1"/>
  <c r="DG16" i="1" s="1"/>
  <c r="CP30" i="1"/>
  <c r="DB30" i="1" s="1"/>
  <c r="CR9" i="1"/>
  <c r="DD9" i="1" s="1"/>
  <c r="CU52" i="1"/>
  <c r="DG52" i="1" s="1"/>
  <c r="CT112" i="1"/>
  <c r="DF112" i="1" s="1"/>
  <c r="CN112" i="1"/>
  <c r="CZ112" i="1" s="1"/>
  <c r="CS11" i="1"/>
  <c r="DE11" i="1" s="1"/>
  <c r="CQ52" i="1"/>
  <c r="DC52" i="1" s="1"/>
  <c r="CU87" i="1"/>
  <c r="DG87" i="1" s="1"/>
  <c r="CU93" i="1"/>
  <c r="DG93" i="1" s="1"/>
  <c r="CK85" i="1"/>
  <c r="CW85" i="1" s="1"/>
  <c r="CP11" i="1"/>
  <c r="DB11" i="1" s="1"/>
  <c r="CT101" i="1"/>
  <c r="DF101" i="1" s="1"/>
  <c r="CN55" i="1"/>
  <c r="CZ55" i="1" s="1"/>
  <c r="CP95" i="1"/>
  <c r="DB95" i="1" s="1"/>
  <c r="CS28" i="1"/>
  <c r="DE28" i="1" s="1"/>
  <c r="CK131" i="1"/>
  <c r="CW131" i="1" s="1"/>
  <c r="CT123" i="1"/>
  <c r="DF123" i="1" s="1"/>
  <c r="CK138" i="1"/>
  <c r="CW138" i="1" s="1"/>
  <c r="CQ65" i="1"/>
  <c r="DC65" i="1" s="1"/>
  <c r="CV42" i="1"/>
  <c r="DH42" i="1" s="1"/>
  <c r="CP122" i="1"/>
  <c r="DB122" i="1" s="1"/>
  <c r="CS63" i="1"/>
  <c r="DE63" i="1" s="1"/>
  <c r="CV58" i="1"/>
  <c r="DH58" i="1" s="1"/>
  <c r="CU43" i="1"/>
  <c r="DG43" i="1" s="1"/>
  <c r="CR18" i="1"/>
  <c r="DD18" i="1" s="1"/>
  <c r="CU77" i="1"/>
  <c r="DG77" i="1" s="1"/>
  <c r="CS130" i="1"/>
  <c r="DE130"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Q130" i="1"/>
  <c r="DC130" i="1" s="1"/>
  <c r="CM62" i="1"/>
  <c r="CY62" i="1" s="1"/>
  <c r="CM73" i="1"/>
  <c r="CY73" i="1" s="1"/>
  <c r="CP32" i="1"/>
  <c r="DB32" i="1" s="1"/>
  <c r="CM53" i="1"/>
  <c r="CY53" i="1" s="1"/>
  <c r="CP63" i="1"/>
  <c r="DB63" i="1" s="1"/>
  <c r="CS10" i="1"/>
  <c r="DE10" i="1" s="1"/>
  <c r="CQ103" i="1"/>
  <c r="DC103" i="1" s="1"/>
  <c r="CL40" i="1"/>
  <c r="CX40" i="1" s="1"/>
  <c r="CK129" i="1"/>
  <c r="CW129" i="1" s="1"/>
  <c r="CL79" i="1"/>
  <c r="CX79" i="1" s="1"/>
  <c r="CL105" i="1"/>
  <c r="CX105" i="1" s="1"/>
  <c r="CT109" i="1"/>
  <c r="DF109" i="1" s="1"/>
  <c r="CL92" i="1"/>
  <c r="CX92" i="1" s="1"/>
  <c r="CN81" i="1"/>
  <c r="CZ81" i="1" s="1"/>
  <c r="CM81" i="1"/>
  <c r="CY81" i="1" s="1"/>
  <c r="CV63" i="1"/>
  <c r="DH63" i="1" s="1"/>
  <c r="CK107" i="1"/>
  <c r="CW107" i="1" s="1"/>
  <c r="CL50" i="1"/>
  <c r="CX50" i="1" s="1"/>
  <c r="CK113" i="1"/>
  <c r="CW113" i="1" s="1"/>
  <c r="CN76" i="1"/>
  <c r="CZ76" i="1" s="1"/>
  <c r="CV46" i="1"/>
  <c r="DH46" i="1" s="1"/>
  <c r="CS114" i="1"/>
  <c r="DE114" i="1" s="1"/>
  <c r="CL115" i="1"/>
  <c r="CX115" i="1" s="1"/>
  <c r="CS120" i="1"/>
  <c r="DE120" i="1" s="1"/>
  <c r="CR30" i="1"/>
  <c r="DD30" i="1" s="1"/>
  <c r="CP64" i="1"/>
  <c r="DB64" i="1" s="1"/>
  <c r="CM92" i="1"/>
  <c r="CY92" i="1" s="1"/>
  <c r="CO109" i="1"/>
  <c r="DA109" i="1" s="1"/>
  <c r="CT67" i="1"/>
  <c r="DF67" i="1" s="1"/>
  <c r="CU68" i="1"/>
  <c r="DG68" i="1" s="1"/>
  <c r="CP105" i="1"/>
  <c r="DB105" i="1" s="1"/>
  <c r="CV125" i="1"/>
  <c r="DH125" i="1" s="1"/>
  <c r="CR123" i="1"/>
  <c r="DD123" i="1" s="1"/>
  <c r="CM106" i="1"/>
  <c r="CY106" i="1" s="1"/>
  <c r="CV40" i="1"/>
  <c r="DH40" i="1" s="1"/>
  <c r="CM24" i="1"/>
  <c r="CY24" i="1" s="1"/>
  <c r="CV53" i="1"/>
  <c r="DH53" i="1" s="1"/>
  <c r="CT35" i="1"/>
  <c r="DF35" i="1" s="1"/>
  <c r="CV137" i="1"/>
  <c r="DH137" i="1" s="1"/>
  <c r="CS111" i="1"/>
  <c r="DE111" i="1" s="1"/>
  <c r="CQ12" i="1"/>
  <c r="DC12" i="1" s="1"/>
  <c r="CO8" i="1"/>
  <c r="DA8" i="1" s="1"/>
  <c r="CV118" i="1"/>
  <c r="DH118" i="1" s="1"/>
  <c r="CM103" i="1"/>
  <c r="CY103" i="1" s="1"/>
  <c r="CV126" i="1"/>
  <c r="DH126" i="1" s="1"/>
  <c r="CS18" i="1"/>
  <c r="DE18" i="1" s="1"/>
  <c r="CL90" i="1"/>
  <c r="CX90" i="1" s="1"/>
  <c r="CQ86" i="1"/>
  <c r="DC86" i="1" s="1"/>
  <c r="CQ42" i="1"/>
  <c r="DC42" i="1" s="1"/>
  <c r="CN29" i="1"/>
  <c r="CZ29" i="1" s="1"/>
  <c r="CQ113" i="1"/>
  <c r="DC113" i="1" s="1"/>
  <c r="CM129" i="1"/>
  <c r="CY129" i="1" s="1"/>
  <c r="CL29" i="1"/>
  <c r="CX29" i="1" s="1"/>
  <c r="CP26" i="1"/>
  <c r="DB26" i="1" s="1"/>
  <c r="CQ115" i="1"/>
  <c r="DC115" i="1" s="1"/>
  <c r="CM80" i="1"/>
  <c r="CY80" i="1" s="1"/>
  <c r="CK63" i="1"/>
  <c r="CW63" i="1" s="1"/>
  <c r="CR27" i="1"/>
  <c r="DD27" i="1" s="1"/>
  <c r="CU114" i="1"/>
  <c r="DG114" i="1" s="1"/>
  <c r="CN43" i="1"/>
  <c r="CZ43" i="1" s="1"/>
  <c r="CK121" i="1"/>
  <c r="CW121"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R132" i="1"/>
  <c r="DD132" i="1" s="1"/>
  <c r="CS32" i="1"/>
  <c r="DE32" i="1" s="1"/>
  <c r="CV67" i="1"/>
  <c r="DH67" i="1" s="1"/>
  <c r="CT62" i="1"/>
  <c r="DF62" i="1" s="1"/>
  <c r="CL51" i="1"/>
  <c r="CX51" i="1" s="1"/>
  <c r="CT17" i="1"/>
  <c r="DF17" i="1" s="1"/>
  <c r="CO110" i="1"/>
  <c r="DA110" i="1" s="1"/>
  <c r="CK18" i="1"/>
  <c r="CW18" i="1" s="1"/>
  <c r="CR34" i="1"/>
  <c r="DD34" i="1" s="1"/>
  <c r="CK68" i="1"/>
  <c r="CW68" i="1" s="1"/>
  <c r="CQ22" i="1"/>
  <c r="DC22" i="1" s="1"/>
  <c r="CM65" i="1"/>
  <c r="CY65" i="1" s="1"/>
  <c r="CV47" i="1"/>
  <c r="DH47" i="1" s="1"/>
  <c r="CU107" i="1"/>
  <c r="DG107" i="1" s="1"/>
  <c r="CR134" i="1"/>
  <c r="DD134" i="1" s="1"/>
  <c r="CU82" i="1"/>
  <c r="DG82" i="1" s="1"/>
  <c r="CN36" i="1"/>
  <c r="CZ36" i="1" s="1"/>
  <c r="CV70" i="1"/>
  <c r="DH70" i="1" s="1"/>
  <c r="CP118" i="1"/>
  <c r="DB118" i="1" s="1"/>
  <c r="CS67" i="1"/>
  <c r="DE67" i="1" s="1"/>
  <c r="CS47" i="1"/>
  <c r="DE47" i="1" s="1"/>
  <c r="CS25" i="1"/>
  <c r="DE25" i="1" s="1"/>
  <c r="CU55" i="1"/>
  <c r="DG55" i="1" s="1"/>
  <c r="CO99" i="1"/>
  <c r="DA99" i="1" s="1"/>
  <c r="CL141" i="1"/>
  <c r="CX141" i="1" s="1"/>
  <c r="CT39" i="1"/>
  <c r="DF39" i="1" s="1"/>
  <c r="CO106" i="1"/>
  <c r="DA106" i="1" s="1"/>
  <c r="CK17" i="1"/>
  <c r="CW17" i="1" s="1"/>
  <c r="CL65" i="1"/>
  <c r="CX65" i="1" s="1"/>
  <c r="CQ11" i="1"/>
  <c r="DC11" i="1" s="1"/>
  <c r="CS140" i="1"/>
  <c r="DE140" i="1" s="1"/>
  <c r="CM83" i="1"/>
  <c r="CY83" i="1" s="1"/>
  <c r="CL28" i="1"/>
  <c r="CX28" i="1" s="1"/>
  <c r="CP29" i="1"/>
  <c r="DB29" i="1" s="1"/>
  <c r="CN39" i="1"/>
  <c r="CZ39" i="1" s="1"/>
  <c r="CS80" i="1"/>
  <c r="DE80" i="1" s="1"/>
  <c r="CM48" i="1"/>
  <c r="CY48" i="1" s="1"/>
  <c r="CK77" i="1"/>
  <c r="CW77" i="1" s="1"/>
  <c r="CQ94" i="1"/>
  <c r="DC94" i="1" s="1"/>
  <c r="CL123" i="1"/>
  <c r="CX123" i="1" s="1"/>
  <c r="CL132" i="1"/>
  <c r="CX132" i="1" s="1"/>
  <c r="CL89" i="1"/>
  <c r="CX89" i="1" s="1"/>
  <c r="CQ110" i="1"/>
  <c r="DC110" i="1" s="1"/>
  <c r="CS103" i="1"/>
  <c r="DE103" i="1" s="1"/>
  <c r="CR118" i="1"/>
  <c r="DD118" i="1" s="1"/>
  <c r="CK64" i="1"/>
  <c r="CW64" i="1" s="1"/>
  <c r="CT120" i="1"/>
  <c r="DF120" i="1" s="1"/>
  <c r="CS90" i="1"/>
  <c r="DE90" i="1" s="1"/>
  <c r="CU140" i="1"/>
  <c r="DG140" i="1" s="1"/>
  <c r="CU80" i="1"/>
  <c r="DG80" i="1" s="1"/>
  <c r="CM44" i="1"/>
  <c r="CY44" i="1" s="1"/>
  <c r="CL24" i="1"/>
  <c r="CX24" i="1" s="1"/>
  <c r="CN5" i="1"/>
  <c r="CZ5" i="1" s="1"/>
  <c r="CM117" i="1"/>
  <c r="CY117" i="1" s="1"/>
  <c r="CN20" i="1"/>
  <c r="CZ20" i="1" s="1"/>
  <c r="CS141" i="1"/>
  <c r="DE141" i="1" s="1"/>
  <c r="CP66" i="1"/>
  <c r="DB66" i="1" s="1"/>
  <c r="CS5" i="1"/>
  <c r="DE5" i="1" s="1"/>
  <c r="CS60" i="1"/>
  <c r="DE60" i="1" s="1"/>
  <c r="CU122" i="1"/>
  <c r="DG122" i="1" s="1"/>
  <c r="CN58" i="1"/>
  <c r="CZ58" i="1" s="1"/>
  <c r="CR73" i="1"/>
  <c r="DD73" i="1" s="1"/>
  <c r="CK41" i="1"/>
  <c r="CW41" i="1" s="1"/>
  <c r="CN65" i="1"/>
  <c r="CZ65" i="1" s="1"/>
  <c r="CR88" i="1"/>
  <c r="DD88" i="1" s="1"/>
  <c r="CN46" i="1"/>
  <c r="CZ46" i="1" s="1"/>
  <c r="CP67" i="1"/>
  <c r="DB67" i="1" s="1"/>
  <c r="CM28" i="1"/>
  <c r="CY28" i="1" s="1"/>
  <c r="CL59" i="1"/>
  <c r="CX59" i="1" s="1"/>
  <c r="CQ133" i="1"/>
  <c r="DC133" i="1" s="1"/>
  <c r="CL131" i="1"/>
  <c r="CX131" i="1" s="1"/>
  <c r="CN96" i="1"/>
  <c r="CZ96" i="1" s="1"/>
  <c r="CN133" i="1"/>
  <c r="CZ133" i="1" s="1"/>
  <c r="CN35" i="1"/>
  <c r="CZ35" i="1" s="1"/>
  <c r="CM52" i="1"/>
  <c r="CY52" i="1" s="1"/>
  <c r="CN140" i="1"/>
  <c r="CZ140" i="1" s="1"/>
  <c r="CU108" i="1"/>
  <c r="DG108" i="1" s="1"/>
  <c r="CS78" i="1"/>
  <c r="DE78" i="1" s="1"/>
  <c r="CT5" i="1"/>
  <c r="DF5" i="1" s="1"/>
  <c r="CT108" i="1"/>
  <c r="DF108" i="1" s="1"/>
  <c r="CT117" i="1"/>
  <c r="DF117"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N45" i="1"/>
  <c r="CZ45" i="1" s="1"/>
  <c r="CV54" i="1"/>
  <c r="DH54" i="1" s="1"/>
  <c r="CS70" i="1"/>
  <c r="DE70" i="1" s="1"/>
  <c r="CO102" i="1"/>
  <c r="DA102" i="1" s="1"/>
  <c r="CN67" i="1"/>
  <c r="CZ67" i="1" s="1"/>
  <c r="CS58" i="1"/>
  <c r="DE58" i="1" s="1"/>
  <c r="CO112" i="1"/>
  <c r="DA112" i="1" s="1"/>
  <c r="CK38" i="1"/>
  <c r="CW38" i="1" s="1"/>
  <c r="CT102" i="1"/>
  <c r="DF102" i="1" s="1"/>
  <c r="CM9" i="1"/>
  <c r="CY9" i="1" s="1"/>
  <c r="CS8" i="1"/>
  <c r="DE8" i="1" s="1"/>
  <c r="CM90" i="1"/>
  <c r="CY90" i="1" s="1"/>
  <c r="CK13" i="1"/>
  <c r="CW13" i="1" s="1"/>
  <c r="CV66" i="1"/>
  <c r="DH66" i="1" s="1"/>
  <c r="CT122" i="1"/>
  <c r="DF122" i="1" s="1"/>
  <c r="CR28" i="1"/>
  <c r="DD28" i="1" s="1"/>
  <c r="CK24" i="1"/>
  <c r="CW24" i="1" s="1"/>
  <c r="CK10" i="1"/>
  <c r="CW10" i="1" s="1"/>
  <c r="CK92" i="1"/>
  <c r="CW92" i="1" s="1"/>
  <c r="CL55" i="1"/>
  <c r="CX55" i="1" s="1"/>
  <c r="CS134" i="1"/>
  <c r="DE134" i="1" s="1"/>
  <c r="CL62" i="1"/>
  <c r="CX62" i="1" s="1"/>
  <c r="CP119" i="1"/>
  <c r="DB119" i="1" s="1"/>
  <c r="CS49" i="1"/>
  <c r="DE49" i="1" s="1"/>
  <c r="CS51" i="1"/>
  <c r="DE51" i="1" s="1"/>
  <c r="CU99" i="1"/>
  <c r="DG99" i="1" s="1"/>
  <c r="CR72" i="1"/>
  <c r="DD72" i="1" s="1"/>
  <c r="CL31" i="1"/>
  <c r="CX31" i="1" s="1"/>
  <c r="CR74" i="1"/>
  <c r="DD74" i="1" s="1"/>
  <c r="CQ40" i="1"/>
  <c r="DC40" i="1" s="1"/>
  <c r="CU89" i="1"/>
  <c r="DG89" i="1" s="1"/>
  <c r="CU125" i="1"/>
  <c r="DG125" i="1" s="1"/>
  <c r="CN116" i="1"/>
  <c r="CZ116" i="1" s="1"/>
  <c r="CP108" i="1"/>
  <c r="DB108" i="1" s="1"/>
  <c r="CN61" i="1"/>
  <c r="CZ61" i="1" s="1"/>
  <c r="CV62" i="1"/>
  <c r="DH62" i="1" s="1"/>
  <c r="CR111" i="1"/>
  <c r="DD111" i="1" s="1"/>
  <c r="CT139" i="1"/>
  <c r="DF139" i="1" s="1"/>
  <c r="CQ38" i="1"/>
  <c r="DC38" i="1" s="1"/>
  <c r="CP94" i="1"/>
  <c r="DB94" i="1" s="1"/>
  <c r="CP25" i="1"/>
  <c r="DB25" i="1" s="1"/>
  <c r="CT49" i="1"/>
  <c r="DF49" i="1" s="1"/>
  <c r="CV22" i="1"/>
  <c r="DH22" i="1" s="1"/>
  <c r="CK22" i="1"/>
  <c r="CW22" i="1" s="1"/>
  <c r="CU130" i="1"/>
  <c r="DG130" i="1" s="1"/>
  <c r="CO84" i="1"/>
  <c r="DA84" i="1" s="1"/>
  <c r="CL125" i="1"/>
  <c r="CX125" i="1" s="1"/>
  <c r="CR138" i="1"/>
  <c r="DD138" i="1" s="1"/>
  <c r="CR101" i="1"/>
  <c r="DD101" i="1" s="1"/>
  <c r="CM72" i="1"/>
  <c r="CY72" i="1" s="1"/>
  <c r="CR94" i="1"/>
  <c r="DD94" i="1" s="1"/>
  <c r="CN44" i="1"/>
  <c r="CZ44" i="1" s="1"/>
  <c r="CK81" i="1"/>
  <c r="CW81" i="1" s="1"/>
  <c r="CL17" i="1"/>
  <c r="CX17" i="1" s="1"/>
  <c r="CP136" i="1"/>
  <c r="DB136" i="1" s="1"/>
  <c r="CQ76" i="1"/>
  <c r="DC76" i="1" s="1"/>
  <c r="CN12" i="1"/>
  <c r="CZ12" i="1" s="1"/>
  <c r="CM77" i="1"/>
  <c r="CY77" i="1" s="1"/>
  <c r="CV71" i="1"/>
  <c r="DH71" i="1" s="1"/>
  <c r="CS101" i="1"/>
  <c r="DE101" i="1" s="1"/>
  <c r="CV45" i="1"/>
  <c r="DH45" i="1" s="1"/>
  <c r="CU112" i="1"/>
  <c r="DG112" i="1" s="1"/>
  <c r="CU102" i="1"/>
  <c r="DG102" i="1" s="1"/>
  <c r="CV124" i="1"/>
  <c r="DH124" i="1" s="1"/>
  <c r="CT136" i="1"/>
  <c r="DF136" i="1" s="1"/>
  <c r="CL127" i="1"/>
  <c r="CX127" i="1" s="1"/>
  <c r="CL112" i="1"/>
  <c r="CX112" i="1" s="1"/>
  <c r="CO11" i="1"/>
  <c r="DA11" i="1" s="1"/>
  <c r="CU90" i="1"/>
  <c r="DG90" i="1" s="1"/>
  <c r="CN13" i="1"/>
  <c r="CZ13" i="1" s="1"/>
  <c r="CO137" i="1"/>
  <c r="DA137" i="1" s="1"/>
  <c r="CM26" i="1"/>
  <c r="CY26" i="1" s="1"/>
  <c r="CU111" i="1"/>
  <c r="DG111" i="1" s="1"/>
  <c r="CO49" i="1"/>
  <c r="DA49" i="1" s="1"/>
  <c r="CN115" i="1"/>
  <c r="CZ115" i="1" s="1"/>
  <c r="CM30" i="1"/>
  <c r="CY30" i="1" s="1"/>
  <c r="CT95" i="1"/>
  <c r="DF95" i="1" s="1"/>
  <c r="CN123" i="1"/>
  <c r="CZ123" i="1" s="1"/>
  <c r="CT58" i="1"/>
  <c r="DF58" i="1" s="1"/>
  <c r="CO91" i="1"/>
  <c r="DA91" i="1" s="1"/>
  <c r="CQ132" i="1"/>
  <c r="DC132" i="1" s="1"/>
  <c r="CN53" i="1"/>
  <c r="CZ53" i="1" s="1"/>
  <c r="CV108" i="1"/>
  <c r="DH108" i="1" s="1"/>
  <c r="CK57" i="1"/>
  <c r="CW57" i="1" s="1"/>
  <c r="CM39" i="1"/>
  <c r="CY39" i="1" s="1"/>
  <c r="CU74" i="1"/>
  <c r="DG74" i="1" s="1"/>
  <c r="CO20" i="1"/>
  <c r="DA20" i="1" s="1"/>
  <c r="CK33" i="1"/>
  <c r="CW33" i="1" s="1"/>
  <c r="CQ29" i="1"/>
  <c r="DC29" i="1" s="1"/>
  <c r="CS125" i="1"/>
  <c r="DE125" i="1" s="1"/>
  <c r="CU45" i="1"/>
  <c r="DG45" i="1" s="1"/>
  <c r="CR122" i="1"/>
  <c r="DD122" i="1" s="1"/>
  <c r="CP84" i="1"/>
  <c r="DB84" i="1" s="1"/>
  <c r="CS99" i="1"/>
  <c r="DE99" i="1" s="1"/>
  <c r="CV65" i="1"/>
  <c r="DH65" i="1" s="1"/>
  <c r="CN88" i="1"/>
  <c r="CZ88" i="1" s="1"/>
  <c r="CU35" i="1"/>
  <c r="DG35" i="1" s="1"/>
  <c r="CP7" i="1"/>
  <c r="DB7" i="1" s="1"/>
  <c r="CO28" i="1"/>
  <c r="DA28" i="1" s="1"/>
  <c r="CK83" i="1"/>
  <c r="CW83" i="1" s="1"/>
  <c r="CM63" i="1"/>
  <c r="CY63" i="1" s="1"/>
  <c r="CM27" i="1"/>
  <c r="CY27" i="1" s="1"/>
  <c r="CL133" i="1"/>
  <c r="CX133" i="1" s="1"/>
  <c r="CS71" i="1"/>
  <c r="DE71" i="1" s="1"/>
  <c r="CS139" i="1"/>
  <c r="DE139" i="1" s="1"/>
  <c r="CN9" i="1"/>
  <c r="CZ9" i="1" s="1"/>
  <c r="CL139" i="1"/>
  <c r="CX139" i="1" s="1"/>
  <c r="CV96" i="1"/>
  <c r="DH96" i="1" s="1"/>
  <c r="CS138" i="1"/>
  <c r="DE138" i="1" s="1"/>
  <c r="CN8" i="1"/>
  <c r="CZ8" i="1" s="1"/>
  <c r="CV64" i="1"/>
  <c r="DH64" i="1" s="1"/>
  <c r="CN104" i="1"/>
  <c r="CZ104" i="1" s="1"/>
  <c r="CR130" i="1"/>
  <c r="DD130" i="1" s="1"/>
  <c r="CQ82" i="1"/>
  <c r="DC82" i="1" s="1"/>
  <c r="CQ127" i="1"/>
  <c r="DC127" i="1" s="1"/>
  <c r="CT125" i="1"/>
  <c r="DF125" i="1" s="1"/>
  <c r="CP83" i="1"/>
  <c r="DB83" i="1" s="1"/>
  <c r="CN131" i="1"/>
  <c r="CZ131" i="1" s="1"/>
  <c r="CO63" i="1"/>
  <c r="DA63" i="1" s="1"/>
  <c r="CL8" i="1"/>
  <c r="CX8" i="1" s="1"/>
  <c r="CL53" i="1"/>
  <c r="CX53" i="1" s="1"/>
  <c r="CU116" i="1"/>
  <c r="DG116" i="1" s="1"/>
  <c r="CN97" i="1"/>
  <c r="CZ97" i="1" s="1"/>
  <c r="CU94" i="1"/>
  <c r="DG94" i="1" s="1"/>
  <c r="CM138" i="1"/>
  <c r="CY138" i="1" s="1"/>
  <c r="CO103" i="1"/>
  <c r="DA103" i="1" s="1"/>
  <c r="CP42" i="1"/>
  <c r="DB42" i="1" s="1"/>
  <c r="CU60" i="1"/>
  <c r="DG60" i="1" s="1"/>
  <c r="CV95" i="1"/>
  <c r="DH95" i="1" s="1"/>
  <c r="CP75" i="1"/>
  <c r="DB75" i="1" s="1"/>
  <c r="CL39" i="1"/>
  <c r="CX39" i="1" s="1"/>
  <c r="CO111" i="1"/>
  <c r="DA111" i="1" s="1"/>
  <c r="CL134" i="1"/>
  <c r="CX134" i="1" s="1"/>
  <c r="CL46" i="1"/>
  <c r="CX46" i="1" s="1"/>
  <c r="CO72" i="1"/>
  <c r="DA72" i="1" s="1"/>
  <c r="CL77" i="1"/>
  <c r="CX77" i="1" s="1"/>
  <c r="CN75" i="1"/>
  <c r="CZ75" i="1" s="1"/>
  <c r="CO123" i="1"/>
  <c r="DA123" i="1" s="1"/>
  <c r="CO88" i="1"/>
  <c r="DA88" i="1" s="1"/>
  <c r="CP60" i="1"/>
  <c r="DB60" i="1" s="1"/>
  <c r="CU67" i="1"/>
  <c r="DG67" i="1" s="1"/>
  <c r="CK27" i="1"/>
  <c r="CW27" i="1" s="1"/>
  <c r="CV41" i="1"/>
  <c r="DH41" i="1" s="1"/>
  <c r="CL56" i="1"/>
  <c r="CX56" i="1" s="1"/>
  <c r="CN34" i="1"/>
  <c r="CZ34" i="1" s="1"/>
  <c r="CU10" i="1"/>
  <c r="DG10" i="1" s="1"/>
  <c r="CV6" i="1"/>
  <c r="DH6" i="1" s="1"/>
  <c r="CQ109" i="1"/>
  <c r="DC109" i="1" s="1"/>
  <c r="CN90" i="1"/>
  <c r="CZ90" i="1" s="1"/>
  <c r="CV121" i="1"/>
  <c r="DH121" i="1" s="1"/>
  <c r="CO33" i="1"/>
  <c r="DA33" i="1" s="1"/>
  <c r="CO96" i="1"/>
  <c r="DA96" i="1" s="1"/>
  <c r="CT135" i="1"/>
  <c r="DF135" i="1" s="1"/>
  <c r="CO104" i="1"/>
  <c r="DA104" i="1" s="1"/>
  <c r="CM98" i="1"/>
  <c r="CY98" i="1" s="1"/>
  <c r="CK9" i="1"/>
  <c r="CW9" i="1" s="1"/>
  <c r="CR91" i="1"/>
  <c r="DD91" i="1" s="1"/>
  <c r="CR113" i="1"/>
  <c r="DD113" i="1" s="1"/>
  <c r="CO80" i="1"/>
  <c r="DA80" i="1" s="1"/>
  <c r="CO113" i="1"/>
  <c r="DA113" i="1" s="1"/>
  <c r="CN11" i="1"/>
  <c r="CZ11" i="1" s="1"/>
  <c r="CV105" i="1"/>
  <c r="DH105" i="1" s="1"/>
  <c r="CQ128" i="1"/>
  <c r="DC128" i="1" s="1"/>
  <c r="CU131" i="1"/>
  <c r="DG131" i="1" s="1"/>
  <c r="CU78" i="1"/>
  <c r="DG78" i="1" s="1"/>
  <c r="CM67" i="1"/>
  <c r="CY67" i="1" s="1"/>
  <c r="CN48" i="1"/>
  <c r="CZ48" i="1" s="1"/>
  <c r="CQ136" i="1"/>
  <c r="DC136" i="1" s="1"/>
  <c r="CP73" i="1"/>
  <c r="DB73" i="1" s="1"/>
  <c r="CQ108" i="1"/>
  <c r="DC108" i="1" s="1"/>
  <c r="CO127" i="1"/>
  <c r="DA127" i="1" s="1"/>
  <c r="CN69" i="1"/>
  <c r="CZ69" i="1" s="1"/>
  <c r="CQ34" i="1"/>
  <c r="DC34" i="1" s="1"/>
  <c r="CK112" i="1"/>
  <c r="CW112" i="1" s="1"/>
  <c r="CM64" i="1"/>
  <c r="CY64" i="1" s="1"/>
  <c r="CN50" i="1"/>
  <c r="CZ50" i="1" s="1"/>
  <c r="CQ27" i="1"/>
  <c r="DC27" i="1" s="1"/>
  <c r="CR26" i="1"/>
  <c r="DD26" i="1" s="1"/>
  <c r="CO12" i="1"/>
  <c r="DA12" i="1" s="1"/>
  <c r="CV112" i="1"/>
  <c r="DH112" i="1" s="1"/>
  <c r="CR22" i="1"/>
  <c r="DD22" i="1" s="1"/>
  <c r="CK122" i="1"/>
  <c r="CW122" i="1" s="1"/>
  <c r="CS113" i="1"/>
  <c r="DE113" i="1" s="1"/>
  <c r="CM23" i="1"/>
  <c r="CY23" i="1" s="1"/>
  <c r="CO74" i="1"/>
  <c r="DA74" i="1" s="1"/>
  <c r="CK53" i="1"/>
  <c r="CW53" i="1" s="1"/>
  <c r="CO37" i="1"/>
  <c r="DA37" i="1" s="1"/>
  <c r="CT28" i="1"/>
  <c r="DF28" i="1" s="1"/>
  <c r="CO6" i="1"/>
  <c r="DA6" i="1" s="1"/>
  <c r="CN7" i="1"/>
  <c r="CZ7" i="1" s="1"/>
  <c r="CN134" i="1"/>
  <c r="CZ134" i="1" s="1"/>
  <c r="CV128" i="1"/>
  <c r="DH128" i="1" s="1"/>
  <c r="CV122" i="1"/>
  <c r="DH122" i="1" s="1"/>
  <c r="CV39" i="1"/>
  <c r="DH39" i="1" s="1"/>
  <c r="CM102" i="1"/>
  <c r="CY102" i="1" s="1"/>
  <c r="CP39" i="1"/>
  <c r="DB39" i="1" s="1"/>
  <c r="CP133" i="1"/>
  <c r="DB133" i="1" s="1"/>
  <c r="CR59" i="1"/>
  <c r="DD59" i="1" s="1"/>
  <c r="CT27" i="1"/>
  <c r="DF27" i="1" s="1"/>
  <c r="CQ60" i="1"/>
  <c r="DC60" i="1" s="1"/>
  <c r="CQ85" i="1"/>
  <c r="DC85" i="1" s="1"/>
  <c r="CK55" i="1"/>
  <c r="CW55" i="1" s="1"/>
  <c r="CU72" i="1"/>
  <c r="DG72" i="1" s="1"/>
  <c r="CU57" i="1"/>
  <c r="DG57" i="1" s="1"/>
  <c r="CN25" i="1"/>
  <c r="CZ25" i="1" s="1"/>
  <c r="CP117" i="1"/>
  <c r="DB117" i="1" s="1"/>
  <c r="CP85" i="1"/>
  <c r="DB85" i="1" s="1"/>
  <c r="CN100" i="1"/>
  <c r="CZ100" i="1" s="1"/>
  <c r="CM121" i="1"/>
  <c r="CY121" i="1" s="1"/>
  <c r="CR35" i="1"/>
  <c r="DD35" i="1" s="1"/>
  <c r="CL13" i="1"/>
  <c r="CX13" i="1" s="1"/>
  <c r="CN132" i="1"/>
  <c r="CZ132" i="1" s="1"/>
  <c r="CV115" i="1"/>
  <c r="DH115" i="1" s="1"/>
  <c r="CT132" i="1"/>
  <c r="DF132" i="1" s="1"/>
  <c r="CP50" i="1"/>
  <c r="DB50" i="1" s="1"/>
  <c r="CM8" i="1"/>
  <c r="CY8" i="1" s="1"/>
  <c r="CV57" i="1"/>
  <c r="DH57" i="1" s="1"/>
  <c r="CM140" i="1"/>
  <c r="CY140" i="1" s="1"/>
  <c r="CK118" i="1"/>
  <c r="CW118" i="1" s="1"/>
  <c r="CO9" i="1"/>
  <c r="DA9" i="1" s="1"/>
  <c r="CT23" i="1"/>
  <c r="DF23" i="1" s="1"/>
  <c r="CV91" i="1"/>
  <c r="DH91" i="1" s="1"/>
  <c r="CK137" i="1"/>
  <c r="CW137" i="1" s="1"/>
  <c r="CL137" i="1"/>
  <c r="CX137" i="1" s="1"/>
  <c r="CV101" i="1"/>
  <c r="DH101" i="1" s="1"/>
  <c r="CN22" i="1"/>
  <c r="CZ22" i="1" s="1"/>
  <c r="CV36" i="1"/>
  <c r="DH36" i="1" s="1"/>
  <c r="CK88" i="1"/>
  <c r="CW88" i="1" s="1"/>
  <c r="CL16" i="1"/>
  <c r="CX16" i="1" s="1"/>
  <c r="CL103" i="1"/>
  <c r="CX103" i="1" s="1"/>
  <c r="CN30" i="1"/>
  <c r="CZ30" i="1" s="1"/>
  <c r="CS9" i="1"/>
  <c r="DE9" i="1" s="1"/>
  <c r="CK117" i="1"/>
  <c r="CW117" i="1" s="1"/>
  <c r="CO73" i="1"/>
  <c r="DA73" i="1" s="1"/>
  <c r="CU56" i="1"/>
  <c r="DG56" i="1" s="1"/>
  <c r="CP54" i="1"/>
  <c r="DB54" i="1" s="1"/>
  <c r="CL107" i="1"/>
  <c r="CX107" i="1" s="1"/>
  <c r="CO93" i="1"/>
  <c r="DA93" i="1" s="1"/>
  <c r="CL27" i="1"/>
  <c r="CX27" i="1" s="1"/>
  <c r="CM78" i="1"/>
  <c r="CY78" i="1" s="1"/>
  <c r="CU106" i="1"/>
  <c r="DG106" i="1" s="1"/>
  <c r="CT74" i="1"/>
  <c r="DF74" i="1" s="1"/>
  <c r="CM12" i="1"/>
  <c r="CY12" i="1" s="1"/>
  <c r="CO79" i="1"/>
  <c r="DA79" i="1" s="1"/>
  <c r="CO55" i="1"/>
  <c r="DA55" i="1" s="1"/>
  <c r="CO42" i="1"/>
  <c r="DA42" i="1" s="1"/>
  <c r="CT110" i="1"/>
  <c r="DF110" i="1" s="1"/>
  <c r="CP10" i="1"/>
  <c r="DB10" i="1" s="1"/>
  <c r="CQ101" i="1"/>
  <c r="DC101" i="1" s="1"/>
  <c r="CM88" i="1"/>
  <c r="CY88" i="1" s="1"/>
  <c r="CN110" i="1"/>
  <c r="CZ110" i="1" s="1"/>
  <c r="CQ56" i="1"/>
  <c r="DC56" i="1" s="1"/>
  <c r="CM113" i="1"/>
  <c r="CY113" i="1" s="1"/>
  <c r="CU49" i="1"/>
  <c r="DG49" i="1" s="1"/>
  <c r="CU126" i="1"/>
  <c r="DG126" i="1" s="1"/>
  <c r="CN108" i="1"/>
  <c r="CZ108" i="1" s="1"/>
  <c r="CQ125" i="1"/>
  <c r="DC125" i="1" s="1"/>
  <c r="CN137" i="1"/>
  <c r="CZ137" i="1" s="1"/>
  <c r="CM70" i="1"/>
  <c r="CY70" i="1" s="1"/>
  <c r="CV31" i="1"/>
  <c r="DH31" i="1" s="1"/>
  <c r="CO68" i="1"/>
  <c r="DA68" i="1" s="1"/>
  <c r="CL140" i="1"/>
  <c r="CX140" i="1" s="1"/>
  <c r="CU73" i="1"/>
  <c r="DG73" i="1" s="1"/>
  <c r="CM14" i="1"/>
  <c r="CY14" i="1" s="1"/>
  <c r="CV100" i="1"/>
  <c r="DH100" i="1" s="1"/>
  <c r="CT127" i="1"/>
  <c r="DF127" i="1" s="1"/>
  <c r="CR44" i="1"/>
  <c r="DD44" i="1" s="1"/>
  <c r="CT37" i="1"/>
  <c r="DF37" i="1" s="1"/>
  <c r="CM126" i="1"/>
  <c r="CY126" i="1" s="1"/>
  <c r="CM38" i="1"/>
  <c r="CY38" i="1" s="1"/>
  <c r="CV9" i="1"/>
  <c r="DH9" i="1" s="1"/>
  <c r="CS87" i="1"/>
  <c r="DE87" i="1" s="1"/>
  <c r="CQ17" i="1"/>
  <c r="DC17" i="1" s="1"/>
  <c r="CM31" i="1"/>
  <c r="CY31" i="1" s="1"/>
  <c r="CO67" i="1"/>
  <c r="DA67" i="1" s="1"/>
  <c r="CL124" i="1"/>
  <c r="CX124" i="1" s="1"/>
  <c r="CO45" i="1"/>
  <c r="DA45" i="1" s="1"/>
  <c r="CO5" i="1"/>
  <c r="DA5" i="1" s="1"/>
  <c r="CO141" i="1"/>
  <c r="DA141" i="1" s="1"/>
  <c r="CU121" i="1"/>
  <c r="DG121" i="1" s="1"/>
  <c r="CM5" i="1"/>
  <c r="CY5" i="1" s="1"/>
  <c r="CU86" i="1"/>
  <c r="DG86" i="1" s="1"/>
  <c r="CU64" i="1"/>
  <c r="DG64" i="1" s="1"/>
  <c r="CN126" i="1"/>
  <c r="CZ126"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L128" i="1"/>
  <c r="CX128" i="1" s="1"/>
  <c r="CV129" i="1"/>
  <c r="DH129" i="1" s="1"/>
  <c r="CU21" i="1"/>
  <c r="DG21" i="1" s="1"/>
  <c r="CN117" i="1"/>
  <c r="CZ117" i="1" s="1"/>
  <c r="CM110" i="1"/>
  <c r="CY110" i="1" s="1"/>
  <c r="CN93" i="1"/>
  <c r="CZ93" i="1" s="1"/>
  <c r="CL119" i="1"/>
  <c r="CX119" i="1" s="1"/>
  <c r="CM45" i="1"/>
  <c r="CY45" i="1" s="1"/>
  <c r="CQ47" i="1"/>
  <c r="DC47" i="1" s="1"/>
  <c r="CU24" i="1"/>
  <c r="DG24" i="1" s="1"/>
  <c r="CN94" i="1"/>
  <c r="CZ94" i="1" s="1"/>
  <c r="CP106" i="1"/>
  <c r="DB106" i="1" s="1"/>
  <c r="CM7" i="1"/>
  <c r="CY7" i="1" s="1"/>
  <c r="CU7" i="1"/>
  <c r="DG7" i="1" s="1"/>
  <c r="CV61" i="1"/>
  <c r="DH61" i="1" s="1"/>
  <c r="CN41" i="1"/>
  <c r="CZ41" i="1" s="1"/>
  <c r="CS100" i="1"/>
  <c r="DE100" i="1" s="1"/>
  <c r="CT44" i="1"/>
  <c r="DF44" i="1" s="1"/>
  <c r="CU123" i="1"/>
  <c r="DG123" i="1" s="1"/>
  <c r="CR131" i="1"/>
  <c r="DD131" i="1" s="1"/>
  <c r="CQ91" i="1"/>
  <c r="DC91" i="1" s="1"/>
  <c r="CV80" i="1"/>
  <c r="DH80" i="1" s="1"/>
  <c r="CV35" i="1"/>
  <c r="DH35" i="1" s="1"/>
  <c r="CN37" i="1"/>
  <c r="CZ37" i="1" s="1"/>
  <c r="CV119" i="1"/>
  <c r="DH119" i="1" s="1"/>
  <c r="CQ6" i="1"/>
  <c r="DC6" i="1" s="1"/>
  <c r="CT63" i="1"/>
  <c r="DF63" i="1" s="1"/>
  <c r="CL54" i="1"/>
  <c r="CX54" i="1" s="1"/>
  <c r="CV104" i="1"/>
  <c r="DH104" i="1" s="1"/>
  <c r="CN68" i="1"/>
  <c r="CZ68" i="1" s="1"/>
  <c r="CP71" i="1"/>
  <c r="DB71" i="1" s="1"/>
  <c r="CM132" i="1"/>
  <c r="CY132" i="1" s="1"/>
  <c r="CO117" i="1"/>
  <c r="DA117" i="1" s="1"/>
  <c r="CK104" i="1"/>
  <c r="CW104" i="1" s="1"/>
  <c r="CL9" i="1"/>
  <c r="CX9" i="1" s="1"/>
  <c r="CL64" i="1"/>
  <c r="CX64" i="1" s="1"/>
  <c r="CT121" i="1"/>
  <c r="DF121" i="1" s="1"/>
  <c r="CN6" i="1"/>
  <c r="CZ6" i="1" s="1"/>
  <c r="CK47" i="1"/>
  <c r="CW47" i="1" s="1"/>
  <c r="CV32" i="1"/>
  <c r="DH32" i="1" s="1"/>
  <c r="CR14" i="1"/>
  <c r="DD14" i="1" s="1"/>
  <c r="CM104" i="1"/>
  <c r="CY104" i="1" s="1"/>
  <c r="CU29" i="1"/>
  <c r="DG29" i="1" s="1"/>
  <c r="CU39" i="1"/>
  <c r="DG39" i="1" s="1"/>
  <c r="CU117" i="1"/>
  <c r="DG117" i="1" s="1"/>
  <c r="CL71" i="1"/>
  <c r="CX71" i="1" s="1"/>
  <c r="CM55" i="1"/>
  <c r="CY55" i="1" s="1"/>
  <c r="CM131" i="1"/>
  <c r="CY131" i="1" s="1"/>
  <c r="CV139" i="1"/>
  <c r="DH139" i="1" s="1"/>
  <c r="CU105" i="1"/>
  <c r="DG105" i="1" s="1"/>
  <c r="CS48" i="1"/>
  <c r="DE48" i="1" s="1"/>
  <c r="CK124" i="1"/>
  <c r="CW124" i="1" s="1"/>
  <c r="CL23" i="1"/>
  <c r="CX23" i="1" s="1"/>
  <c r="CV133" i="1"/>
  <c r="DH133" i="1" s="1"/>
  <c r="CP55" i="1"/>
  <c r="DB55" i="1" s="1"/>
  <c r="CM10" i="1"/>
  <c r="CY10" i="1" s="1"/>
  <c r="CL129" i="1"/>
  <c r="CX129" i="1" s="1"/>
  <c r="CO21" i="1"/>
  <c r="DA21" i="1" s="1"/>
  <c r="CO26" i="1"/>
  <c r="DA26" i="1" s="1"/>
  <c r="CM46" i="1"/>
  <c r="CY46" i="1" s="1"/>
  <c r="CR53" i="1"/>
  <c r="DD53" i="1" s="1"/>
  <c r="CS121" i="1"/>
  <c r="DE121" i="1" s="1"/>
  <c r="CP52" i="1"/>
  <c r="DB52" i="1" s="1"/>
  <c r="CR110" i="1"/>
  <c r="DD110" i="1" s="1"/>
  <c r="CQ140" i="1"/>
  <c r="DC140" i="1" s="1"/>
  <c r="CK98" i="1"/>
  <c r="CW98" i="1" s="1"/>
  <c r="CS82" i="1"/>
  <c r="DE82" i="1" s="1"/>
  <c r="CU137" i="1"/>
  <c r="DG137" i="1" s="1"/>
  <c r="CL38" i="1"/>
  <c r="CX38" i="1" s="1"/>
  <c r="CR127" i="1"/>
  <c r="DD127" i="1" s="1"/>
  <c r="CU9" i="1"/>
  <c r="DG9" i="1" s="1"/>
  <c r="CP44" i="1"/>
  <c r="DB44" i="1" s="1"/>
  <c r="CT34" i="1"/>
  <c r="DF34" i="1" s="1"/>
  <c r="CR31" i="1"/>
  <c r="DD31" i="1" s="1"/>
  <c r="CU76" i="1"/>
  <c r="DG76" i="1" s="1"/>
  <c r="CP24" i="1"/>
  <c r="DB24" i="1" s="1"/>
  <c r="CQ99" i="1"/>
  <c r="DC99" i="1" s="1"/>
  <c r="CM93" i="1"/>
  <c r="CY93" i="1" s="1"/>
  <c r="CM25" i="1"/>
  <c r="CY25" i="1" s="1"/>
  <c r="CV7" i="1"/>
  <c r="DH7" i="1" s="1"/>
  <c r="CV130" i="1"/>
  <c r="DH130" i="1" s="1"/>
  <c r="CT100" i="1"/>
  <c r="DF100" i="1" s="1"/>
  <c r="CU28" i="1"/>
  <c r="DG28" i="1" s="1"/>
  <c r="CN33" i="1"/>
  <c r="CZ33" i="1" s="1"/>
  <c r="CV10" i="1"/>
  <c r="DH10" i="1" s="1"/>
  <c r="CT78" i="1"/>
  <c r="DF78" i="1" s="1"/>
  <c r="CL76" i="1"/>
  <c r="CX76" i="1" s="1"/>
  <c r="CR96" i="1"/>
  <c r="DD96" i="1" s="1"/>
  <c r="CK111" i="1"/>
  <c r="CW111" i="1" s="1"/>
  <c r="CN111" i="1"/>
  <c r="CZ111" i="1" s="1"/>
  <c r="CV140" i="1"/>
  <c r="DH140" i="1" s="1"/>
  <c r="CU25" i="1"/>
  <c r="DG25" i="1" s="1"/>
  <c r="CU63" i="1"/>
  <c r="DG63" i="1" s="1"/>
  <c r="CV79" i="1"/>
  <c r="DH79" i="1" s="1"/>
  <c r="CL14" i="1"/>
  <c r="CX14" i="1" s="1"/>
  <c r="CO95" i="1"/>
  <c r="DA95" i="1" s="1"/>
  <c r="CM69" i="1"/>
  <c r="CY69" i="1" s="1"/>
  <c r="CM66" i="1"/>
  <c r="CY66" i="1" s="1"/>
  <c r="CS54" i="1"/>
  <c r="DE54" i="1" s="1"/>
  <c r="CK82" i="1"/>
  <c r="CW82" i="1" s="1"/>
  <c r="CN66" i="1"/>
  <c r="CZ66" i="1" s="1"/>
  <c r="CV120" i="1"/>
  <c r="DH120" i="1" s="1"/>
  <c r="CO124" i="1"/>
  <c r="DA124" i="1" s="1"/>
  <c r="CO23" i="1"/>
  <c r="DA23" i="1" s="1"/>
  <c r="CU30" i="1"/>
  <c r="DG30" i="1" s="1"/>
  <c r="CV33" i="1"/>
  <c r="DH33" i="1" s="1"/>
  <c r="CV88" i="1"/>
  <c r="DH88" i="1" s="1"/>
  <c r="CN141" i="1"/>
  <c r="CZ141" i="1" s="1"/>
  <c r="CV56" i="1"/>
  <c r="DH56" i="1" s="1"/>
  <c r="CS137" i="1"/>
  <c r="DE137" i="1" s="1"/>
  <c r="CT97" i="1"/>
  <c r="DF97" i="1" s="1"/>
  <c r="CK84" i="1"/>
  <c r="CW84" i="1" s="1"/>
  <c r="CL41" i="1"/>
  <c r="CX41" i="1" s="1"/>
  <c r="CV74" i="1"/>
  <c r="DH74" i="1" s="1"/>
  <c r="CU17" i="1"/>
  <c r="DG17" i="1" s="1"/>
  <c r="CV52" i="1"/>
  <c r="DH52" i="1" s="1"/>
  <c r="CQ84" i="1"/>
  <c r="DC84" i="1" s="1"/>
  <c r="CM36" i="1"/>
  <c r="CY36" i="1" s="1"/>
  <c r="CV12" i="1"/>
  <c r="DH12" i="1" s="1"/>
  <c r="CO47" i="1"/>
  <c r="DA47" i="1" s="1"/>
  <c r="CV131" i="1"/>
  <c r="DH131" i="1" s="1"/>
  <c r="CP6" i="1"/>
  <c r="DB6" i="1" s="1"/>
  <c r="CR43" i="1"/>
  <c r="DD43" i="1" s="1"/>
  <c r="CV69" i="1"/>
  <c r="DH69" i="1" s="1"/>
  <c r="CL114" i="1"/>
  <c r="CX114" i="1" s="1"/>
  <c r="CL18" i="1"/>
  <c r="CX18" i="1" s="1"/>
  <c r="CO140" i="1"/>
  <c r="DA140" i="1" s="1"/>
  <c r="CV85" i="1"/>
  <c r="DH85" i="1" s="1"/>
  <c r="CP76" i="1"/>
  <c r="DB76" i="1" s="1"/>
  <c r="CR87" i="1"/>
  <c r="DD87" i="1" s="1"/>
  <c r="CS77" i="1"/>
  <c r="DE77" i="1" s="1"/>
  <c r="CV72" i="1"/>
  <c r="DH72" i="1" s="1"/>
  <c r="CO136" i="1"/>
  <c r="DA136" i="1" s="1"/>
  <c r="CP58" i="1"/>
  <c r="DB58" i="1" s="1"/>
  <c r="CO100" i="1"/>
  <c r="DA100" i="1" s="1"/>
  <c r="CK93" i="1"/>
  <c r="CW93" i="1" s="1"/>
  <c r="CP88" i="1"/>
  <c r="DB88" i="1" s="1"/>
  <c r="CS123" i="1"/>
  <c r="DE123" i="1" s="1"/>
  <c r="CR136" i="1"/>
  <c r="DD136" i="1" s="1"/>
  <c r="CV135" i="1"/>
  <c r="DH135" i="1" s="1"/>
  <c r="CL21" i="1"/>
  <c r="CX21" i="1" s="1"/>
  <c r="CM95" i="1"/>
  <c r="CY95" i="1" s="1"/>
  <c r="CQ54" i="1"/>
  <c r="DC54" i="1" s="1"/>
  <c r="CN38" i="1"/>
  <c r="CZ38" i="1" s="1"/>
  <c r="CP120" i="1"/>
  <c r="DB120" i="1" s="1"/>
  <c r="CL52" i="1"/>
  <c r="CX52" i="1" s="1"/>
  <c r="CN74" i="1"/>
  <c r="CZ74" i="1" s="1"/>
  <c r="CL116" i="1"/>
  <c r="CX116" i="1" s="1"/>
  <c r="CV103" i="1"/>
  <c r="DH103" i="1" s="1"/>
  <c r="CN31" i="1"/>
  <c r="CZ31" i="1" s="1"/>
  <c r="CS22" i="1"/>
  <c r="DE22" i="1" s="1"/>
  <c r="CK73" i="1"/>
  <c r="CW73" i="1" s="1"/>
  <c r="CU127" i="1"/>
  <c r="DG127" i="1" s="1"/>
  <c r="CM32" i="1"/>
  <c r="CY32" i="1" s="1"/>
  <c r="CR62" i="1"/>
  <c r="DD62" i="1" s="1"/>
  <c r="CM116" i="1"/>
  <c r="CY116" i="1" s="1"/>
  <c r="CR68" i="1"/>
  <c r="DD68" i="1" s="1"/>
  <c r="CQ100" i="1"/>
  <c r="DC100" i="1" s="1"/>
  <c r="CQ67" i="1"/>
  <c r="DC67" i="1" s="1"/>
  <c r="CU6" i="1"/>
  <c r="DG6" i="1" s="1"/>
  <c r="CK140" i="1"/>
  <c r="CW140" i="1" s="1"/>
  <c r="CU96" i="1"/>
  <c r="DG96" i="1" s="1"/>
  <c r="CL121" i="1"/>
  <c r="CX121" i="1" s="1"/>
  <c r="CS68" i="1"/>
  <c r="DE68" i="1" s="1"/>
  <c r="CT31" i="1"/>
  <c r="DF31" i="1" s="1"/>
  <c r="CP140" i="1"/>
  <c r="DB140" i="1" s="1"/>
  <c r="CK130" i="1"/>
  <c r="CW130" i="1" s="1"/>
  <c r="CS53" i="1"/>
  <c r="DE53" i="1" s="1"/>
  <c r="CU91" i="1"/>
  <c r="DG91" i="1" s="1"/>
  <c r="CT124" i="1"/>
  <c r="DF124" i="1" s="1"/>
  <c r="CU14" i="1"/>
  <c r="DG14" i="1" s="1"/>
  <c r="CP103" i="1"/>
  <c r="DB103" i="1" s="1"/>
  <c r="CQ23" i="1"/>
  <c r="DC23" i="1" s="1"/>
  <c r="CL98" i="1"/>
  <c r="CX98" i="1" s="1"/>
  <c r="CL36" i="1"/>
  <c r="CX36" i="1" s="1"/>
  <c r="CP22" i="1"/>
  <c r="DB22" i="1" s="1"/>
  <c r="CL48" i="1"/>
  <c r="CX48" i="1" s="1"/>
  <c r="CM11" i="1"/>
  <c r="CY11" i="1" s="1"/>
  <c r="CL22" i="1"/>
  <c r="CX22" i="1" s="1"/>
  <c r="CN128" i="1"/>
  <c r="CZ128" i="1" s="1"/>
  <c r="CU129" i="1"/>
  <c r="DG129" i="1" s="1"/>
  <c r="CM43" i="1"/>
  <c r="CY43" i="1" s="1"/>
  <c r="CT79" i="1"/>
  <c r="DF79" i="1" s="1"/>
  <c r="CN105" i="1"/>
  <c r="CZ105" i="1" s="1"/>
  <c r="CR60" i="1"/>
  <c r="DD60" i="1" s="1"/>
  <c r="CM79" i="1"/>
  <c r="CY79" i="1" s="1"/>
  <c r="CV123" i="1"/>
  <c r="DH123" i="1" s="1"/>
  <c r="CN103" i="1"/>
  <c r="CZ103" i="1" s="1"/>
  <c r="CK89" i="1"/>
  <c r="CW89" i="1" s="1"/>
  <c r="CV28" i="1"/>
  <c r="DH28" i="1" s="1"/>
  <c r="CM141" i="1"/>
  <c r="CY141" i="1" s="1"/>
  <c r="CL10" i="1"/>
  <c r="CX10" i="1" s="1"/>
  <c r="CL106" i="1"/>
  <c r="CX106" i="1" s="1"/>
  <c r="CV24" i="1"/>
  <c r="DH24" i="1" s="1"/>
  <c r="CS35" i="1"/>
  <c r="DE35" i="1" s="1"/>
  <c r="CN84" i="1"/>
  <c r="CZ84" i="1" s="1"/>
  <c r="CT70" i="1"/>
  <c r="DF70" i="1" s="1"/>
  <c r="CQ5" i="1"/>
  <c r="DC5" i="1" s="1"/>
  <c r="CV89" i="1"/>
  <c r="DH89" i="1" s="1"/>
  <c r="CK54" i="1"/>
  <c r="CW54" i="1" s="1"/>
  <c r="CK119" i="1"/>
  <c r="CW119" i="1" s="1"/>
  <c r="CK6" i="1"/>
  <c r="CW6" i="1" s="1"/>
  <c r="CN32" i="1"/>
  <c r="CZ32" i="1" s="1"/>
  <c r="CL109" i="1"/>
  <c r="CX109" i="1" s="1"/>
  <c r="CU69" i="1"/>
  <c r="DG69" i="1" s="1"/>
  <c r="CK28" i="1"/>
  <c r="CW28" i="1" s="1"/>
  <c r="CQ71" i="1"/>
  <c r="DC71" i="1" s="1"/>
  <c r="CQ21" i="1"/>
  <c r="DC21" i="1" s="1"/>
  <c r="CV29" i="1"/>
  <c r="DH29" i="1" s="1"/>
  <c r="CM133" i="1"/>
  <c r="CY133" i="1" s="1"/>
  <c r="CO108" i="1"/>
  <c r="DA108" i="1" s="1"/>
  <c r="CN27" i="1"/>
  <c r="CZ27" i="1" s="1"/>
  <c r="CN60" i="1"/>
  <c r="CZ60" i="1" s="1"/>
  <c r="CT65" i="1"/>
  <c r="DF65" i="1" s="1"/>
  <c r="CP5" i="1"/>
  <c r="DB5" i="1" s="1"/>
  <c r="CK70" i="1"/>
  <c r="CW70" i="1" s="1"/>
  <c r="CV13" i="1"/>
  <c r="DH13" i="1" s="1"/>
  <c r="CP8" i="1"/>
  <c r="DB8" i="1" s="1"/>
  <c r="CK48" i="1"/>
  <c r="CW48" i="1" s="1"/>
  <c r="CU23" i="1"/>
  <c r="DG23" i="1" s="1"/>
  <c r="CV5" i="1"/>
  <c r="DH5" i="1" s="1"/>
  <c r="CV99" i="1"/>
  <c r="DH99" i="1" s="1"/>
  <c r="CN102" i="1"/>
  <c r="CZ102" i="1" s="1"/>
  <c r="CS107" i="1"/>
  <c r="DE107" i="1" s="1"/>
  <c r="CU128" i="1"/>
  <c r="DG128" i="1" s="1"/>
  <c r="CK96" i="1"/>
  <c r="CW96" i="1" s="1"/>
  <c r="CR86" i="1"/>
  <c r="DD86" i="1" s="1"/>
  <c r="CN95" i="1"/>
  <c r="CZ95" i="1" s="1"/>
  <c r="CK72" i="1"/>
  <c r="CW72" i="1" s="1"/>
  <c r="CU92" i="1"/>
  <c r="DG92" i="1" s="1"/>
  <c r="CL44" i="1"/>
  <c r="CX44" i="1" s="1"/>
  <c r="CP130" i="1"/>
  <c r="DB130" i="1" s="1"/>
  <c r="CU53" i="1"/>
  <c r="DG53" i="1" s="1"/>
  <c r="CN18" i="1"/>
  <c r="CZ18" i="1" s="1"/>
  <c r="CT71" i="1"/>
  <c r="DF71" i="1" s="1"/>
  <c r="CP74" i="1"/>
  <c r="DB74" i="1" s="1"/>
  <c r="CV113" i="1"/>
  <c r="DH113" i="1" s="1"/>
  <c r="CK62" i="1"/>
  <c r="CW62" i="1" s="1"/>
  <c r="CL96" i="1"/>
  <c r="CX96" i="1" s="1"/>
  <c r="CV84" i="1"/>
  <c r="DH84" i="1" s="1"/>
  <c r="CQ80" i="1"/>
  <c r="DC80" i="1" s="1"/>
  <c r="CR115" i="1"/>
  <c r="DD115" i="1" s="1"/>
  <c r="CP97" i="1"/>
  <c r="DB97" i="1" s="1"/>
  <c r="CV75" i="1"/>
  <c r="DH75" i="1" s="1"/>
  <c r="CS45" i="1"/>
  <c r="DE45" i="1" s="1"/>
  <c r="CL47" i="1"/>
  <c r="CX47" i="1" s="1"/>
  <c r="CN70" i="1"/>
  <c r="CZ70" i="1" s="1"/>
  <c r="CM20" i="1"/>
  <c r="CY20" i="1" s="1"/>
  <c r="CN80" i="1"/>
  <c r="CZ80" i="1" s="1"/>
  <c r="CV132" i="1"/>
  <c r="DH132" i="1" s="1"/>
  <c r="CR85" i="1"/>
  <c r="DD85" i="1" s="1"/>
  <c r="CU46" i="1"/>
  <c r="DG46" i="1" s="1"/>
  <c r="CR126" i="1"/>
  <c r="DD126" i="1" s="1"/>
  <c r="CT32" i="1"/>
  <c r="DF32" i="1" s="1"/>
  <c r="CN72" i="1"/>
  <c r="CZ72" i="1" s="1"/>
  <c r="CN118" i="1"/>
  <c r="CZ118" i="1" s="1"/>
  <c r="CQ121" i="1"/>
  <c r="DC121" i="1" s="1"/>
  <c r="CP125" i="1"/>
  <c r="DB125" i="1" s="1"/>
  <c r="CR103" i="1"/>
  <c r="DD103" i="1" s="1"/>
  <c r="CM96" i="1"/>
  <c r="CY96" i="1" s="1"/>
  <c r="CU109" i="1"/>
  <c r="DG109" i="1" s="1"/>
  <c r="CQ112" i="1"/>
  <c r="DC112" i="1" s="1"/>
  <c r="CV110" i="1"/>
  <c r="DH110" i="1" s="1"/>
  <c r="CL91" i="1"/>
  <c r="CX91" i="1" s="1"/>
  <c r="CO101" i="1"/>
  <c r="DA101" i="1" s="1"/>
  <c r="CV136" i="1"/>
  <c r="DH136" i="1" s="1"/>
  <c r="CQ16" i="1"/>
  <c r="DC16" i="1" s="1"/>
  <c r="CV77" i="1"/>
  <c r="DH77" i="1" s="1"/>
  <c r="CU134" i="1"/>
  <c r="DG134" i="1" s="1"/>
  <c r="CK58" i="1"/>
  <c r="CW58" i="1" s="1"/>
  <c r="CO66" i="1"/>
  <c r="DA66" i="1" s="1"/>
  <c r="CK69" i="1"/>
  <c r="CW69" i="1" s="1"/>
  <c r="CU103" i="1"/>
  <c r="DG103" i="1" s="1"/>
  <c r="CS76" i="1"/>
  <c r="DE76" i="1" s="1"/>
  <c r="CT134" i="1"/>
  <c r="DF134" i="1" s="1"/>
  <c r="CP34" i="1"/>
  <c r="DB34" i="1" s="1"/>
  <c r="CR70" i="1"/>
  <c r="DD70" i="1" s="1"/>
  <c r="CU104" i="1"/>
  <c r="DG104" i="1" s="1"/>
  <c r="CO13" i="1"/>
  <c r="DA13" i="1" s="1"/>
  <c r="CP111" i="1"/>
  <c r="DB111" i="1" s="1"/>
  <c r="CO59" i="1"/>
  <c r="DA59" i="1" s="1"/>
  <c r="CU97" i="1"/>
  <c r="DG97" i="1" s="1"/>
  <c r="CN106" i="1"/>
  <c r="CZ106" i="1" s="1"/>
  <c r="CP112" i="1"/>
  <c r="DB112" i="1" s="1"/>
  <c r="CN127" i="1"/>
  <c r="CZ127" i="1" s="1"/>
  <c r="CM101" i="1"/>
  <c r="CY101" i="1" s="1"/>
  <c r="CP47" i="1"/>
  <c r="DB47" i="1" s="1"/>
  <c r="CM49" i="1"/>
  <c r="CY49" i="1" s="1"/>
  <c r="CK40" i="1"/>
  <c r="CW40" i="1" s="1"/>
  <c r="CN78" i="1"/>
  <c r="CZ78" i="1" s="1"/>
  <c r="CR7" i="1"/>
  <c r="DD7" i="1" s="1"/>
  <c r="CO82" i="1"/>
  <c r="DA82" i="1" s="1"/>
  <c r="CR39" i="1"/>
  <c r="DD39" i="1" s="1"/>
  <c r="CM136" i="1"/>
  <c r="CY136" i="1" s="1"/>
  <c r="CV60" i="1"/>
  <c r="DH60" i="1" s="1"/>
  <c r="CO27" i="1"/>
  <c r="DA27" i="1" s="1"/>
  <c r="CR76" i="1"/>
  <c r="DD76" i="1" s="1"/>
  <c r="CU81" i="1"/>
  <c r="DG81" i="1" s="1"/>
  <c r="CQ69" i="1"/>
  <c r="DC69" i="1" s="1"/>
  <c r="CQ93" i="1"/>
  <c r="DC93" i="1" s="1"/>
  <c r="CK87" i="1"/>
  <c r="CW87" i="1" s="1"/>
  <c r="CO120" i="1"/>
  <c r="DA120" i="1" s="1"/>
  <c r="CU136" i="1"/>
  <c r="DG136" i="1" s="1"/>
  <c r="CN54" i="1"/>
  <c r="CZ54" i="1" s="1"/>
  <c r="CV37" i="1"/>
  <c r="DH37" i="1" s="1"/>
  <c r="CT82" i="1"/>
  <c r="DF82" i="1" s="1"/>
  <c r="CL11" i="1"/>
  <c r="CX11" i="1" s="1"/>
  <c r="CV50" i="1"/>
  <c r="DH50" i="1" s="1"/>
  <c r="CV87" i="1"/>
  <c r="DH87" i="1" s="1"/>
  <c r="CK132" i="1"/>
  <c r="CW132" i="1" s="1"/>
  <c r="CN51" i="1"/>
  <c r="CZ51" i="1" s="1"/>
  <c r="CN24" i="1"/>
  <c r="CZ24" i="1" s="1"/>
  <c r="CO132" i="1"/>
  <c r="DA132" i="1" s="1"/>
  <c r="CQ20" i="1"/>
  <c r="DC20" i="1" s="1"/>
  <c r="CV73" i="1"/>
  <c r="DH73" i="1" s="1"/>
  <c r="CL5" i="1"/>
  <c r="CX5" i="1" s="1"/>
  <c r="CN114" i="1"/>
  <c r="CZ114" i="1" s="1"/>
  <c r="CS109" i="1"/>
  <c r="DE109" i="1" s="1"/>
  <c r="CO14" i="1"/>
  <c r="DA14" i="1" s="1"/>
  <c r="CS62" i="1"/>
  <c r="DE62" i="1" s="1"/>
  <c r="CT42" i="1"/>
  <c r="DF42" i="1" s="1"/>
  <c r="CK80" i="1"/>
  <c r="CW80" i="1" s="1"/>
  <c r="CN129" i="1"/>
  <c r="CZ129" i="1" s="1"/>
  <c r="CN40" i="1"/>
  <c r="CZ40" i="1" s="1"/>
  <c r="CL122" i="1"/>
  <c r="CX122" i="1" s="1"/>
  <c r="CP91" i="1"/>
  <c r="DB91" i="1" s="1"/>
  <c r="CN121" i="1"/>
  <c r="CZ121" i="1" s="1"/>
  <c r="CN26" i="1"/>
  <c r="CZ26" i="1" s="1"/>
  <c r="CV134" i="1"/>
  <c r="DH134" i="1" s="1"/>
  <c r="CT92" i="1"/>
  <c r="DF92" i="1" s="1"/>
  <c r="CS40" i="1"/>
  <c r="DE40" i="1" s="1"/>
  <c r="CK126" i="1"/>
  <c r="CW126" i="1" s="1"/>
  <c r="CV92" i="1"/>
  <c r="DH92" i="1" s="1"/>
  <c r="CL84" i="1"/>
  <c r="CX84" i="1" s="1"/>
  <c r="CU70" i="1"/>
  <c r="DG70" i="1" s="1"/>
  <c r="CN57" i="1"/>
  <c r="CZ57" i="1" s="1"/>
  <c r="CP141" i="1"/>
  <c r="DB141" i="1" s="1"/>
  <c r="CM114" i="1"/>
  <c r="CY114" i="1" s="1"/>
  <c r="CR100" i="1"/>
  <c r="DD100" i="1" s="1"/>
  <c r="CU5" i="1"/>
  <c r="DG5" i="1" s="1"/>
  <c r="CK36" i="1"/>
  <c r="CW36" i="1" s="1"/>
  <c r="CM37" i="1"/>
  <c r="CY37" i="1" s="1"/>
  <c r="CQ119" i="1"/>
  <c r="DC119" i="1" s="1"/>
  <c r="CV106" i="1"/>
  <c r="DH106" i="1" s="1"/>
  <c r="CL66" i="1"/>
  <c r="CX66" i="1" s="1"/>
  <c r="CV11" i="1"/>
  <c r="DH11" i="1" s="1"/>
  <c r="CP89" i="1"/>
  <c r="DB89" i="1" s="1"/>
  <c r="CU101" i="1"/>
  <c r="DG101" i="1" s="1"/>
  <c r="CP110" i="1"/>
  <c r="DB110" i="1" s="1"/>
  <c r="CL43" i="1"/>
  <c r="CX43" i="1" s="1"/>
  <c r="CV86" i="1"/>
  <c r="DH86" i="1" s="1"/>
  <c r="CP116" i="1"/>
  <c r="DB116" i="1" s="1"/>
  <c r="CU98" i="1"/>
  <c r="DG98" i="1" s="1"/>
  <c r="CU38" i="1"/>
  <c r="DG38" i="1" s="1"/>
  <c r="CP38" i="1"/>
  <c r="DB38" i="1" s="1"/>
  <c r="CV16" i="1"/>
  <c r="DH16" i="1" s="1"/>
  <c r="CN77" i="1"/>
  <c r="CZ77" i="1" s="1"/>
  <c r="CU132" i="1"/>
  <c r="DG132" i="1" s="1"/>
  <c r="CU22" i="1"/>
  <c r="DG22" i="1" s="1"/>
  <c r="CN52" i="1"/>
  <c r="CZ52" i="1" s="1"/>
  <c r="CN87" i="1"/>
  <c r="CZ87" i="1" s="1"/>
  <c r="CN135" i="1"/>
  <c r="CZ135" i="1" s="1"/>
  <c r="CR119" i="1"/>
  <c r="DD119" i="1" s="1"/>
  <c r="CN124" i="1"/>
  <c r="CZ124" i="1" s="1"/>
  <c r="CQ102" i="1"/>
  <c r="DC102" i="1" s="1"/>
  <c r="CN73" i="1"/>
  <c r="CZ73" i="1" s="1"/>
  <c r="CV107" i="1"/>
  <c r="DH107" i="1" s="1"/>
  <c r="CL130" i="1"/>
  <c r="CX130" i="1" s="1"/>
  <c r="CV93" i="1"/>
  <c r="DH93" i="1" s="1"/>
  <c r="CU83" i="1"/>
  <c r="DG83" i="1" s="1"/>
  <c r="CN82" i="1"/>
  <c r="CZ82" i="1" s="1"/>
  <c r="CM122" i="1"/>
  <c r="CY122" i="1" s="1"/>
  <c r="CL33" i="1"/>
  <c r="CX33"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R129" i="1"/>
  <c r="DD129" i="1" s="1"/>
  <c r="CN63" i="1"/>
  <c r="CZ63" i="1" s="1"/>
  <c r="CN42" i="1"/>
  <c r="CZ42" i="1" s="1"/>
  <c r="CO25" i="1"/>
  <c r="DA25" i="1" s="1"/>
  <c r="CV141" i="1"/>
  <c r="DH141" i="1" s="1"/>
  <c r="CM100" i="1"/>
  <c r="CY100" i="1" s="1"/>
  <c r="CM82" i="1"/>
  <c r="CY82" i="1" s="1"/>
  <c r="CO135" i="1"/>
  <c r="DA135" i="1" s="1"/>
  <c r="CN130" i="1"/>
  <c r="CZ130" i="1" s="1"/>
  <c r="CR140" i="1"/>
  <c r="DD140" i="1" s="1"/>
  <c r="CT66" i="1"/>
  <c r="DF66" i="1" s="1"/>
  <c r="CO10" i="1"/>
  <c r="DA10" i="1" s="1"/>
  <c r="CO139" i="1"/>
  <c r="DA139" i="1" s="1"/>
  <c r="CR71" i="1"/>
  <c r="DD71" i="1" s="1"/>
  <c r="CV49" i="1"/>
  <c r="DH49" i="1" s="1"/>
  <c r="CV51" i="1"/>
  <c r="DH51" i="1" s="1"/>
  <c r="CL37" i="1"/>
  <c r="CX37" i="1" s="1"/>
  <c r="CP51" i="1"/>
  <c r="DB51" i="1" s="1"/>
  <c r="CT91" i="1"/>
  <c r="DF91" i="1" s="1"/>
  <c r="CP113" i="1"/>
  <c r="DB113" i="1" s="1"/>
  <c r="CP123" i="1"/>
  <c r="DB123" i="1" s="1"/>
  <c r="CP121" i="1"/>
  <c r="DB121" i="1" s="1"/>
  <c r="CL78" i="1"/>
  <c r="CX78" i="1" s="1"/>
  <c r="CT47" i="1"/>
  <c r="DF47" i="1" s="1"/>
  <c r="CM84" i="1"/>
  <c r="CY84" i="1" s="1"/>
  <c r="CN47" i="1"/>
  <c r="CZ47" i="1" s="1"/>
  <c r="CV14" i="1"/>
  <c r="DH14" i="1" s="1"/>
  <c r="CS64" i="1"/>
  <c r="DE64" i="1" s="1"/>
  <c r="CV83" i="1"/>
  <c r="DH83" i="1" s="1"/>
  <c r="CP35" i="1"/>
  <c r="DB35" i="1" s="1"/>
  <c r="CU13" i="1"/>
  <c r="DG13" i="1" s="1"/>
  <c r="CL97" i="1"/>
  <c r="CX97" i="1" s="1"/>
  <c r="CP79" i="1"/>
  <c r="DB79" i="1" s="1"/>
  <c r="CL100" i="1"/>
  <c r="CX100" i="1" s="1"/>
  <c r="CM18" i="1"/>
  <c r="CY18" i="1" s="1"/>
  <c r="CV18" i="1"/>
  <c r="DH18" i="1" s="1"/>
  <c r="CL138" i="1"/>
  <c r="CX138" i="1" s="1"/>
  <c r="CO57" i="1"/>
  <c r="DA57" i="1" s="1"/>
  <c r="CT53" i="1"/>
  <c r="DF53" i="1" s="1"/>
  <c r="CP100" i="1"/>
  <c r="DB100" i="1" s="1"/>
  <c r="CU51" i="1"/>
  <c r="DG51" i="1" s="1"/>
  <c r="CV44" i="1"/>
  <c r="DH44" i="1" s="1"/>
  <c r="CN136" i="1"/>
  <c r="CZ136" i="1" s="1"/>
  <c r="CL35" i="1"/>
  <c r="CX35" i="1" s="1"/>
  <c r="CN113" i="1"/>
  <c r="CZ113" i="1" s="1"/>
  <c r="CR83" i="1"/>
  <c r="DD83" i="1" s="1"/>
  <c r="CN83" i="1"/>
  <c r="CZ83" i="1" s="1"/>
  <c r="CM16" i="1"/>
  <c r="CY16" i="1" s="1"/>
  <c r="CR116" i="1"/>
  <c r="DD116" i="1" s="1"/>
  <c r="CO115" i="1"/>
  <c r="DA115" i="1" s="1"/>
  <c r="CP21" i="1"/>
  <c r="DB21" i="1" s="1"/>
  <c r="CT130" i="1"/>
  <c r="DF130" i="1" s="1"/>
  <c r="CN21" i="1"/>
  <c r="CZ21" i="1" s="1"/>
  <c r="CQ105" i="1"/>
  <c r="DC105" i="1" s="1"/>
  <c r="CM35" i="1"/>
  <c r="CY35" i="1" s="1"/>
  <c r="CQ30" i="1"/>
  <c r="DC30" i="1" s="1"/>
  <c r="CU139" i="1"/>
  <c r="DG139" i="1" s="1"/>
  <c r="CU119" i="1"/>
  <c r="DG119" i="1" s="1"/>
  <c r="CT36" i="1"/>
  <c r="DF36" i="1" s="1"/>
  <c r="CV111" i="1"/>
  <c r="DH111" i="1" s="1"/>
  <c r="CN138" i="1"/>
  <c r="CZ138" i="1" s="1"/>
  <c r="CQ90" i="1"/>
  <c r="DC90" i="1" s="1"/>
  <c r="CR64" i="1"/>
  <c r="DD64" i="1" s="1"/>
  <c r="CO126" i="1"/>
  <c r="DA126" i="1" s="1"/>
  <c r="CR80" i="1"/>
  <c r="DD80" i="1" s="1"/>
  <c r="CO83" i="1"/>
  <c r="DA83" i="1" s="1"/>
  <c r="CL68" i="1"/>
  <c r="CX68" i="1" s="1"/>
  <c r="CV34" i="1"/>
  <c r="DH34" i="1" s="1"/>
  <c r="CU33" i="1"/>
  <c r="DG33" i="1" s="1"/>
  <c r="CP16" i="1"/>
  <c r="DB16" i="1" s="1"/>
  <c r="CV55" i="1"/>
  <c r="DH55" i="1" s="1"/>
  <c r="CU95" i="1"/>
  <c r="DG95" i="1" s="1"/>
  <c r="CU141" i="1"/>
  <c r="DG141" i="1" s="1"/>
  <c r="CP131" i="1"/>
  <c r="DB131" i="1" s="1"/>
  <c r="CP93" i="1"/>
  <c r="DB93" i="1" s="1"/>
  <c r="CU58" i="1"/>
  <c r="DG58" i="1" s="1"/>
  <c r="CV17" i="1"/>
  <c r="DH17" i="1" s="1"/>
  <c r="CN119" i="1"/>
  <c r="CZ119" i="1" s="1"/>
  <c r="CV68" i="1"/>
  <c r="DH68" i="1" s="1"/>
  <c r="CS112" i="1"/>
  <c r="DE112" i="1" s="1"/>
  <c r="CO78" i="1"/>
  <c r="DA78" i="1" s="1"/>
  <c r="CP129" i="1"/>
  <c r="DB129" i="1" s="1"/>
  <c r="CS56" i="1"/>
  <c r="DE56" i="1" s="1"/>
  <c r="CS118" i="1"/>
  <c r="DE118" i="1" s="1"/>
  <c r="CO32" i="1"/>
  <c r="DA32" i="1" s="1"/>
  <c r="CL87" i="1"/>
  <c r="CX87" i="1" s="1"/>
  <c r="CN89" i="1"/>
  <c r="CZ89"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L120" i="1"/>
  <c r="CX120" i="1" s="1"/>
  <c r="CU118" i="1"/>
  <c r="DG118" i="1" s="1"/>
  <c r="CV98" i="1"/>
  <c r="DH98" i="1" s="1"/>
  <c r="CL135" i="1"/>
  <c r="CX135" i="1" s="1"/>
  <c r="CK25" i="1"/>
  <c r="CW25" i="1" s="1"/>
  <c r="CL73" i="1"/>
  <c r="CX73" i="1" s="1"/>
  <c r="CN62" i="1"/>
  <c r="CZ62" i="1" s="1"/>
  <c r="CK106" i="1"/>
  <c r="CW106" i="1" s="1"/>
  <c r="CK46" i="1"/>
  <c r="CW46" i="1" s="1"/>
  <c r="CU26" i="1"/>
  <c r="DG26" i="1" s="1"/>
  <c r="CO98" i="1"/>
  <c r="DA98" i="1" s="1"/>
  <c r="CP56" i="1"/>
  <c r="DB56" i="1" s="1"/>
  <c r="CQ104" i="1"/>
  <c r="DC104" i="1" s="1"/>
  <c r="CK34" i="1"/>
  <c r="CW34" i="1" s="1"/>
  <c r="CV127" i="1"/>
  <c r="DH127" i="1" s="1"/>
  <c r="CO51" i="1"/>
  <c r="DA51" i="1" s="1"/>
  <c r="CV21" i="1"/>
  <c r="DH21" i="1" s="1"/>
  <c r="CU41" i="1"/>
  <c r="DG41" i="1" s="1"/>
  <c r="CS37" i="1"/>
  <c r="DE37" i="1" s="1"/>
  <c r="CQ62" i="1"/>
  <c r="DC62" i="1" s="1"/>
  <c r="CM94" i="1"/>
  <c r="CY94" i="1" s="1"/>
  <c r="CS92" i="1"/>
  <c r="DE92" i="1" s="1"/>
  <c r="CP114" i="1"/>
  <c r="DB114" i="1" s="1"/>
  <c r="CS117" i="1"/>
  <c r="DE117" i="1" s="1"/>
  <c r="CK5" i="1"/>
  <c r="CW5" i="1" s="1"/>
  <c r="CO7" i="1"/>
  <c r="DA7" i="1" s="1"/>
  <c r="CQ75" i="1"/>
  <c r="DC75" i="1" s="1"/>
  <c r="CT131" i="1"/>
  <c r="DF131" i="1" s="1"/>
  <c r="CO62" i="1"/>
  <c r="DA62" i="1" s="1"/>
  <c r="CQ114" i="1"/>
  <c r="DC114" i="1" s="1"/>
  <c r="CV38" i="1"/>
  <c r="DH38" i="1" s="1"/>
  <c r="CT133" i="1"/>
  <c r="DF133" i="1" s="1"/>
  <c r="CU133" i="1"/>
  <c r="DG133" i="1" s="1"/>
  <c r="CN64" i="1"/>
  <c r="CZ64" i="1" s="1"/>
  <c r="CQ25" i="1"/>
  <c r="DC25" i="1" s="1"/>
  <c r="CO39" i="1"/>
  <c r="DA39" i="1" s="1"/>
  <c r="CO138" i="1"/>
  <c r="DA138" i="1" s="1"/>
  <c r="CR133" i="1"/>
  <c r="DD133" i="1" s="1"/>
  <c r="CP135" i="1"/>
  <c r="DB135" i="1" s="1"/>
  <c r="CV90" i="1"/>
  <c r="DH90" i="1" s="1"/>
  <c r="CO69" i="1"/>
  <c r="DA69" i="1" s="1"/>
  <c r="CK49" i="1"/>
  <c r="CW49" i="1" s="1"/>
  <c r="CM107" i="1"/>
  <c r="CY107" i="1" s="1"/>
  <c r="CM50" i="1"/>
  <c r="CY50" i="1" s="1"/>
  <c r="CU59" i="1"/>
  <c r="DG59" i="1" s="1"/>
  <c r="CR16" i="1"/>
  <c r="DD16" i="1" s="1"/>
  <c r="CN85" i="1"/>
  <c r="CZ85" i="1" s="1"/>
  <c r="CS132" i="1"/>
  <c r="DE132" i="1" s="1"/>
  <c r="CN86" i="1"/>
  <c r="CZ86" i="1" s="1"/>
  <c r="CS119" i="1"/>
  <c r="DE119" i="1" s="1"/>
  <c r="CN28" i="1"/>
  <c r="CZ28" i="1" s="1"/>
  <c r="CN107" i="1"/>
  <c r="CZ107" i="1" s="1"/>
  <c r="CQ8" i="1"/>
  <c r="DC8" i="1" s="1"/>
  <c r="CN71" i="1"/>
  <c r="CZ71" i="1" s="1"/>
  <c r="CS20" i="1"/>
  <c r="DE20" i="1" s="1"/>
  <c r="CU66" i="1"/>
  <c r="DG66" i="1" s="1"/>
  <c r="CV82" i="1"/>
  <c r="DH82" i="1" s="1"/>
  <c r="CQ126" i="1"/>
  <c r="DC126" i="1" s="1"/>
  <c r="EE3" i="1" l="1"/>
  <c r="EE15" i="1" s="1"/>
  <c r="ED3" i="1"/>
  <c r="ED130" i="1" s="1"/>
  <c r="DZ3" i="1"/>
  <c r="DZ47" i="1" s="1"/>
  <c r="DU3" i="1"/>
  <c r="DU115" i="1" s="1"/>
  <c r="DX3" i="1"/>
  <c r="DX120" i="1" s="1"/>
  <c r="DW3" i="1"/>
  <c r="DW53" i="1" s="1"/>
  <c r="EF3" i="1"/>
  <c r="EF43" i="1" s="1"/>
  <c r="DV3" i="1"/>
  <c r="DV38" i="1" s="1"/>
  <c r="DY3" i="1"/>
  <c r="DY76" i="1" s="1"/>
  <c r="EA3" i="1"/>
  <c r="EA42" i="1" s="1"/>
  <c r="EC3" i="1"/>
  <c r="EC15" i="1" s="1"/>
  <c r="EB3" i="1"/>
  <c r="EB15" i="1" s="1"/>
  <c r="DI49" i="1"/>
  <c r="DL64" i="1"/>
  <c r="DM98" i="1"/>
  <c r="DJ135" i="1"/>
  <c r="DM7" i="1"/>
  <c r="DQ105" i="1"/>
  <c r="DR130" i="1"/>
  <c r="DL130" i="1"/>
  <c r="DS22" i="1"/>
  <c r="DR92" i="1"/>
  <c r="DM59" i="1"/>
  <c r="DP85" i="1"/>
  <c r="DS23" i="1"/>
  <c r="DT28" i="1"/>
  <c r="DI140" i="1"/>
  <c r="DP43" i="1"/>
  <c r="DK69" i="1"/>
  <c r="DR100" i="1"/>
  <c r="DJ129" i="1"/>
  <c r="DK104" i="1"/>
  <c r="DR44" i="1"/>
  <c r="DS86" i="1"/>
  <c r="DM68" i="1"/>
  <c r="DT39" i="1"/>
  <c r="DT121" i="1"/>
  <c r="DI83" i="1"/>
  <c r="DS111" i="1"/>
  <c r="DJ88" i="1"/>
  <c r="DM99" i="1"/>
  <c r="DO42" i="1"/>
  <c r="DL81" i="1"/>
  <c r="DS93" i="1"/>
  <c r="DK29" i="1"/>
  <c r="DO57" i="1"/>
  <c r="DI141" i="1"/>
  <c r="DR129" i="1"/>
  <c r="DQ91" i="1"/>
  <c r="DQ38" i="1"/>
  <c r="DQ31" i="1"/>
  <c r="DR140" i="1"/>
  <c r="DO49" i="1"/>
  <c r="DM89" i="1"/>
  <c r="DN59" i="1"/>
  <c r="DN137" i="1"/>
  <c r="DQ75" i="1"/>
  <c r="DQ132" i="1"/>
  <c r="DS41" i="1"/>
  <c r="DS26" i="1"/>
  <c r="DT98" i="1"/>
  <c r="DS32" i="1"/>
  <c r="DL89" i="1"/>
  <c r="DQ112" i="1"/>
  <c r="DS95" i="1"/>
  <c r="DM126" i="1"/>
  <c r="DS119" i="1"/>
  <c r="DN21" i="1"/>
  <c r="DL136" i="1"/>
  <c r="DN35" i="1"/>
  <c r="DJ78" i="1"/>
  <c r="DT51" i="1"/>
  <c r="DM135" i="1"/>
  <c r="DP129" i="1"/>
  <c r="DS34" i="1"/>
  <c r="DS83" i="1"/>
  <c r="DS132" i="1"/>
  <c r="DJ43" i="1"/>
  <c r="DT106" i="1"/>
  <c r="DL57" i="1"/>
  <c r="DT134" i="1"/>
  <c r="DI80" i="1"/>
  <c r="DO20" i="1"/>
  <c r="DJ11" i="1"/>
  <c r="DM120" i="1"/>
  <c r="DT60" i="1"/>
  <c r="DN47" i="1"/>
  <c r="DN111" i="1"/>
  <c r="DI69" i="1"/>
  <c r="DM101" i="1"/>
  <c r="DN125" i="1"/>
  <c r="DT132" i="1"/>
  <c r="DN97" i="1"/>
  <c r="DR71" i="1"/>
  <c r="DP86" i="1"/>
  <c r="DI48" i="1"/>
  <c r="DL27" i="1"/>
  <c r="DJ109" i="1"/>
  <c r="DR70" i="1"/>
  <c r="DI89" i="1"/>
  <c r="DS129" i="1"/>
  <c r="DJ36" i="1"/>
  <c r="DS6" i="1"/>
  <c r="DI73" i="1"/>
  <c r="DL38" i="1"/>
  <c r="DN88" i="1"/>
  <c r="DN76" i="1"/>
  <c r="DN6" i="1"/>
  <c r="DT52" i="1"/>
  <c r="DT56" i="1"/>
  <c r="DM23" i="1"/>
  <c r="DM95" i="1"/>
  <c r="DI111" i="1"/>
  <c r="DT130" i="1"/>
  <c r="DS76" i="1"/>
  <c r="DJ38" i="1"/>
  <c r="DN52" i="1"/>
  <c r="DK10" i="1"/>
  <c r="DT139" i="1"/>
  <c r="DP14" i="1"/>
  <c r="DM117" i="1"/>
  <c r="DT119" i="1"/>
  <c r="DS24" i="1"/>
  <c r="DT129" i="1"/>
  <c r="DJ67" i="1"/>
  <c r="DS71" i="1"/>
  <c r="DM67" i="1"/>
  <c r="DR37" i="1"/>
  <c r="DT31" i="1"/>
  <c r="DO56" i="1"/>
  <c r="DM55" i="1"/>
  <c r="DM93" i="1"/>
  <c r="DJ103" i="1"/>
  <c r="DT91" i="1"/>
  <c r="DR132" i="1"/>
  <c r="DK121" i="1"/>
  <c r="DO85" i="1"/>
  <c r="DT122" i="1"/>
  <c r="DM74" i="1"/>
  <c r="DP26" i="1"/>
  <c r="DM127" i="1"/>
  <c r="DS131" i="1"/>
  <c r="DP91" i="1"/>
  <c r="DL90" i="1"/>
  <c r="DI27" i="1"/>
  <c r="DJ46" i="1"/>
  <c r="DM103" i="1"/>
  <c r="DO82" i="1"/>
  <c r="DJ139" i="1"/>
  <c r="DM28" i="1"/>
  <c r="DP122" i="1"/>
  <c r="DM20" i="1"/>
  <c r="DR58" i="1"/>
  <c r="DR136" i="1"/>
  <c r="DK77" i="1"/>
  <c r="DK72" i="1"/>
  <c r="DR49" i="1"/>
  <c r="DL61" i="1"/>
  <c r="DJ62" i="1"/>
  <c r="DR122" i="1"/>
  <c r="DI38" i="1"/>
  <c r="DL45" i="1"/>
  <c r="DI12" i="1"/>
  <c r="DS42" i="1"/>
  <c r="DL140" i="1"/>
  <c r="DK28" i="1"/>
  <c r="DS122" i="1"/>
  <c r="DJ24" i="1"/>
  <c r="DP118" i="1"/>
  <c r="DK48" i="1"/>
  <c r="DJ65" i="1"/>
  <c r="DS55" i="1"/>
  <c r="DT70" i="1"/>
  <c r="DO22" i="1"/>
  <c r="DT67" i="1"/>
  <c r="DR61" i="1"/>
  <c r="DI121" i="1"/>
  <c r="DO115" i="1"/>
  <c r="DO12" i="1"/>
  <c r="DN64" i="1"/>
  <c r="DL76" i="1"/>
  <c r="DJ92" i="1"/>
  <c r="DN63" i="1"/>
  <c r="DM70" i="1"/>
  <c r="DO10" i="1"/>
  <c r="DT58" i="1"/>
  <c r="DI131" i="1"/>
  <c r="DS87" i="1"/>
  <c r="DN30" i="1"/>
  <c r="DS12" i="1"/>
  <c r="DP61" i="1"/>
  <c r="DK40" i="1"/>
  <c r="DT26" i="1"/>
  <c r="DK119" i="1"/>
  <c r="DP117" i="1"/>
  <c r="DM24" i="1"/>
  <c r="DS120" i="1"/>
  <c r="DP128" i="1"/>
  <c r="DK135" i="1"/>
  <c r="DN126" i="1"/>
  <c r="DP107" i="1"/>
  <c r="DO106" i="1"/>
  <c r="DQ93" i="1"/>
  <c r="DP141" i="1"/>
  <c r="DQ73" i="1"/>
  <c r="DS85" i="1"/>
  <c r="DN27" i="1"/>
  <c r="DN28" i="1"/>
  <c r="DP104" i="1"/>
  <c r="DP124" i="1"/>
  <c r="DN77" i="1"/>
  <c r="DI65" i="1"/>
  <c r="DM90" i="1"/>
  <c r="DI78" i="1"/>
  <c r="DJ126" i="1"/>
  <c r="DT25" i="1"/>
  <c r="DM114" i="1"/>
  <c r="DK115" i="1"/>
  <c r="DR16" i="1"/>
  <c r="DI76" i="1"/>
  <c r="DQ126" i="1"/>
  <c r="DQ17" i="1"/>
  <c r="DK97" i="1"/>
  <c r="DP20" i="1"/>
  <c r="DK57" i="1"/>
  <c r="DM105" i="1"/>
  <c r="DI102" i="1"/>
  <c r="DI99" i="1"/>
  <c r="DQ135" i="1"/>
  <c r="DJ72" i="1"/>
  <c r="DP56" i="1"/>
  <c r="DO61" i="1"/>
  <c r="DR87" i="1"/>
  <c r="DI71" i="1"/>
  <c r="DN18" i="1"/>
  <c r="DP79" i="1"/>
  <c r="DO66" i="1"/>
  <c r="DQ34" i="1"/>
  <c r="DQ94" i="1"/>
  <c r="DK123" i="1"/>
  <c r="DM119" i="1"/>
  <c r="DQ95" i="1"/>
  <c r="DQ44" i="1"/>
  <c r="DI23" i="1"/>
  <c r="DO37" i="1"/>
  <c r="DS135" i="1"/>
  <c r="DT59" i="1"/>
  <c r="DS138" i="1"/>
  <c r="DI91" i="1"/>
  <c r="DP32" i="1"/>
  <c r="DI66" i="1"/>
  <c r="DT97" i="1"/>
  <c r="DK19" i="1"/>
  <c r="DM57" i="1"/>
  <c r="DT73" i="1"/>
  <c r="DT136" i="1"/>
  <c r="DN74" i="1"/>
  <c r="DS69" i="1"/>
  <c r="DN22" i="1"/>
  <c r="DP87" i="1"/>
  <c r="DL111" i="1"/>
  <c r="DP110" i="1"/>
  <c r="DS105" i="1"/>
  <c r="DI104" i="1"/>
  <c r="DL49" i="1"/>
  <c r="DJ124" i="1"/>
  <c r="DK113" i="1"/>
  <c r="DI137" i="1"/>
  <c r="DP113" i="1"/>
  <c r="DT96" i="1"/>
  <c r="DT71" i="1"/>
  <c r="DR102" i="1"/>
  <c r="DJ59" i="1"/>
  <c r="DN118" i="1"/>
  <c r="DM8" i="1"/>
  <c r="DQ10" i="1"/>
  <c r="DP9" i="1"/>
  <c r="DP51" i="1"/>
  <c r="DM85" i="1"/>
  <c r="DM29" i="1"/>
  <c r="DK47" i="1"/>
  <c r="DQ133" i="1"/>
  <c r="DO28" i="1"/>
  <c r="DN86" i="1"/>
  <c r="DQ24" i="1"/>
  <c r="DR138" i="1"/>
  <c r="DS62" i="1"/>
  <c r="DQ21" i="1"/>
  <c r="DS19" i="1"/>
  <c r="DQ20" i="1"/>
  <c r="DM69" i="1"/>
  <c r="DS133" i="1"/>
  <c r="DL71" i="1"/>
  <c r="DL85" i="1"/>
  <c r="DT90" i="1"/>
  <c r="DR133" i="1"/>
  <c r="DQ117" i="1"/>
  <c r="DT21" i="1"/>
  <c r="DI46" i="1"/>
  <c r="DS118" i="1"/>
  <c r="DO7" i="1"/>
  <c r="DJ87" i="1"/>
  <c r="DT68" i="1"/>
  <c r="DT55" i="1"/>
  <c r="DP64" i="1"/>
  <c r="DS139" i="1"/>
  <c r="DM115" i="1"/>
  <c r="DT44" i="1"/>
  <c r="DJ138" i="1"/>
  <c r="DT83" i="1"/>
  <c r="DT49" i="1"/>
  <c r="DK82" i="1"/>
  <c r="DO68" i="1"/>
  <c r="DR75" i="1"/>
  <c r="DT93" i="1"/>
  <c r="DP119" i="1"/>
  <c r="DL77" i="1"/>
  <c r="DN110" i="1"/>
  <c r="DO119" i="1"/>
  <c r="DS70" i="1"/>
  <c r="DR42" i="1"/>
  <c r="DM132" i="1"/>
  <c r="DR82" i="1"/>
  <c r="DI87" i="1"/>
  <c r="DK136" i="1"/>
  <c r="DK101" i="1"/>
  <c r="DM13" i="1"/>
  <c r="DM66" i="1"/>
  <c r="DJ91" i="1"/>
  <c r="DO121" i="1"/>
  <c r="DL80" i="1"/>
  <c r="DP115" i="1"/>
  <c r="DL18" i="1"/>
  <c r="DI96" i="1"/>
  <c r="DN8" i="1"/>
  <c r="DM108" i="1"/>
  <c r="DL32" i="1"/>
  <c r="DL84" i="1"/>
  <c r="DL103" i="1"/>
  <c r="DJ98" i="1"/>
  <c r="DI130" i="1"/>
  <c r="DO67" i="1"/>
  <c r="DQ22" i="1"/>
  <c r="DI93" i="1"/>
  <c r="DT85" i="1"/>
  <c r="DT131" i="1"/>
  <c r="DS17" i="1"/>
  <c r="DL141" i="1"/>
  <c r="DM124" i="1"/>
  <c r="DJ14" i="1"/>
  <c r="DP96" i="1"/>
  <c r="DS137" i="1"/>
  <c r="DQ121" i="1"/>
  <c r="DN55" i="1"/>
  <c r="DZ55" i="1"/>
  <c r="DK131" i="1"/>
  <c r="DT32" i="1"/>
  <c r="DK132" i="1"/>
  <c r="DL37" i="1"/>
  <c r="DQ100" i="1"/>
  <c r="DO47" i="1"/>
  <c r="DJ128" i="1"/>
  <c r="DJ49" i="1"/>
  <c r="DQ50" i="1"/>
  <c r="DK31" i="1"/>
  <c r="DP44" i="1"/>
  <c r="DK70" i="1"/>
  <c r="DL110" i="1"/>
  <c r="DM79" i="1"/>
  <c r="DJ107" i="1"/>
  <c r="DJ16" i="1"/>
  <c r="DR23" i="1"/>
  <c r="DT115" i="1"/>
  <c r="DL100" i="1"/>
  <c r="DO60" i="1"/>
  <c r="DT128" i="1"/>
  <c r="DK23" i="1"/>
  <c r="DO108" i="1"/>
  <c r="DO128" i="1"/>
  <c r="DI9" i="1"/>
  <c r="DO109" i="1"/>
  <c r="DS67" i="1"/>
  <c r="DJ134" i="1"/>
  <c r="DJ8" i="1"/>
  <c r="DP130" i="1"/>
  <c r="DL9" i="1"/>
  <c r="DN7" i="1"/>
  <c r="DS45" i="1"/>
  <c r="DS74" i="1"/>
  <c r="DK26" i="1"/>
  <c r="DT124" i="1"/>
  <c r="DL12" i="1"/>
  <c r="DP101" i="1"/>
  <c r="DN25" i="1"/>
  <c r="DN108" i="1"/>
  <c r="DJ31" i="1"/>
  <c r="DQ134" i="1"/>
  <c r="DT66" i="1"/>
  <c r="DM112" i="1"/>
  <c r="DP38" i="1"/>
  <c r="DR117" i="1"/>
  <c r="DK52" i="1"/>
  <c r="DN67" i="1"/>
  <c r="DZ67" i="1"/>
  <c r="DQ60" i="1"/>
  <c r="DK44" i="1"/>
  <c r="DQ103" i="1"/>
  <c r="DQ80" i="1"/>
  <c r="EC80" i="1"/>
  <c r="DI17" i="1"/>
  <c r="DQ25" i="1"/>
  <c r="DL36" i="1"/>
  <c r="DI68" i="1"/>
  <c r="DQ32" i="1"/>
  <c r="DQ86" i="1"/>
  <c r="EC86" i="1"/>
  <c r="DL43" i="1"/>
  <c r="DN26" i="1"/>
  <c r="DO86" i="1"/>
  <c r="DQ111" i="1"/>
  <c r="DP123" i="1"/>
  <c r="DP30" i="1"/>
  <c r="DR109" i="1"/>
  <c r="DK53" i="1"/>
  <c r="DR18" i="1"/>
  <c r="DR69" i="1"/>
  <c r="DQ63" i="1"/>
  <c r="DQ28" i="1"/>
  <c r="DO52" i="1"/>
  <c r="DS16" i="1"/>
  <c r="DI128" i="1"/>
  <c r="DQ85" i="1"/>
  <c r="DQ84" i="1"/>
  <c r="DI16" i="1"/>
  <c r="DR99" i="1"/>
  <c r="DS8" i="1"/>
  <c r="DP24" i="1"/>
  <c r="DI51" i="1"/>
  <c r="DM128" i="1"/>
  <c r="DN134" i="1"/>
  <c r="DZ134" i="1"/>
  <c r="DO120" i="1"/>
  <c r="DK51" i="1"/>
  <c r="DI133" i="1"/>
  <c r="DO45" i="1"/>
  <c r="DK130" i="1"/>
  <c r="DQ55" i="1"/>
  <c r="DI60" i="1"/>
  <c r="DL122" i="1"/>
  <c r="DS84" i="1"/>
  <c r="DM130" i="1"/>
  <c r="DR20" i="1"/>
  <c r="DK71" i="1"/>
  <c r="DP66" i="1"/>
  <c r="DI79" i="1"/>
  <c r="DI136" i="1"/>
  <c r="DM58" i="1"/>
  <c r="DS48" i="1"/>
  <c r="DK108" i="1"/>
  <c r="DQ97" i="1"/>
  <c r="DR118" i="1"/>
  <c r="ED118" i="1"/>
  <c r="DK42" i="1"/>
  <c r="DM121" i="1"/>
  <c r="DO141" i="1"/>
  <c r="DP54" i="1"/>
  <c r="DK105" i="1"/>
  <c r="DP90" i="1"/>
  <c r="DR29" i="1"/>
  <c r="DI110" i="1"/>
  <c r="DU110" i="1"/>
  <c r="DN43" i="1"/>
  <c r="DR107" i="1"/>
  <c r="DM134" i="1"/>
  <c r="DM56" i="1"/>
  <c r="DQ66" i="1"/>
  <c r="EC66" i="1"/>
  <c r="DN70" i="1"/>
  <c r="DZ70" i="1"/>
  <c r="DM36" i="1"/>
  <c r="DI29" i="1"/>
  <c r="DO117" i="1"/>
  <c r="DR88" i="1"/>
  <c r="DP78" i="1"/>
  <c r="DO81" i="1"/>
  <c r="DO131" i="1"/>
  <c r="DQ41" i="1"/>
  <c r="EC41" i="1"/>
  <c r="DR24" i="1"/>
  <c r="DK60" i="1"/>
  <c r="DK91" i="1"/>
  <c r="DQ13" i="1"/>
  <c r="DP58" i="1"/>
  <c r="DP121" i="1"/>
  <c r="DR105" i="1"/>
  <c r="ED105" i="1"/>
  <c r="DK17" i="1"/>
  <c r="DI56" i="1"/>
  <c r="DK41" i="1"/>
  <c r="DP69" i="1"/>
  <c r="DL98" i="1"/>
  <c r="DS18" i="1"/>
  <c r="DR111" i="1"/>
  <c r="ED111" i="1"/>
  <c r="DK22" i="1"/>
  <c r="DO78" i="1"/>
  <c r="DK139" i="1"/>
  <c r="DQ36" i="1"/>
  <c r="EC36" i="1"/>
  <c r="DL125" i="1"/>
  <c r="DP19" i="1"/>
  <c r="DM78" i="1"/>
  <c r="DR47" i="1"/>
  <c r="DN141" i="1"/>
  <c r="DK49" i="1"/>
  <c r="DL95" i="1"/>
  <c r="DQ123" i="1"/>
  <c r="EC123" i="1"/>
  <c r="DO6" i="1"/>
  <c r="DI20" i="1"/>
  <c r="DJ27" i="1"/>
  <c r="DL30" i="1"/>
  <c r="DN50" i="1"/>
  <c r="DZ50" i="1"/>
  <c r="DS78" i="1"/>
  <c r="DJ53" i="1"/>
  <c r="DJ127" i="1"/>
  <c r="DN119" i="1"/>
  <c r="DL58" i="1"/>
  <c r="DK65" i="1"/>
  <c r="DK106" i="1"/>
  <c r="DR123" i="1"/>
  <c r="ED123" i="1"/>
  <c r="DP99" i="1"/>
  <c r="DR73" i="1"/>
  <c r="ED73" i="1"/>
  <c r="DM122" i="1"/>
  <c r="DL99" i="1"/>
  <c r="DN68" i="1"/>
  <c r="DP63" i="1"/>
  <c r="DO8" i="1"/>
  <c r="DN135" i="1"/>
  <c r="DZ135" i="1"/>
  <c r="DT38" i="1"/>
  <c r="DN114" i="1"/>
  <c r="DM51" i="1"/>
  <c r="DI106" i="1"/>
  <c r="DJ120" i="1"/>
  <c r="DK75" i="1"/>
  <c r="DM32" i="1"/>
  <c r="DL119" i="1"/>
  <c r="DN16" i="1"/>
  <c r="DZ16" i="1"/>
  <c r="DO90" i="1"/>
  <c r="DO30" i="1"/>
  <c r="DP116" i="1"/>
  <c r="DS51" i="1"/>
  <c r="DT18" i="1"/>
  <c r="DQ64" i="1"/>
  <c r="EC64" i="1"/>
  <c r="DN121" i="1"/>
  <c r="DZ121" i="1"/>
  <c r="DP71" i="1"/>
  <c r="DK100" i="1"/>
  <c r="DR13" i="1"/>
  <c r="ED13" i="1"/>
  <c r="DM77" i="1"/>
  <c r="DJ130" i="1"/>
  <c r="DL135" i="1"/>
  <c r="DT16" i="1"/>
  <c r="DS101" i="1"/>
  <c r="DK37" i="1"/>
  <c r="DJ84" i="1"/>
  <c r="DL26" i="1"/>
  <c r="DQ62" i="1"/>
  <c r="EC62" i="1"/>
  <c r="DL24" i="1"/>
  <c r="DO93" i="1"/>
  <c r="DP39" i="1"/>
  <c r="DL127" i="1"/>
  <c r="DS104" i="1"/>
  <c r="DT110" i="1"/>
  <c r="DL118" i="1"/>
  <c r="DK20" i="1"/>
  <c r="DO80" i="1"/>
  <c r="EA80" i="1"/>
  <c r="DS53" i="1"/>
  <c r="DS128" i="1"/>
  <c r="DT13" i="1"/>
  <c r="DK133" i="1"/>
  <c r="DI6" i="1"/>
  <c r="DQ35" i="1"/>
  <c r="EC35" i="1"/>
  <c r="DT123" i="1"/>
  <c r="DL128" i="1"/>
  <c r="DO23" i="1"/>
  <c r="DN140" i="1"/>
  <c r="DZ140" i="1"/>
  <c r="DO100" i="1"/>
  <c r="DL31" i="1"/>
  <c r="DO54" i="1"/>
  <c r="DM100" i="1"/>
  <c r="DM140" i="1"/>
  <c r="DM47" i="1"/>
  <c r="DT74" i="1"/>
  <c r="DT120" i="1"/>
  <c r="DT79" i="1"/>
  <c r="DJ76" i="1"/>
  <c r="DT7" i="1"/>
  <c r="DQ82" i="1"/>
  <c r="DP53" i="1"/>
  <c r="EB53" i="1"/>
  <c r="DT133" i="1"/>
  <c r="DK55" i="1"/>
  <c r="DI47" i="1"/>
  <c r="DU47" i="1"/>
  <c r="DN71" i="1"/>
  <c r="DZ71" i="1"/>
  <c r="DT35" i="1"/>
  <c r="DL41" i="1"/>
  <c r="DK45" i="1"/>
  <c r="DR33" i="1"/>
  <c r="ED33" i="1"/>
  <c r="DJ86" i="1"/>
  <c r="DS54" i="1"/>
  <c r="DO17" i="1"/>
  <c r="EA17" i="1"/>
  <c r="DR127" i="1"/>
  <c r="ED127" i="1"/>
  <c r="DL137" i="1"/>
  <c r="DK88" i="1"/>
  <c r="DK12" i="1"/>
  <c r="DN54" i="1"/>
  <c r="DZ54" i="1"/>
  <c r="DI88" i="1"/>
  <c r="DU88" i="1"/>
  <c r="DM9" i="1"/>
  <c r="DL132" i="1"/>
  <c r="DN85" i="1"/>
  <c r="DZ85" i="1"/>
  <c r="DR27" i="1"/>
  <c r="ED27" i="1"/>
  <c r="DL134" i="1"/>
  <c r="DQ113" i="1"/>
  <c r="EC113" i="1"/>
  <c r="DO27" i="1"/>
  <c r="EA27" i="1"/>
  <c r="DN73" i="1"/>
  <c r="DZ73" i="1"/>
  <c r="DT105" i="1"/>
  <c r="DK98" i="1"/>
  <c r="DT6" i="1"/>
  <c r="DN60" i="1"/>
  <c r="DZ60" i="1"/>
  <c r="DM111" i="1"/>
  <c r="DK138" i="1"/>
  <c r="DM63" i="1"/>
  <c r="DQ139" i="1"/>
  <c r="EC139" i="1"/>
  <c r="DS35" i="1"/>
  <c r="DK39" i="1"/>
  <c r="DL123" i="1"/>
  <c r="DM137" i="1"/>
  <c r="DO76" i="1"/>
  <c r="EA76" i="1"/>
  <c r="DP138" i="1"/>
  <c r="EB138" i="1"/>
  <c r="DN94" i="1"/>
  <c r="DZ94" i="1"/>
  <c r="DL116" i="1"/>
  <c r="DP72" i="1"/>
  <c r="EB72" i="1"/>
  <c r="DJ55" i="1"/>
  <c r="DI13" i="1"/>
  <c r="DU13" i="1"/>
  <c r="DQ58" i="1"/>
  <c r="EC58" i="1"/>
  <c r="DP112" i="1"/>
  <c r="DR106" i="1"/>
  <c r="ED106" i="1"/>
  <c r="DR108" i="1"/>
  <c r="ED108" i="1"/>
  <c r="DL35" i="1"/>
  <c r="DL46" i="1"/>
  <c r="DS80" i="1"/>
  <c r="DO110" i="1"/>
  <c r="EA110" i="1"/>
  <c r="DL39" i="1"/>
  <c r="DM106" i="1"/>
  <c r="DQ47" i="1"/>
  <c r="EC47" i="1"/>
  <c r="DP34" i="1"/>
  <c r="DP132" i="1"/>
  <c r="EB132" i="1"/>
  <c r="DN87" i="1"/>
  <c r="DZ87" i="1"/>
  <c r="DJ29" i="1"/>
  <c r="DJ90" i="1"/>
  <c r="DT137" i="1"/>
  <c r="DT125" i="1"/>
  <c r="DI113" i="1"/>
  <c r="DU113" i="1"/>
  <c r="DJ105" i="1"/>
  <c r="DN32" i="1"/>
  <c r="DZ32" i="1"/>
  <c r="DK86" i="1"/>
  <c r="DT48" i="1"/>
  <c r="DN122" i="1"/>
  <c r="DZ122" i="1"/>
  <c r="DN95" i="1"/>
  <c r="DZ95" i="1"/>
  <c r="DQ11" i="1"/>
  <c r="EC11" i="1"/>
  <c r="DI105" i="1"/>
  <c r="DP65" i="1"/>
  <c r="DR21" i="1"/>
  <c r="ED21" i="1"/>
  <c r="DR56" i="1"/>
  <c r="ED56" i="1"/>
  <c r="DO129" i="1"/>
  <c r="EA129" i="1"/>
  <c r="DP12" i="1"/>
  <c r="DK137" i="1"/>
  <c r="DP10" i="1"/>
  <c r="DK87" i="1"/>
  <c r="DO58" i="1"/>
  <c r="EA58" i="1"/>
  <c r="DR25" i="1"/>
  <c r="ED25" i="1"/>
  <c r="DO55" i="1"/>
  <c r="EA55" i="1"/>
  <c r="DK85" i="1"/>
  <c r="DO83" i="1"/>
  <c r="EA83" i="1"/>
  <c r="DI61" i="1"/>
  <c r="DP97" i="1"/>
  <c r="EB97" i="1"/>
  <c r="DJ32" i="1"/>
  <c r="DS110" i="1"/>
  <c r="DR119" i="1"/>
  <c r="ED119" i="1"/>
  <c r="DT78" i="1"/>
  <c r="DO32" i="1"/>
  <c r="EA32" i="1"/>
  <c r="DJ12" i="1"/>
  <c r="DI11" i="1"/>
  <c r="DQ83" i="1"/>
  <c r="EC83" i="1"/>
  <c r="DQ72" i="1"/>
  <c r="EC72" i="1"/>
  <c r="DJ104" i="1"/>
  <c r="DQ136" i="1"/>
  <c r="EC136" i="1"/>
  <c r="DN33" i="1"/>
  <c r="DZ33" i="1"/>
  <c r="DK124" i="1"/>
  <c r="DQ98" i="1"/>
  <c r="EC98" i="1"/>
  <c r="DR38" i="1"/>
  <c r="ED38" i="1"/>
  <c r="DO77" i="1"/>
  <c r="EA77" i="1"/>
  <c r="DR98" i="1"/>
  <c r="ED98" i="1"/>
  <c r="DI43" i="1"/>
  <c r="DO59" i="1"/>
  <c r="EA59" i="1"/>
  <c r="DO14" i="1"/>
  <c r="EA14" i="1"/>
  <c r="DQ102" i="1"/>
  <c r="EC102" i="1"/>
  <c r="DN57" i="1"/>
  <c r="DZ57" i="1"/>
  <c r="DK109" i="1"/>
  <c r="DK58" i="1"/>
  <c r="DN17" i="1"/>
  <c r="DZ17" i="1"/>
  <c r="DP81" i="1"/>
  <c r="EB81" i="1"/>
  <c r="DP125" i="1"/>
  <c r="DR93" i="1"/>
  <c r="ED93" i="1"/>
  <c r="DP57" i="1"/>
  <c r="DO118" i="1"/>
  <c r="EA118" i="1"/>
  <c r="DM53" i="1"/>
  <c r="DR26" i="1"/>
  <c r="ED26" i="1"/>
  <c r="DP102" i="1"/>
  <c r="DQ128" i="1"/>
  <c r="EC128" i="1"/>
  <c r="DQ104" i="1"/>
  <c r="EC104" i="1"/>
  <c r="DJ95" i="1"/>
  <c r="DO89" i="1"/>
  <c r="EA89" i="1"/>
  <c r="DO134" i="1"/>
  <c r="EA134" i="1"/>
  <c r="DP108" i="1"/>
  <c r="EB108" i="1"/>
  <c r="DN96" i="1"/>
  <c r="DZ96" i="1"/>
  <c r="DR94" i="1"/>
  <c r="ED94" i="1"/>
  <c r="DS20" i="1"/>
  <c r="DS61" i="1"/>
  <c r="DQ110" i="1"/>
  <c r="EC110" i="1"/>
  <c r="DT20" i="1"/>
  <c r="DR10" i="1"/>
  <c r="ED10" i="1"/>
  <c r="DT138" i="1"/>
  <c r="DT27" i="1"/>
  <c r="DL19" i="1"/>
  <c r="DR36" i="1"/>
  <c r="ED36" i="1"/>
  <c r="DM18" i="1"/>
  <c r="DS136" i="1"/>
  <c r="DS127" i="1"/>
  <c r="DI53" i="1"/>
  <c r="DM91" i="1"/>
  <c r="DT62" i="1"/>
  <c r="DJ20" i="1"/>
  <c r="DI77" i="1"/>
  <c r="DT8" i="1"/>
  <c r="DT117" i="1"/>
  <c r="DS115" i="1"/>
  <c r="DN104" i="1"/>
  <c r="DZ104" i="1"/>
  <c r="DN37" i="1"/>
  <c r="DZ37" i="1"/>
  <c r="DI135" i="1"/>
  <c r="DN14" i="1"/>
  <c r="DZ14" i="1"/>
  <c r="DP75" i="1"/>
  <c r="EB75" i="1"/>
  <c r="DP92" i="1"/>
  <c r="DM50" i="1"/>
  <c r="DP133" i="1"/>
  <c r="EB133" i="1"/>
  <c r="DO114" i="1"/>
  <c r="EA114" i="1"/>
  <c r="DT127" i="1"/>
  <c r="DL62" i="1"/>
  <c r="DO35" i="1"/>
  <c r="EA35" i="1"/>
  <c r="DL10" i="1"/>
  <c r="DQ118" i="1"/>
  <c r="EC118" i="1"/>
  <c r="DT17" i="1"/>
  <c r="DS33" i="1"/>
  <c r="DK35" i="1"/>
  <c r="DK16" i="1"/>
  <c r="DN100" i="1"/>
  <c r="DZ100" i="1"/>
  <c r="DK18" i="1"/>
  <c r="DN123" i="1"/>
  <c r="DZ123" i="1"/>
  <c r="DM139" i="1"/>
  <c r="DT141" i="1"/>
  <c r="DS113" i="1"/>
  <c r="DT107" i="1"/>
  <c r="DN38" i="1"/>
  <c r="DZ38" i="1"/>
  <c r="DN89" i="1"/>
  <c r="DZ89" i="1"/>
  <c r="DI36" i="1"/>
  <c r="DU36" i="1"/>
  <c r="DT92" i="1"/>
  <c r="DL121" i="1"/>
  <c r="DM14" i="1"/>
  <c r="DL51" i="1"/>
  <c r="DO69" i="1"/>
  <c r="EA69" i="1"/>
  <c r="DM82" i="1"/>
  <c r="DN112" i="1"/>
  <c r="DZ112" i="1"/>
  <c r="DP70" i="1"/>
  <c r="DI58" i="1"/>
  <c r="DO112" i="1"/>
  <c r="EA112" i="1"/>
  <c r="DL72" i="1"/>
  <c r="DT84" i="1"/>
  <c r="DN130" i="1"/>
  <c r="DZ130" i="1"/>
  <c r="DQ107" i="1"/>
  <c r="EC107" i="1"/>
  <c r="DI70" i="1"/>
  <c r="DU70" i="1"/>
  <c r="DT29" i="1"/>
  <c r="DI119" i="1"/>
  <c r="DT24" i="1"/>
  <c r="DK79" i="1"/>
  <c r="DJ22" i="1"/>
  <c r="DN103" i="1"/>
  <c r="DZ103" i="1"/>
  <c r="DR31" i="1"/>
  <c r="ED31" i="1"/>
  <c r="DP68" i="1"/>
  <c r="DT103" i="1"/>
  <c r="DK95" i="1"/>
  <c r="DN58" i="1"/>
  <c r="DZ58" i="1"/>
  <c r="DJ18" i="1"/>
  <c r="DJ41" i="1"/>
  <c r="DT88" i="1"/>
  <c r="DL66" i="1"/>
  <c r="DR78" i="1"/>
  <c r="ED78" i="1"/>
  <c r="DP31" i="1"/>
  <c r="EB31" i="1"/>
  <c r="DK46" i="1"/>
  <c r="DJ71" i="1"/>
  <c r="DL6" i="1"/>
  <c r="DL68" i="1"/>
  <c r="DT80" i="1"/>
  <c r="DT61" i="1"/>
  <c r="DJ119" i="1"/>
  <c r="DS40" i="1"/>
  <c r="DQ46" i="1"/>
  <c r="EC46" i="1"/>
  <c r="DQ14" i="1"/>
  <c r="EC14" i="1"/>
  <c r="DS121" i="1"/>
  <c r="DQ87" i="1"/>
  <c r="EC87" i="1"/>
  <c r="DT100" i="1"/>
  <c r="DO125" i="1"/>
  <c r="EA125" i="1"/>
  <c r="DO101" i="1"/>
  <c r="EA101" i="1"/>
  <c r="DR74" i="1"/>
  <c r="ED74" i="1"/>
  <c r="DS56" i="1"/>
  <c r="DT36" i="1"/>
  <c r="DI118" i="1"/>
  <c r="DN117" i="1"/>
  <c r="DZ117" i="1"/>
  <c r="DP59" i="1"/>
  <c r="DL7" i="1"/>
  <c r="DL50" i="1"/>
  <c r="DO136" i="1"/>
  <c r="EA136" i="1"/>
  <c r="DM104" i="1"/>
  <c r="DS10" i="1"/>
  <c r="DM88" i="1"/>
  <c r="DJ39" i="1"/>
  <c r="DS94" i="1"/>
  <c r="DL131" i="1"/>
  <c r="DL104" i="1"/>
  <c r="DQ71" i="1"/>
  <c r="EC71" i="1"/>
  <c r="DL88" i="1"/>
  <c r="DQ125" i="1"/>
  <c r="EC125" i="1"/>
  <c r="DI57" i="1"/>
  <c r="DU57" i="1"/>
  <c r="DR95" i="1"/>
  <c r="ED95" i="1"/>
  <c r="DL13" i="1"/>
  <c r="DS102" i="1"/>
  <c r="DN136" i="1"/>
  <c r="DZ136" i="1"/>
  <c r="DJ125" i="1"/>
  <c r="DO38" i="1"/>
  <c r="EA38" i="1"/>
  <c r="DS125" i="1"/>
  <c r="DS99" i="1"/>
  <c r="DI92" i="1"/>
  <c r="DU92" i="1"/>
  <c r="DK90" i="1"/>
  <c r="DL67" i="1"/>
  <c r="DN36" i="1"/>
  <c r="DZ36" i="1"/>
  <c r="DJ75" i="1"/>
  <c r="DL133" i="1"/>
  <c r="DP88" i="1"/>
  <c r="EB88" i="1"/>
  <c r="DN66" i="1"/>
  <c r="DZ66" i="1"/>
  <c r="DJ89" i="1"/>
  <c r="DN29" i="1"/>
  <c r="DZ29" i="1"/>
  <c r="DR39" i="1"/>
  <c r="ED39" i="1"/>
  <c r="DS82" i="1"/>
  <c r="DI18" i="1"/>
  <c r="DI90" i="1"/>
  <c r="DU90" i="1"/>
  <c r="DQ43" i="1"/>
  <c r="EC43" i="1"/>
  <c r="DS114" i="1"/>
  <c r="DK129" i="1"/>
  <c r="DQ18" i="1"/>
  <c r="EC18" i="1"/>
  <c r="DR35" i="1"/>
  <c r="ED35" i="1"/>
  <c r="DN105" i="1"/>
  <c r="DZ105" i="1"/>
  <c r="DQ120" i="1"/>
  <c r="EC120" i="1"/>
  <c r="DJ50" i="1"/>
  <c r="DJ79" i="1"/>
  <c r="DK73" i="1"/>
  <c r="DP50" i="1"/>
  <c r="DJ80" i="1"/>
  <c r="DT42" i="1"/>
  <c r="DL55" i="1"/>
  <c r="DP6" i="1"/>
  <c r="DO97" i="1"/>
  <c r="EA97" i="1"/>
  <c r="DQ106" i="1"/>
  <c r="EC106" i="1"/>
  <c r="DR137" i="1"/>
  <c r="ED137" i="1"/>
  <c r="DM133" i="1"/>
  <c r="DP77" i="1"/>
  <c r="EB77" i="1"/>
  <c r="DQ33" i="1"/>
  <c r="EC33" i="1"/>
  <c r="DQ6" i="1"/>
  <c r="EC6" i="1"/>
  <c r="DM54" i="1"/>
  <c r="DK59" i="1"/>
  <c r="DN65" i="1"/>
  <c r="DZ65" i="1"/>
  <c r="DO137" i="1"/>
  <c r="EA137" i="1"/>
  <c r="DJ81" i="1"/>
  <c r="DR115" i="1"/>
  <c r="ED115" i="1"/>
  <c r="DP106" i="1"/>
  <c r="DT94" i="1"/>
  <c r="DN46" i="1"/>
  <c r="DZ46" i="1"/>
  <c r="DO48" i="1"/>
  <c r="EA48" i="1"/>
  <c r="DP89" i="1"/>
  <c r="DR52" i="1"/>
  <c r="ED52" i="1"/>
  <c r="DP139" i="1"/>
  <c r="DO9" i="1"/>
  <c r="EA9" i="1"/>
  <c r="DR76" i="1"/>
  <c r="ED76" i="1"/>
  <c r="DR64" i="1"/>
  <c r="ED64" i="1"/>
  <c r="DT81" i="1"/>
  <c r="DK118" i="1"/>
  <c r="DK13" i="1"/>
  <c r="DR30" i="1"/>
  <c r="ED30" i="1"/>
  <c r="DQ27" i="1"/>
  <c r="EC27" i="1"/>
  <c r="DR46" i="1"/>
  <c r="ED46" i="1"/>
  <c r="DN48" i="1"/>
  <c r="DZ48" i="1"/>
  <c r="DO46" i="1"/>
  <c r="EA46" i="1"/>
  <c r="DI139" i="1"/>
  <c r="DN99" i="1"/>
  <c r="DZ99" i="1"/>
  <c r="DJ70" i="1"/>
  <c r="DI116" i="1"/>
  <c r="DM76" i="1"/>
  <c r="DR81" i="1"/>
  <c r="ED81" i="1"/>
  <c r="DO98" i="1"/>
  <c r="EA98" i="1"/>
  <c r="DO72" i="1"/>
  <c r="EA72" i="1"/>
  <c r="DO139" i="1"/>
  <c r="EA139" i="1"/>
  <c r="DQ26" i="1"/>
  <c r="EC26" i="1"/>
  <c r="DR48" i="1"/>
  <c r="ED48" i="1"/>
  <c r="DN13" i="1"/>
  <c r="DZ13" i="1"/>
  <c r="DR41" i="1"/>
  <c r="ED41" i="1"/>
  <c r="DO123" i="1"/>
  <c r="EA123" i="1"/>
  <c r="DO43" i="1"/>
  <c r="EA43" i="1"/>
  <c r="DP49" i="1"/>
  <c r="DN128" i="1"/>
  <c r="DZ128" i="1"/>
  <c r="DP36" i="1"/>
  <c r="DI45" i="1"/>
  <c r="DU45" i="1"/>
  <c r="DR141" i="1"/>
  <c r="ED141" i="1"/>
  <c r="DI95" i="1"/>
  <c r="DU95" i="1"/>
  <c r="DJ102" i="1"/>
  <c r="DR43" i="1"/>
  <c r="ED43" i="1"/>
  <c r="DJ136" i="1"/>
  <c r="DO64" i="1"/>
  <c r="EA64" i="1"/>
  <c r="DM86" i="1"/>
  <c r="DO13" i="1"/>
  <c r="EA13" i="1"/>
  <c r="DT23" i="1"/>
  <c r="DI74" i="1"/>
  <c r="DU74" i="1"/>
  <c r="DK112" i="1"/>
  <c r="DK127" i="1"/>
  <c r="DS65" i="1"/>
  <c r="DS11" i="1"/>
  <c r="DM118" i="1"/>
  <c r="DM94" i="1"/>
  <c r="DS47" i="1"/>
  <c r="DO19" i="1"/>
  <c r="EA19" i="1"/>
  <c r="DR19" i="1"/>
  <c r="ED19" i="1"/>
  <c r="DS141" i="1"/>
  <c r="DS13" i="1"/>
  <c r="DT86" i="1"/>
  <c r="DT50" i="1"/>
  <c r="DP103" i="1"/>
  <c r="DK43" i="1"/>
  <c r="DO84" i="1"/>
  <c r="EA84" i="1"/>
  <c r="DN24" i="1"/>
  <c r="DZ24" i="1"/>
  <c r="DS21" i="1"/>
  <c r="DM12" i="1"/>
  <c r="DM72" i="1"/>
  <c r="DN84" i="1"/>
  <c r="DZ84" i="1"/>
  <c r="DP94" i="1"/>
  <c r="DP28" i="1"/>
  <c r="EB28" i="1"/>
  <c r="DO11" i="1"/>
  <c r="EA11" i="1"/>
  <c r="DT46" i="1"/>
  <c r="DI37" i="1"/>
  <c r="DU37" i="1"/>
  <c r="DS124" i="1"/>
  <c r="DK68" i="1"/>
  <c r="DN115" i="1"/>
  <c r="DZ115" i="1"/>
  <c r="DQ39" i="1"/>
  <c r="EC39" i="1"/>
  <c r="DP67" i="1"/>
  <c r="EB67" i="1"/>
  <c r="DI86" i="1"/>
  <c r="DK61" i="1"/>
  <c r="DP21" i="1"/>
  <c r="DR51" i="1"/>
  <c r="ED51" i="1"/>
  <c r="DO126" i="1"/>
  <c r="EA126" i="1"/>
  <c r="DS59" i="1"/>
  <c r="DQ92" i="1"/>
  <c r="EC92" i="1"/>
  <c r="DT82" i="1"/>
  <c r="DL28" i="1"/>
  <c r="DM138" i="1"/>
  <c r="DM62" i="1"/>
  <c r="DK94" i="1"/>
  <c r="DI34" i="1"/>
  <c r="DU34" i="1"/>
  <c r="DJ73" i="1"/>
  <c r="DJ60" i="1"/>
  <c r="DQ52" i="1"/>
  <c r="EC52" i="1"/>
  <c r="DQ56" i="1"/>
  <c r="EC56" i="1"/>
  <c r="DS58" i="1"/>
  <c r="DT34" i="1"/>
  <c r="DL138" i="1"/>
  <c r="DL83" i="1"/>
  <c r="DR53" i="1"/>
  <c r="ED53" i="1"/>
  <c r="DJ100" i="1"/>
  <c r="DT14" i="1"/>
  <c r="DN113" i="1"/>
  <c r="DZ113" i="1"/>
  <c r="DM10" i="1"/>
  <c r="DM25" i="1"/>
  <c r="DM31" i="1"/>
  <c r="DR80" i="1"/>
  <c r="ED80" i="1"/>
  <c r="DL73" i="1"/>
  <c r="DL87" i="1"/>
  <c r="DS38" i="1"/>
  <c r="DT11" i="1"/>
  <c r="DI126" i="1"/>
  <c r="DN91" i="1"/>
  <c r="DZ91" i="1"/>
  <c r="DQ109" i="1"/>
  <c r="EC109" i="1"/>
  <c r="DP7" i="1"/>
  <c r="EB7" i="1"/>
  <c r="DL106" i="1"/>
  <c r="DN34" i="1"/>
  <c r="DZ34" i="1"/>
  <c r="DS134" i="1"/>
  <c r="DR32" i="1"/>
  <c r="ED32" i="1"/>
  <c r="DL70" i="1"/>
  <c r="DJ96" i="1"/>
  <c r="DJ44" i="1"/>
  <c r="DL102" i="1"/>
  <c r="DO21" i="1"/>
  <c r="EA21" i="1"/>
  <c r="DI54" i="1"/>
  <c r="DJ106" i="1"/>
  <c r="DP60" i="1"/>
  <c r="DK11" i="1"/>
  <c r="DS14" i="1"/>
  <c r="DQ68" i="1"/>
  <c r="EC68" i="1"/>
  <c r="DK116" i="1"/>
  <c r="DJ116" i="1"/>
  <c r="DJ21" i="1"/>
  <c r="DM136" i="1"/>
  <c r="DJ114" i="1"/>
  <c r="DI84" i="1"/>
  <c r="DU84" i="1"/>
  <c r="DI82" i="1"/>
  <c r="DS63" i="1"/>
  <c r="DT10" i="1"/>
  <c r="DK25" i="1"/>
  <c r="DR34" i="1"/>
  <c r="ED34" i="1"/>
  <c r="DI98" i="1"/>
  <c r="DJ23" i="1"/>
  <c r="DS117" i="1"/>
  <c r="DR121" i="1"/>
  <c r="ED121" i="1"/>
  <c r="DT104" i="1"/>
  <c r="DO91" i="1"/>
  <c r="EA91" i="1"/>
  <c r="DS7" i="1"/>
  <c r="EE7" i="1"/>
  <c r="DL93" i="1"/>
  <c r="DJ30" i="1"/>
  <c r="DS50" i="1"/>
  <c r="DK111" i="1"/>
  <c r="DM141" i="1"/>
  <c r="DT9" i="1"/>
  <c r="DK14" i="1"/>
  <c r="DL108" i="1"/>
  <c r="DN10" i="1"/>
  <c r="DZ10" i="1"/>
  <c r="DS106" i="1"/>
  <c r="DM73" i="1"/>
  <c r="DL22" i="1"/>
  <c r="DK140" i="1"/>
  <c r="DL25" i="1"/>
  <c r="DN133" i="1"/>
  <c r="DZ133" i="1"/>
  <c r="DM6" i="1"/>
  <c r="DI122" i="1"/>
  <c r="DK64" i="1"/>
  <c r="DL48" i="1"/>
  <c r="DL11" i="1"/>
  <c r="DR135" i="1"/>
  <c r="ED135" i="1"/>
  <c r="DL34" i="1"/>
  <c r="DM123" i="1"/>
  <c r="DN75" i="1"/>
  <c r="DZ75" i="1"/>
  <c r="DN83" i="1"/>
  <c r="DZ83" i="1"/>
  <c r="DT64" i="1"/>
  <c r="DJ133" i="1"/>
  <c r="DT108" i="1"/>
  <c r="DK30" i="1"/>
  <c r="DS90" i="1"/>
  <c r="DS112" i="1"/>
  <c r="DJ17" i="1"/>
  <c r="DM84" i="1"/>
  <c r="DS89" i="1"/>
  <c r="DM102" i="1"/>
  <c r="DN102" i="1"/>
  <c r="DZ102" i="1"/>
  <c r="DP8" i="1"/>
  <c r="DL96" i="1"/>
  <c r="DL65" i="1"/>
  <c r="DQ141" i="1"/>
  <c r="EC141" i="1"/>
  <c r="DS140" i="1"/>
  <c r="DJ132" i="1"/>
  <c r="DJ28" i="1"/>
  <c r="DP134" i="1"/>
  <c r="EB134" i="1"/>
  <c r="DM110" i="1"/>
  <c r="DJ101" i="1"/>
  <c r="DT114" i="1"/>
  <c r="DP27" i="1"/>
  <c r="DO113" i="1"/>
  <c r="EA113" i="1"/>
  <c r="DT126" i="1"/>
  <c r="DT53" i="1"/>
  <c r="DS68" i="1"/>
  <c r="DJ115" i="1"/>
  <c r="DI107" i="1"/>
  <c r="DI129" i="1"/>
  <c r="DK62" i="1"/>
  <c r="DJ6" i="1"/>
  <c r="DQ130" i="1"/>
  <c r="EC130" i="1"/>
  <c r="DR101" i="1"/>
  <c r="ED101" i="1"/>
  <c r="DL112" i="1"/>
  <c r="DI8" i="1"/>
  <c r="DU8" i="1"/>
  <c r="DI39" i="1"/>
  <c r="DO95" i="1"/>
  <c r="EA95" i="1"/>
  <c r="DQ65" i="1"/>
  <c r="EC65" i="1"/>
  <c r="DQ30" i="1"/>
  <c r="EC30" i="1"/>
  <c r="DN109" i="1"/>
  <c r="DZ109" i="1"/>
  <c r="DO138" i="1"/>
  <c r="EA138" i="1"/>
  <c r="DI94" i="1"/>
  <c r="DQ129" i="1"/>
  <c r="EC129" i="1"/>
  <c r="DI42" i="1"/>
  <c r="DR11" i="1"/>
  <c r="ED11" i="1"/>
  <c r="DR12" i="1"/>
  <c r="ED12" i="1"/>
  <c r="DN12" i="1"/>
  <c r="DZ12" i="1"/>
  <c r="DO18" i="1"/>
  <c r="EA18" i="1"/>
  <c r="DN40" i="1"/>
  <c r="DZ40" i="1"/>
  <c r="DS79" i="1"/>
  <c r="DO70" i="1"/>
  <c r="EA70" i="1"/>
  <c r="DI59" i="1"/>
  <c r="DJ117" i="1"/>
  <c r="DR55" i="1"/>
  <c r="ED55" i="1"/>
  <c r="DK33" i="1"/>
  <c r="DJ111" i="1"/>
  <c r="DO96" i="1"/>
  <c r="EA96" i="1"/>
  <c r="DP55" i="1"/>
  <c r="DL92" i="1"/>
  <c r="DN132" i="1"/>
  <c r="DZ132" i="1"/>
  <c r="DI114" i="1"/>
  <c r="DN62" i="1"/>
  <c r="DZ62" i="1"/>
  <c r="DO31" i="1"/>
  <c r="EA31" i="1"/>
  <c r="DM75" i="1"/>
  <c r="DR9" i="1"/>
  <c r="ED9" i="1"/>
  <c r="DR72" i="1"/>
  <c r="ED72" i="1"/>
  <c r="DN53" i="1"/>
  <c r="DZ53" i="1"/>
  <c r="DI97" i="1"/>
  <c r="DU97" i="1"/>
  <c r="DR84" i="1"/>
  <c r="ED84" i="1"/>
  <c r="DR59" i="1"/>
  <c r="ED59" i="1"/>
  <c r="DO53" i="1"/>
  <c r="EA53" i="1"/>
  <c r="DP109" i="1"/>
  <c r="EB109" i="1"/>
  <c r="DM38" i="1"/>
  <c r="DM61" i="1"/>
  <c r="DM46" i="1"/>
  <c r="DQ29" i="1"/>
  <c r="EC29" i="1"/>
  <c r="DN81" i="1"/>
  <c r="DZ81" i="1"/>
  <c r="DP33" i="1"/>
  <c r="DP48" i="1"/>
  <c r="DP17" i="1"/>
  <c r="DQ96" i="1"/>
  <c r="EC96" i="1"/>
  <c r="DR7" i="1"/>
  <c r="ED7" i="1"/>
  <c r="DP40" i="1"/>
  <c r="DQ122" i="1"/>
  <c r="EC122" i="1"/>
  <c r="DQ74" i="1"/>
  <c r="EC74" i="1"/>
  <c r="DO87" i="1"/>
  <c r="EA87" i="1"/>
  <c r="DN72" i="1"/>
  <c r="DZ72" i="1"/>
  <c r="DR45" i="1"/>
  <c r="ED45" i="1"/>
  <c r="DO36" i="1"/>
  <c r="EA36" i="1"/>
  <c r="DI30" i="1"/>
  <c r="DM40" i="1"/>
  <c r="DR40" i="1"/>
  <c r="ED40" i="1"/>
  <c r="DR54" i="1"/>
  <c r="ED54" i="1"/>
  <c r="DP42" i="1"/>
  <c r="EB42" i="1"/>
  <c r="DN80" i="1"/>
  <c r="DZ80" i="1"/>
  <c r="DT30" i="1"/>
  <c r="DT116" i="1"/>
  <c r="DI120" i="1"/>
  <c r="DS37" i="1"/>
  <c r="DN90" i="1"/>
  <c r="DZ90" i="1"/>
  <c r="DT102" i="1"/>
  <c r="DN101" i="1"/>
  <c r="DZ101" i="1"/>
  <c r="DN19" i="1"/>
  <c r="DZ19" i="1"/>
  <c r="DJ19" i="1"/>
  <c r="DJ35" i="1"/>
  <c r="DL82" i="1"/>
  <c r="DM27" i="1"/>
  <c r="DQ53" i="1"/>
  <c r="EC53" i="1"/>
  <c r="DI55" i="1"/>
  <c r="DO127" i="1"/>
  <c r="EA127" i="1"/>
  <c r="DJ45" i="1"/>
  <c r="DR83" i="1"/>
  <c r="ED83" i="1"/>
  <c r="DI7" i="1"/>
  <c r="DM125" i="1"/>
  <c r="DJ118" i="1"/>
  <c r="DQ88" i="1"/>
  <c r="EC88" i="1"/>
  <c r="DM41" i="1"/>
  <c r="DM116" i="1"/>
  <c r="DM64" i="1"/>
  <c r="DM16" i="1"/>
  <c r="DP16" i="1"/>
  <c r="EB16" i="1"/>
  <c r="DQ119" i="1"/>
  <c r="EC119" i="1"/>
  <c r="DM39" i="1"/>
  <c r="DR131" i="1"/>
  <c r="ED131" i="1"/>
  <c r="DO62" i="1"/>
  <c r="EA62" i="1"/>
  <c r="DO104" i="1"/>
  <c r="EA104" i="1"/>
  <c r="DI25" i="1"/>
  <c r="DJ94" i="1"/>
  <c r="DM48" i="1"/>
  <c r="DN129" i="1"/>
  <c r="DZ129" i="1"/>
  <c r="DN93" i="1"/>
  <c r="DZ93" i="1"/>
  <c r="DJ68" i="1"/>
  <c r="DO105" i="1"/>
  <c r="EA105" i="1"/>
  <c r="DP83" i="1"/>
  <c r="DN79" i="1"/>
  <c r="DZ79" i="1"/>
  <c r="DL47" i="1"/>
  <c r="DR91" i="1"/>
  <c r="ED91" i="1"/>
  <c r="DR66" i="1"/>
  <c r="ED66" i="1"/>
  <c r="DL42" i="1"/>
  <c r="DO111" i="1"/>
  <c r="EA111" i="1"/>
  <c r="DJ33" i="1"/>
  <c r="DO102" i="1"/>
  <c r="EA102" i="1"/>
  <c r="DS98" i="1"/>
  <c r="DJ66" i="1"/>
  <c r="DP100" i="1"/>
  <c r="DJ122" i="1"/>
  <c r="DL114" i="1"/>
  <c r="DI132" i="1"/>
  <c r="DT37" i="1"/>
  <c r="DS81" i="1"/>
  <c r="DL78" i="1"/>
  <c r="DR134" i="1"/>
  <c r="ED134" i="1"/>
  <c r="DT77" i="1"/>
  <c r="DS109" i="1"/>
  <c r="DP126" i="1"/>
  <c r="DJ47" i="1"/>
  <c r="DI62" i="1"/>
  <c r="DS92" i="1"/>
  <c r="DT99" i="1"/>
  <c r="DR65" i="1"/>
  <c r="ED65" i="1"/>
  <c r="DO71" i="1"/>
  <c r="EA71" i="1"/>
  <c r="DT89" i="1"/>
  <c r="DJ10" i="1"/>
  <c r="DL105" i="1"/>
  <c r="DJ48" i="1"/>
  <c r="DR124" i="1"/>
  <c r="ED124" i="1"/>
  <c r="DJ121" i="1"/>
  <c r="DP62" i="1"/>
  <c r="DL74" i="1"/>
  <c r="DT135" i="1"/>
  <c r="DT72" i="1"/>
  <c r="DT69" i="1"/>
  <c r="DT12" i="1"/>
  <c r="DT33" i="1"/>
  <c r="DQ54" i="1"/>
  <c r="EC54" i="1"/>
  <c r="DS25" i="1"/>
  <c r="DL33" i="1"/>
  <c r="DK93" i="1"/>
  <c r="DN44" i="1"/>
  <c r="DZ44" i="1"/>
  <c r="DM26" i="1"/>
  <c r="DI124" i="1"/>
  <c r="DS39" i="1"/>
  <c r="DJ64" i="1"/>
  <c r="DJ54" i="1"/>
  <c r="DP131" i="1"/>
  <c r="DK7" i="1"/>
  <c r="DK110" i="1"/>
  <c r="DL23" i="1"/>
  <c r="DK89" i="1"/>
  <c r="DL126" i="1"/>
  <c r="DK38" i="1"/>
  <c r="DS73" i="1"/>
  <c r="DS126" i="1"/>
  <c r="DR110" i="1"/>
  <c r="ED110" i="1"/>
  <c r="DI117" i="1"/>
  <c r="DT101" i="1"/>
  <c r="DT57" i="1"/>
  <c r="DJ13" i="1"/>
  <c r="DS57" i="1"/>
  <c r="DN39" i="1"/>
  <c r="DZ39" i="1"/>
  <c r="DR28" i="1"/>
  <c r="ED28" i="1"/>
  <c r="DP22" i="1"/>
  <c r="EB22" i="1"/>
  <c r="DI112" i="1"/>
  <c r="DM113" i="1"/>
  <c r="DM96" i="1"/>
  <c r="DJ56" i="1"/>
  <c r="DL75" i="1"/>
  <c r="DT95" i="1"/>
  <c r="DL97" i="1"/>
  <c r="DR125" i="1"/>
  <c r="ED125" i="1"/>
  <c r="DL8" i="1"/>
  <c r="DK27" i="1"/>
  <c r="DT65" i="1"/>
  <c r="DO29" i="1"/>
  <c r="EA29" i="1"/>
  <c r="DL53" i="1"/>
  <c r="DL115" i="1"/>
  <c r="DM11" i="1"/>
  <c r="DT45" i="1"/>
  <c r="DI81" i="1"/>
  <c r="DS130" i="1"/>
  <c r="DR139" i="1"/>
  <c r="ED139" i="1"/>
  <c r="DO40" i="1"/>
  <c r="EA40" i="1"/>
  <c r="DQ51" i="1"/>
  <c r="EC51" i="1"/>
  <c r="DI10" i="1"/>
  <c r="DQ8" i="1"/>
  <c r="EC8" i="1"/>
  <c r="DQ70" i="1"/>
  <c r="EC70" i="1"/>
  <c r="DJ108" i="1"/>
  <c r="DJ34" i="1"/>
  <c r="DQ78" i="1"/>
  <c r="EC78" i="1"/>
  <c r="DJ131" i="1"/>
  <c r="DI41" i="1"/>
  <c r="DL20" i="1"/>
  <c r="DQ90" i="1"/>
  <c r="EC90" i="1"/>
  <c r="DJ123" i="1"/>
  <c r="DK83" i="1"/>
  <c r="DQ67" i="1"/>
  <c r="EC67" i="1"/>
  <c r="DS107" i="1"/>
  <c r="DR17" i="1"/>
  <c r="ED17" i="1"/>
  <c r="DN61" i="1"/>
  <c r="DZ61" i="1"/>
  <c r="DP41" i="1"/>
  <c r="EB41" i="1"/>
  <c r="DI63" i="1"/>
  <c r="DK103" i="1"/>
  <c r="DK24" i="1"/>
  <c r="DR67" i="1"/>
  <c r="ED67" i="1"/>
  <c r="DQ114" i="1"/>
  <c r="EC114" i="1"/>
  <c r="DT63" i="1"/>
  <c r="DJ40" i="1"/>
  <c r="DO130" i="1"/>
  <c r="EA130" i="1"/>
  <c r="DP23" i="1"/>
  <c r="DS77" i="1"/>
  <c r="DO65" i="1"/>
  <c r="EA65" i="1"/>
  <c r="DN11" i="1"/>
  <c r="DZ11" i="1"/>
  <c r="DR112" i="1"/>
  <c r="ED112" i="1"/>
  <c r="DI44" i="1"/>
  <c r="DQ116" i="1"/>
  <c r="EC116" i="1"/>
  <c r="DM52" i="1"/>
  <c r="DN139" i="1"/>
  <c r="DZ139" i="1"/>
  <c r="DK6" i="1"/>
  <c r="DR68" i="1"/>
  <c r="ED68" i="1"/>
  <c r="DO41" i="1"/>
  <c r="EA41" i="1"/>
  <c r="DI67" i="1"/>
  <c r="DR6" i="1"/>
  <c r="ED6" i="1"/>
  <c r="DJ61" i="1"/>
  <c r="DN107" i="1"/>
  <c r="DZ107" i="1"/>
  <c r="DP47" i="1"/>
  <c r="DM60" i="1"/>
  <c r="DO73" i="1"/>
  <c r="EA73" i="1"/>
  <c r="DP52" i="1"/>
  <c r="DR96" i="1"/>
  <c r="ED96" i="1"/>
  <c r="DI109" i="1"/>
  <c r="DM71" i="1"/>
  <c r="DP137" i="1"/>
  <c r="DO26" i="1"/>
  <c r="EA26" i="1"/>
  <c r="DP114" i="1"/>
  <c r="DP84" i="1"/>
  <c r="DM131" i="1"/>
  <c r="DO79" i="1"/>
  <c r="EA79" i="1"/>
  <c r="DQ57" i="1"/>
  <c r="EC57" i="1"/>
  <c r="DN20" i="1"/>
  <c r="DZ20" i="1"/>
  <c r="DQ81" i="1"/>
  <c r="EC81" i="1"/>
  <c r="DN41" i="1"/>
  <c r="DZ41" i="1"/>
  <c r="DR86" i="1"/>
  <c r="ED86" i="1"/>
  <c r="DI21" i="1"/>
  <c r="DS36" i="1"/>
  <c r="DN82" i="1"/>
  <c r="DZ82" i="1"/>
  <c r="DO116" i="1"/>
  <c r="EA116" i="1"/>
  <c r="DJ113" i="1"/>
  <c r="DP11" i="1"/>
  <c r="DK99" i="1"/>
  <c r="DQ61" i="1"/>
  <c r="EC61" i="1"/>
  <c r="DR14" i="1"/>
  <c r="ED14" i="1"/>
  <c r="DO63" i="1"/>
  <c r="EA63" i="1"/>
  <c r="DI108" i="1"/>
  <c r="DI123" i="1"/>
  <c r="DN124" i="1"/>
  <c r="DZ124" i="1"/>
  <c r="DQ69" i="1"/>
  <c r="EC69" i="1"/>
  <c r="DK120" i="1"/>
  <c r="DO39" i="1"/>
  <c r="EA39" i="1"/>
  <c r="DO51" i="1"/>
  <c r="EA51" i="1"/>
  <c r="DR90" i="1"/>
  <c r="ED90" i="1"/>
  <c r="DI127" i="1"/>
  <c r="DP120" i="1"/>
  <c r="EB120" i="1"/>
  <c r="DM43" i="1"/>
  <c r="DO33" i="1"/>
  <c r="EA33" i="1"/>
  <c r="DI101" i="1"/>
  <c r="DJ63" i="1"/>
  <c r="DM22" i="1"/>
  <c r="DM35" i="1"/>
  <c r="DQ89" i="1"/>
  <c r="EC89" i="1"/>
  <c r="DR103" i="1"/>
  <c r="ED103" i="1"/>
  <c r="DR8" i="1"/>
  <c r="ED8" i="1"/>
  <c r="DR128" i="1"/>
  <c r="ED128" i="1"/>
  <c r="DS27" i="1"/>
  <c r="DQ127" i="1"/>
  <c r="EC127" i="1"/>
  <c r="DP98" i="1"/>
  <c r="DJ7" i="1"/>
  <c r="DO124" i="1"/>
  <c r="EA124" i="1"/>
  <c r="DI52" i="1"/>
  <c r="DP95" i="1"/>
  <c r="EB95" i="1"/>
  <c r="DR77" i="1"/>
  <c r="ED77" i="1"/>
  <c r="DS88" i="1"/>
  <c r="DS31" i="1"/>
  <c r="DJ110" i="1"/>
  <c r="DM19" i="1"/>
  <c r="DQ19" i="1"/>
  <c r="EC19" i="1"/>
  <c r="DP80" i="1"/>
  <c r="DJ37" i="1"/>
  <c r="DL129" i="1"/>
  <c r="DS103" i="1"/>
  <c r="DT75" i="1"/>
  <c r="DN120" i="1"/>
  <c r="DZ120" i="1"/>
  <c r="DQ137" i="1"/>
  <c r="EC137" i="1"/>
  <c r="DP127" i="1"/>
  <c r="EB127" i="1"/>
  <c r="DL94" i="1"/>
  <c r="DX94" i="1"/>
  <c r="DL69" i="1"/>
  <c r="DN42" i="1"/>
  <c r="DZ42" i="1"/>
  <c r="DI33" i="1"/>
  <c r="DT22" i="1"/>
  <c r="DI64" i="1"/>
  <c r="DR62" i="1"/>
  <c r="ED62" i="1"/>
  <c r="DK92" i="1"/>
  <c r="DS43" i="1"/>
  <c r="DL79" i="1"/>
  <c r="DP29" i="1"/>
  <c r="DJ69" i="1"/>
  <c r="DJ93" i="1"/>
  <c r="DP13" i="1"/>
  <c r="DM87" i="1"/>
  <c r="DR116" i="1"/>
  <c r="ED116" i="1"/>
  <c r="DK125" i="1"/>
  <c r="DL107" i="1"/>
  <c r="DS66" i="1"/>
  <c r="DK50" i="1"/>
  <c r="DL86" i="1"/>
  <c r="DK107" i="1"/>
  <c r="DO25" i="1"/>
  <c r="EA25" i="1"/>
  <c r="DO75" i="1"/>
  <c r="EA75" i="1"/>
  <c r="DQ37" i="1"/>
  <c r="EC37" i="1"/>
  <c r="DN56" i="1"/>
  <c r="DZ56" i="1"/>
  <c r="DO74" i="1"/>
  <c r="EA74" i="1"/>
  <c r="DK74" i="1"/>
  <c r="DN131" i="1"/>
  <c r="DZ131" i="1"/>
  <c r="DM83" i="1"/>
  <c r="DT111" i="1"/>
  <c r="DL21" i="1"/>
  <c r="DL113" i="1"/>
  <c r="DJ97" i="1"/>
  <c r="DK84" i="1"/>
  <c r="DN51" i="1"/>
  <c r="DZ51" i="1"/>
  <c r="DP140" i="1"/>
  <c r="DL63" i="1"/>
  <c r="DP46" i="1"/>
  <c r="EB46" i="1"/>
  <c r="DK122" i="1"/>
  <c r="DL124" i="1"/>
  <c r="DL52" i="1"/>
  <c r="DN116" i="1"/>
  <c r="DZ116" i="1"/>
  <c r="DK114" i="1"/>
  <c r="DQ40" i="1"/>
  <c r="EC40" i="1"/>
  <c r="DL40" i="1"/>
  <c r="DT87" i="1"/>
  <c r="DL54" i="1"/>
  <c r="DP76" i="1"/>
  <c r="DI40" i="1"/>
  <c r="DS97" i="1"/>
  <c r="DQ76" i="1"/>
  <c r="EC76" i="1"/>
  <c r="DO16" i="1"/>
  <c r="EA16" i="1"/>
  <c r="DK96" i="1"/>
  <c r="DS46" i="1"/>
  <c r="EE46" i="1"/>
  <c r="DQ45" i="1"/>
  <c r="EC45" i="1"/>
  <c r="DT113" i="1"/>
  <c r="DI72" i="1"/>
  <c r="DU72" i="1"/>
  <c r="DL60" i="1"/>
  <c r="DI28" i="1"/>
  <c r="DK141" i="1"/>
  <c r="DR79" i="1"/>
  <c r="ED79" i="1"/>
  <c r="DS91" i="1"/>
  <c r="DS96" i="1"/>
  <c r="DK32" i="1"/>
  <c r="DJ52" i="1"/>
  <c r="DP136" i="1"/>
  <c r="EB136" i="1"/>
  <c r="DQ77" i="1"/>
  <c r="EC77" i="1"/>
  <c r="DK36" i="1"/>
  <c r="DR97" i="1"/>
  <c r="ED97" i="1"/>
  <c r="DS30" i="1"/>
  <c r="DK66" i="1"/>
  <c r="DT140" i="1"/>
  <c r="DS28" i="1"/>
  <c r="DO99" i="1"/>
  <c r="EA99" i="1"/>
  <c r="DS9" i="1"/>
  <c r="DO140" i="1"/>
  <c r="EA140" i="1"/>
  <c r="DM21" i="1"/>
  <c r="DQ48" i="1"/>
  <c r="EC48" i="1"/>
  <c r="DS29" i="1"/>
  <c r="DJ9" i="1"/>
  <c r="DR63" i="1"/>
  <c r="ED63" i="1"/>
  <c r="DS123" i="1"/>
  <c r="DN106" i="1"/>
  <c r="DZ106" i="1"/>
  <c r="DL117" i="1"/>
  <c r="DL91" i="1"/>
  <c r="DT76" i="1"/>
  <c r="DS64" i="1"/>
  <c r="DM45" i="1"/>
  <c r="DK126" i="1"/>
  <c r="DJ140" i="1"/>
  <c r="DS49" i="1"/>
  <c r="DM42" i="1"/>
  <c r="DK78" i="1"/>
  <c r="DQ9" i="1"/>
  <c r="EC9" i="1"/>
  <c r="DJ137" i="1"/>
  <c r="DK8" i="1"/>
  <c r="DP35" i="1"/>
  <c r="EB35" i="1"/>
  <c r="DS72" i="1"/>
  <c r="DK102" i="1"/>
  <c r="DM37" i="1"/>
  <c r="DT112" i="1"/>
  <c r="DO34" i="1"/>
  <c r="EA34" i="1"/>
  <c r="DK67" i="1"/>
  <c r="DM80" i="1"/>
  <c r="DM33" i="1"/>
  <c r="DT41" i="1"/>
  <c r="DJ77" i="1"/>
  <c r="DS60" i="1"/>
  <c r="DS116" i="1"/>
  <c r="DQ138" i="1"/>
  <c r="EC138" i="1"/>
  <c r="DK63" i="1"/>
  <c r="DQ99" i="1"/>
  <c r="EC99" i="1"/>
  <c r="DO132" i="1"/>
  <c r="EA132" i="1"/>
  <c r="DM49" i="1"/>
  <c r="DJ112" i="1"/>
  <c r="DQ101" i="1"/>
  <c r="EC101" i="1"/>
  <c r="DL44" i="1"/>
  <c r="DI22" i="1"/>
  <c r="DU22" i="1"/>
  <c r="DP111" i="1"/>
  <c r="DP74" i="1"/>
  <c r="DQ49" i="1"/>
  <c r="EC49" i="1"/>
  <c r="DI24" i="1"/>
  <c r="DU24" i="1"/>
  <c r="DK9" i="1"/>
  <c r="DT54" i="1"/>
  <c r="DQ7" i="1"/>
  <c r="EC7" i="1"/>
  <c r="DP45" i="1"/>
  <c r="DS108" i="1"/>
  <c r="DO133" i="1"/>
  <c r="EA133" i="1"/>
  <c r="DP73" i="1"/>
  <c r="DK117" i="1"/>
  <c r="DR120" i="1"/>
  <c r="ED120" i="1"/>
  <c r="DO94" i="1"/>
  <c r="EA94" i="1"/>
  <c r="DQ140" i="1"/>
  <c r="EC140" i="1"/>
  <c r="DJ141" i="1"/>
  <c r="DT47" i="1"/>
  <c r="DJ51" i="1"/>
  <c r="DM92" i="1"/>
  <c r="DR104" i="1"/>
  <c r="ED104" i="1"/>
  <c r="DK80" i="1"/>
  <c r="DL29" i="1"/>
  <c r="DT118" i="1"/>
  <c r="DT40" i="1"/>
  <c r="DM109" i="1"/>
  <c r="DK81" i="1"/>
  <c r="DO103" i="1"/>
  <c r="EA103" i="1"/>
  <c r="DJ25" i="1"/>
  <c r="DO88" i="1"/>
  <c r="EA88" i="1"/>
  <c r="DP18" i="1"/>
  <c r="EB18" i="1"/>
  <c r="DI138" i="1"/>
  <c r="DI85" i="1"/>
  <c r="DU85" i="1"/>
  <c r="DS52" i="1"/>
  <c r="DI26" i="1"/>
  <c r="DS100" i="1"/>
  <c r="DN69" i="1"/>
  <c r="DZ69" i="1"/>
  <c r="DR85" i="1"/>
  <c r="ED85" i="1"/>
  <c r="DQ23" i="1"/>
  <c r="EC23" i="1"/>
  <c r="DO92" i="1"/>
  <c r="EA92" i="1"/>
  <c r="DS44" i="1"/>
  <c r="DO107" i="1"/>
  <c r="EA107" i="1"/>
  <c r="DJ85" i="1"/>
  <c r="DQ59" i="1"/>
  <c r="EC59" i="1"/>
  <c r="DO24" i="1"/>
  <c r="EA24" i="1"/>
  <c r="DN31" i="1"/>
  <c r="DZ31" i="1"/>
  <c r="DP37" i="1"/>
  <c r="EB37" i="1"/>
  <c r="DO135" i="1"/>
  <c r="EA135" i="1"/>
  <c r="DP25" i="1"/>
  <c r="EB25" i="1"/>
  <c r="DR89" i="1"/>
  <c r="ED89" i="1"/>
  <c r="DR113" i="1"/>
  <c r="ED113" i="1"/>
  <c r="DL59" i="1"/>
  <c r="DO44" i="1"/>
  <c r="EA44" i="1"/>
  <c r="DN49" i="1"/>
  <c r="DZ49" i="1"/>
  <c r="DJ42" i="1"/>
  <c r="DK128" i="1"/>
  <c r="DQ79" i="1"/>
  <c r="EC79" i="1"/>
  <c r="DR50" i="1"/>
  <c r="ED50" i="1"/>
  <c r="DI100" i="1"/>
  <c r="DM34" i="1"/>
  <c r="DP82" i="1"/>
  <c r="EB82" i="1"/>
  <c r="DK76" i="1"/>
  <c r="DS75" i="1"/>
  <c r="DL101" i="1"/>
  <c r="DK21" i="1"/>
  <c r="DJ58" i="1"/>
  <c r="DJ83" i="1"/>
  <c r="DR60" i="1"/>
  <c r="ED60" i="1"/>
  <c r="DM65" i="1"/>
  <c r="DQ16" i="1"/>
  <c r="EC16" i="1"/>
  <c r="DO50" i="1"/>
  <c r="EA50" i="1"/>
  <c r="DN138" i="1"/>
  <c r="DZ138" i="1"/>
  <c r="DR22" i="1"/>
  <c r="ED22" i="1"/>
  <c r="DR114" i="1"/>
  <c r="ED114" i="1"/>
  <c r="DM81" i="1"/>
  <c r="DP135" i="1"/>
  <c r="DQ124" i="1"/>
  <c r="EC124" i="1"/>
  <c r="DN127" i="1"/>
  <c r="DZ127" i="1"/>
  <c r="DN45" i="1"/>
  <c r="DZ45" i="1"/>
  <c r="DJ57" i="1"/>
  <c r="DI35" i="1"/>
  <c r="DU35" i="1"/>
  <c r="DK34" i="1"/>
  <c r="DM107" i="1"/>
  <c r="DI125" i="1"/>
  <c r="DJ99" i="1"/>
  <c r="DP105" i="1"/>
  <c r="DP93" i="1"/>
  <c r="EB93" i="1"/>
  <c r="DQ131" i="1"/>
  <c r="EC131" i="1"/>
  <c r="DM30" i="1"/>
  <c r="DI14" i="1"/>
  <c r="DN92" i="1"/>
  <c r="DZ92" i="1"/>
  <c r="DN23" i="1"/>
  <c r="DZ23" i="1"/>
  <c r="DL17" i="1"/>
  <c r="DL16" i="1"/>
  <c r="DX16" i="1"/>
  <c r="DI75" i="1"/>
  <c r="DI31" i="1"/>
  <c r="DU31" i="1"/>
  <c r="DM97" i="1"/>
  <c r="DL14" i="1"/>
  <c r="DX14" i="1"/>
  <c r="DI50" i="1"/>
  <c r="DR57" i="1"/>
  <c r="ED57" i="1"/>
  <c r="DK134" i="1"/>
  <c r="DT19" i="1"/>
  <c r="DI19" i="1"/>
  <c r="DL5" i="1"/>
  <c r="DK5" i="1"/>
  <c r="DQ5" i="1"/>
  <c r="EC5" i="1"/>
  <c r="DP5" i="1"/>
  <c r="DS5" i="1"/>
  <c r="DN5" i="1"/>
  <c r="DZ5" i="1"/>
  <c r="DR5" i="1"/>
  <c r="ED5" i="1"/>
  <c r="DM5" i="1"/>
  <c r="DJ5" i="1"/>
  <c r="DT5" i="1"/>
  <c r="DO5" i="1"/>
  <c r="EA5" i="1"/>
  <c r="DI5" i="1"/>
  <c r="DI115" i="1"/>
  <c r="DI134" i="1"/>
  <c r="DJ74" i="1"/>
  <c r="DJ15" i="1"/>
  <c r="DM15" i="1"/>
  <c r="DO122" i="1"/>
  <c r="DR126" i="1"/>
  <c r="DQ108" i="1"/>
  <c r="DL15" i="1"/>
  <c r="DL120" i="1"/>
  <c r="DR15" i="1"/>
  <c r="DJ26" i="1"/>
  <c r="DL56" i="1"/>
  <c r="DS15" i="1"/>
  <c r="DI15" i="1"/>
  <c r="DN15" i="1"/>
  <c r="DT15" i="1"/>
  <c r="DN98" i="1"/>
  <c r="DN78" i="1"/>
  <c r="DQ42" i="1"/>
  <c r="DT43" i="1"/>
  <c r="DJ82" i="1"/>
  <c r="DL139" i="1"/>
  <c r="DK15" i="1"/>
  <c r="DM129" i="1"/>
  <c r="DQ115" i="1"/>
  <c r="DP15" i="1"/>
  <c r="DT109" i="1"/>
  <c r="DI32" i="1"/>
  <c r="DK56" i="1"/>
  <c r="DL109" i="1"/>
  <c r="DQ15" i="1"/>
  <c r="DK54" i="1"/>
  <c r="DO15" i="1"/>
  <c r="DI103" i="1"/>
  <c r="DM44" i="1"/>
  <c r="DB9" i="1"/>
  <c r="DE12" i="1"/>
  <c r="DA17" i="1"/>
  <c r="DU75" i="1" l="1"/>
  <c r="EB105" i="1"/>
  <c r="EB135" i="1"/>
  <c r="DU138" i="1"/>
  <c r="DU64" i="1"/>
  <c r="DU52" i="1"/>
  <c r="EB52" i="1"/>
  <c r="EN52" i="1" s="1"/>
  <c r="DU44" i="1"/>
  <c r="EG44" i="1" s="1"/>
  <c r="DU10" i="1"/>
  <c r="DU117" i="1"/>
  <c r="DU62" i="1"/>
  <c r="EB100" i="1"/>
  <c r="DU55" i="1"/>
  <c r="DU120" i="1"/>
  <c r="EB55" i="1"/>
  <c r="DU42" i="1"/>
  <c r="EG42" i="1" s="1"/>
  <c r="DU39" i="1"/>
  <c r="DU82" i="1"/>
  <c r="DU54" i="1"/>
  <c r="DU86" i="1"/>
  <c r="EB36" i="1"/>
  <c r="DU139" i="1"/>
  <c r="EB106" i="1"/>
  <c r="EN106" i="1" s="1"/>
  <c r="EB6" i="1"/>
  <c r="EN6" i="1" s="1"/>
  <c r="DU18" i="1"/>
  <c r="EB57" i="1"/>
  <c r="DU11" i="1"/>
  <c r="EB10" i="1"/>
  <c r="EB71" i="1"/>
  <c r="EB116" i="1"/>
  <c r="DU5" i="1"/>
  <c r="EG5" i="1" s="1"/>
  <c r="DU50" i="1"/>
  <c r="EG50" i="1" s="1"/>
  <c r="DU14" i="1"/>
  <c r="DU100" i="1"/>
  <c r="EB45" i="1"/>
  <c r="EB29" i="1"/>
  <c r="DU123" i="1"/>
  <c r="EB137" i="1"/>
  <c r="EB23" i="1"/>
  <c r="DU81" i="1"/>
  <c r="EG81" i="1" s="1"/>
  <c r="DU124" i="1"/>
  <c r="EB62" i="1"/>
  <c r="EB83" i="1"/>
  <c r="DU7" i="1"/>
  <c r="EB17" i="1"/>
  <c r="DU59" i="1"/>
  <c r="DU98" i="1"/>
  <c r="EG98" i="1" s="1"/>
  <c r="EB94" i="1"/>
  <c r="EN94" i="1" s="1"/>
  <c r="EB89" i="1"/>
  <c r="EB59" i="1"/>
  <c r="DU58" i="1"/>
  <c r="DU53" i="1"/>
  <c r="EB102" i="1"/>
  <c r="DU19" i="1"/>
  <c r="DU125" i="1"/>
  <c r="EG125" i="1" s="1"/>
  <c r="DU26" i="1"/>
  <c r="EG26" i="1" s="1"/>
  <c r="EB74" i="1"/>
  <c r="DU28" i="1"/>
  <c r="DU40" i="1"/>
  <c r="DU33" i="1"/>
  <c r="DU108" i="1"/>
  <c r="EB84" i="1"/>
  <c r="EB126" i="1"/>
  <c r="EB40" i="1"/>
  <c r="EN40" i="1" s="1"/>
  <c r="EB48" i="1"/>
  <c r="DU114" i="1"/>
  <c r="DU129" i="1"/>
  <c r="EB8" i="1"/>
  <c r="DU116" i="1"/>
  <c r="EB68" i="1"/>
  <c r="EB70" i="1"/>
  <c r="EN70" i="1" s="1"/>
  <c r="DU135" i="1"/>
  <c r="EG135" i="1" s="1"/>
  <c r="EB12" i="1"/>
  <c r="EB65" i="1"/>
  <c r="EB112" i="1"/>
  <c r="DU6" i="1"/>
  <c r="DU25" i="1"/>
  <c r="DU94" i="1"/>
  <c r="DU122" i="1"/>
  <c r="EG122" i="1" s="1"/>
  <c r="DU126" i="1"/>
  <c r="EG126" i="1" s="1"/>
  <c r="EB49" i="1"/>
  <c r="DU119" i="1"/>
  <c r="DU77" i="1"/>
  <c r="EB125" i="1"/>
  <c r="DU43" i="1"/>
  <c r="DU61" i="1"/>
  <c r="EB34" i="1"/>
  <c r="EN34" i="1" s="1"/>
  <c r="EB73" i="1"/>
  <c r="EN73" i="1" s="1"/>
  <c r="EB80" i="1"/>
  <c r="DU127" i="1"/>
  <c r="EB11" i="1"/>
  <c r="DU21" i="1"/>
  <c r="DU109" i="1"/>
  <c r="DU67" i="1"/>
  <c r="DU112" i="1"/>
  <c r="EG112" i="1" s="1"/>
  <c r="EB131" i="1"/>
  <c r="EN131" i="1" s="1"/>
  <c r="DU132" i="1"/>
  <c r="EB5" i="1"/>
  <c r="EB111" i="1"/>
  <c r="EB76" i="1"/>
  <c r="EB140" i="1"/>
  <c r="EB13" i="1"/>
  <c r="EB98" i="1"/>
  <c r="EN98" i="1" s="1"/>
  <c r="DU101" i="1"/>
  <c r="EG101" i="1" s="1"/>
  <c r="EB114" i="1"/>
  <c r="EB47" i="1"/>
  <c r="DU63" i="1"/>
  <c r="DU41" i="1"/>
  <c r="DU30" i="1"/>
  <c r="EB33" i="1"/>
  <c r="DU107" i="1"/>
  <c r="EG107" i="1" s="1"/>
  <c r="EB27" i="1"/>
  <c r="EN27" i="1" s="1"/>
  <c r="EB60" i="1"/>
  <c r="EB21" i="1"/>
  <c r="EB103" i="1"/>
  <c r="EB139" i="1"/>
  <c r="EB50" i="1"/>
  <c r="DU118" i="1"/>
  <c r="EB92" i="1"/>
  <c r="EN92" i="1" s="1"/>
  <c r="DU105" i="1"/>
  <c r="EG105" i="1" s="1"/>
  <c r="DU136" i="1"/>
  <c r="DX115" i="1"/>
  <c r="DX73" i="1"/>
  <c r="DX40" i="1"/>
  <c r="DX124" i="1"/>
  <c r="DX33" i="1"/>
  <c r="DX9" i="1"/>
  <c r="EJ9" i="1" s="1"/>
  <c r="DX21" i="1"/>
  <c r="EJ21" i="1" s="1"/>
  <c r="DX119" i="1"/>
  <c r="EJ119" i="1" s="1"/>
  <c r="DX8" i="1"/>
  <c r="DX65" i="1"/>
  <c r="EA117" i="1"/>
  <c r="EA6" i="1"/>
  <c r="EC82" i="1"/>
  <c r="DZ114" i="1"/>
  <c r="EL114" i="1" s="1"/>
  <c r="EA100" i="1"/>
  <c r="EM100" i="1" s="1"/>
  <c r="EA30" i="1"/>
  <c r="EM30" i="1" s="1"/>
  <c r="DZ43" i="1"/>
  <c r="DZ26" i="1"/>
  <c r="EL26" i="1" s="1"/>
  <c r="EA141" i="1"/>
  <c r="EC111" i="1"/>
  <c r="EC85" i="1"/>
  <c r="DZ108" i="1"/>
  <c r="EL108" i="1" s="1"/>
  <c r="EA81" i="1"/>
  <c r="EM81" i="1" s="1"/>
  <c r="DZ8" i="1"/>
  <c r="EL8" i="1" s="1"/>
  <c r="EA23" i="1"/>
  <c r="EA131" i="1"/>
  <c r="EM131" i="1" s="1"/>
  <c r="DU29" i="1"/>
  <c r="EG29" i="1" s="1"/>
  <c r="EA54" i="1"/>
  <c r="ED20" i="1"/>
  <c r="ED117" i="1"/>
  <c r="EB39" i="1"/>
  <c r="EN39" i="1" s="1"/>
  <c r="DU56" i="1"/>
  <c r="EG56" i="1" s="1"/>
  <c r="ED99" i="1"/>
  <c r="EF69" i="1"/>
  <c r="ER69" i="1" s="1"/>
  <c r="DX59" i="1"/>
  <c r="EJ59" i="1" s="1"/>
  <c r="DX29" i="1"/>
  <c r="DX63" i="1"/>
  <c r="DX113" i="1"/>
  <c r="EJ113" i="1" s="1"/>
  <c r="DX107" i="1"/>
  <c r="EJ107" i="1" s="1"/>
  <c r="DX20" i="1"/>
  <c r="EJ20" i="1" s="1"/>
  <c r="DX134" i="1"/>
  <c r="EJ134" i="1" s="1"/>
  <c r="DX117" i="1"/>
  <c r="EJ117" i="1" s="1"/>
  <c r="DX54" i="1"/>
  <c r="EJ54" i="1" s="1"/>
  <c r="DX5" i="1"/>
  <c r="DX52" i="1"/>
  <c r="DX69" i="1"/>
  <c r="EJ69" i="1" s="1"/>
  <c r="DX75" i="1"/>
  <c r="EJ75" i="1" s="1"/>
  <c r="DX126" i="1"/>
  <c r="DX42" i="1"/>
  <c r="EJ42" i="1" s="1"/>
  <c r="DX34" i="1"/>
  <c r="EJ34" i="1" s="1"/>
  <c r="DX22" i="1"/>
  <c r="EJ22" i="1" s="1"/>
  <c r="DX51" i="1"/>
  <c r="DX99" i="1"/>
  <c r="DX17" i="1"/>
  <c r="EJ17" i="1" s="1"/>
  <c r="DX101" i="1"/>
  <c r="EJ101" i="1" s="1"/>
  <c r="DX60" i="1"/>
  <c r="EJ60" i="1" s="1"/>
  <c r="DX86" i="1"/>
  <c r="EJ86" i="1" s="1"/>
  <c r="DX79" i="1"/>
  <c r="EJ79" i="1" s="1"/>
  <c r="DX53" i="1"/>
  <c r="EJ53" i="1" s="1"/>
  <c r="DX23" i="1"/>
  <c r="DX131" i="1"/>
  <c r="DX24" i="1"/>
  <c r="EJ24" i="1" s="1"/>
  <c r="DX15" i="1"/>
  <c r="EJ15" i="1" s="1"/>
  <c r="DX44" i="1"/>
  <c r="EJ44" i="1" s="1"/>
  <c r="DX91" i="1"/>
  <c r="EJ91" i="1" s="1"/>
  <c r="DX129" i="1"/>
  <c r="EJ129" i="1" s="1"/>
  <c r="DX112" i="1"/>
  <c r="EJ112" i="1" s="1"/>
  <c r="DX106" i="1"/>
  <c r="DX97" i="1"/>
  <c r="DX74" i="1"/>
  <c r="EJ74" i="1" s="1"/>
  <c r="DX105" i="1"/>
  <c r="EJ105" i="1" s="1"/>
  <c r="DX48" i="1"/>
  <c r="EJ48" i="1" s="1"/>
  <c r="DX25" i="1"/>
  <c r="EJ25" i="1" s="1"/>
  <c r="DX70" i="1"/>
  <c r="EJ70" i="1" s="1"/>
  <c r="DX133" i="1"/>
  <c r="EJ133" i="1" s="1"/>
  <c r="DX7" i="1"/>
  <c r="DX62" i="1"/>
  <c r="DX132" i="1"/>
  <c r="EJ132" i="1" s="1"/>
  <c r="DX36" i="1"/>
  <c r="EJ36" i="1" s="1"/>
  <c r="DX13" i="1"/>
  <c r="EJ13" i="1" s="1"/>
  <c r="DX88" i="1"/>
  <c r="EJ88" i="1" s="1"/>
  <c r="DX31" i="1"/>
  <c r="EJ31" i="1" s="1"/>
  <c r="DX128" i="1"/>
  <c r="EF41" i="1"/>
  <c r="EF126" i="1"/>
  <c r="EB30" i="1"/>
  <c r="EN30" i="1" s="1"/>
  <c r="DZ119" i="1"/>
  <c r="EL119" i="1" s="1"/>
  <c r="DZ141" i="1"/>
  <c r="EL141" i="1" s="1"/>
  <c r="EC13" i="1"/>
  <c r="EO13" i="1" s="1"/>
  <c r="ED107" i="1"/>
  <c r="EP107" i="1" s="1"/>
  <c r="EC97" i="1"/>
  <c r="EO97" i="1" s="1"/>
  <c r="EC55" i="1"/>
  <c r="DU68" i="1"/>
  <c r="EC103" i="1"/>
  <c r="EO103" i="1" s="1"/>
  <c r="DZ25" i="1"/>
  <c r="EL25" i="1" s="1"/>
  <c r="ED23" i="1"/>
  <c r="EP23" i="1" s="1"/>
  <c r="DU130" i="1"/>
  <c r="EG130" i="1" s="1"/>
  <c r="DZ68" i="1"/>
  <c r="EL68" i="1" s="1"/>
  <c r="EA45" i="1"/>
  <c r="EM45" i="1" s="1"/>
  <c r="EA120" i="1"/>
  <c r="EA52" i="1"/>
  <c r="DY48" i="1"/>
  <c r="EK48" i="1" s="1"/>
  <c r="EE92" i="1"/>
  <c r="EQ92" i="1" s="1"/>
  <c r="EE37" i="1"/>
  <c r="EQ37" i="1" s="1"/>
  <c r="EF107" i="1"/>
  <c r="ER107" i="1" s="1"/>
  <c r="EF99" i="1"/>
  <c r="ER99" i="1" s="1"/>
  <c r="EF140" i="1"/>
  <c r="ER140" i="1" s="1"/>
  <c r="EF113" i="1"/>
  <c r="ER113" i="1" s="1"/>
  <c r="EF19" i="1"/>
  <c r="ER19" i="1" s="1"/>
  <c r="EF112" i="1"/>
  <c r="ER112" i="1" s="1"/>
  <c r="EF102" i="1"/>
  <c r="ER102" i="1" s="1"/>
  <c r="EF116" i="1"/>
  <c r="ER116" i="1" s="1"/>
  <c r="EF108" i="1"/>
  <c r="ER108" i="1" s="1"/>
  <c r="DX108" i="1"/>
  <c r="EJ108" i="1" s="1"/>
  <c r="DX93" i="1"/>
  <c r="EJ93" i="1" s="1"/>
  <c r="DX50" i="1"/>
  <c r="EJ50" i="1" s="1"/>
  <c r="DX6" i="1"/>
  <c r="EJ6" i="1" s="1"/>
  <c r="DX66" i="1"/>
  <c r="EJ66" i="1" s="1"/>
  <c r="DX137" i="1"/>
  <c r="EJ137" i="1" s="1"/>
  <c r="DX118" i="1"/>
  <c r="EJ118" i="1" s="1"/>
  <c r="DX43" i="1"/>
  <c r="EJ43" i="1" s="1"/>
  <c r="DX12" i="1"/>
  <c r="EJ12" i="1" s="1"/>
  <c r="DX114" i="1"/>
  <c r="EJ114" i="1" s="1"/>
  <c r="DX96" i="1"/>
  <c r="EJ96" i="1" s="1"/>
  <c r="DX46" i="1"/>
  <c r="EJ46" i="1" s="1"/>
  <c r="DX41" i="1"/>
  <c r="EJ41" i="1" s="1"/>
  <c r="DX135" i="1"/>
  <c r="EJ135" i="1" s="1"/>
  <c r="DX58" i="1"/>
  <c r="EJ58" i="1" s="1"/>
  <c r="DX92" i="1"/>
  <c r="EJ92" i="1" s="1"/>
  <c r="DX83" i="1"/>
  <c r="EJ83" i="1" s="1"/>
  <c r="DX55" i="1"/>
  <c r="EJ55" i="1" s="1"/>
  <c r="DX67" i="1"/>
  <c r="EJ67" i="1" s="1"/>
  <c r="DX72" i="1"/>
  <c r="EJ72" i="1" s="1"/>
  <c r="DX121" i="1"/>
  <c r="EJ121" i="1" s="1"/>
  <c r="DX19" i="1"/>
  <c r="EJ19" i="1" s="1"/>
  <c r="DX116" i="1"/>
  <c r="EJ116" i="1" s="1"/>
  <c r="DX127" i="1"/>
  <c r="EJ127" i="1" s="1"/>
  <c r="DX30" i="1"/>
  <c r="EJ30" i="1" s="1"/>
  <c r="DX95" i="1"/>
  <c r="EJ95" i="1" s="1"/>
  <c r="DX100" i="1"/>
  <c r="EJ100" i="1" s="1"/>
  <c r="DX78" i="1"/>
  <c r="EJ78" i="1" s="1"/>
  <c r="DX47" i="1"/>
  <c r="EJ47" i="1" s="1"/>
  <c r="DX11" i="1"/>
  <c r="EJ11" i="1" s="1"/>
  <c r="DX87" i="1"/>
  <c r="EJ87" i="1" s="1"/>
  <c r="DX28" i="1"/>
  <c r="EJ28" i="1" s="1"/>
  <c r="DX104" i="1"/>
  <c r="EJ104" i="1" s="1"/>
  <c r="DX10" i="1"/>
  <c r="EJ10" i="1" s="1"/>
  <c r="DX35" i="1"/>
  <c r="EJ35" i="1" s="1"/>
  <c r="DX123" i="1"/>
  <c r="EJ123" i="1" s="1"/>
  <c r="DX26" i="1"/>
  <c r="EJ26" i="1" s="1"/>
  <c r="DX98" i="1"/>
  <c r="EJ98" i="1" s="1"/>
  <c r="DX82" i="1"/>
  <c r="EJ82" i="1" s="1"/>
  <c r="DX102" i="1"/>
  <c r="EJ102" i="1" s="1"/>
  <c r="DX138" i="1"/>
  <c r="EJ138" i="1" s="1"/>
  <c r="DX68" i="1"/>
  <c r="EJ68" i="1" s="1"/>
  <c r="DX39" i="1"/>
  <c r="EJ39" i="1" s="1"/>
  <c r="DX122" i="1"/>
  <c r="EJ122" i="1" s="1"/>
  <c r="EE121" i="1"/>
  <c r="EQ121" i="1" s="1"/>
  <c r="EE80" i="1"/>
  <c r="EQ80" i="1" s="1"/>
  <c r="EE78" i="1"/>
  <c r="EQ78" i="1" s="1"/>
  <c r="DZ110" i="1"/>
  <c r="EL110" i="1" s="1"/>
  <c r="EE60" i="1"/>
  <c r="EQ60" i="1" s="1"/>
  <c r="EE124" i="1"/>
  <c r="EQ124" i="1" s="1"/>
  <c r="EE61" i="1"/>
  <c r="EQ61" i="1" s="1"/>
  <c r="EE100" i="1"/>
  <c r="EQ100" i="1" s="1"/>
  <c r="EE66" i="1"/>
  <c r="EQ66" i="1" s="1"/>
  <c r="EE43" i="1"/>
  <c r="EQ43" i="1" s="1"/>
  <c r="EE27" i="1"/>
  <c r="EQ27" i="1" s="1"/>
  <c r="EE14" i="1"/>
  <c r="EQ14" i="1" s="1"/>
  <c r="EE127" i="1"/>
  <c r="EQ127" i="1" s="1"/>
  <c r="EE125" i="1"/>
  <c r="EQ125" i="1" s="1"/>
  <c r="EE63" i="1"/>
  <c r="EQ63" i="1" s="1"/>
  <c r="EE114" i="1"/>
  <c r="EQ114" i="1" s="1"/>
  <c r="EE82" i="1"/>
  <c r="EQ82" i="1" s="1"/>
  <c r="EA90" i="1"/>
  <c r="EM90" i="1" s="1"/>
  <c r="EA8" i="1"/>
  <c r="EM8" i="1" s="1"/>
  <c r="ED47" i="1"/>
  <c r="EP47" i="1" s="1"/>
  <c r="EA78" i="1"/>
  <c r="EM78" i="1" s="1"/>
  <c r="EB69" i="1"/>
  <c r="EN69" i="1" s="1"/>
  <c r="EB121" i="1"/>
  <c r="EN121" i="1" s="1"/>
  <c r="ED24" i="1"/>
  <c r="EP24" i="1" s="1"/>
  <c r="EB78" i="1"/>
  <c r="EN78" i="1" s="1"/>
  <c r="DU79" i="1"/>
  <c r="EG79" i="1" s="1"/>
  <c r="ED69" i="1"/>
  <c r="EP69" i="1" s="1"/>
  <c r="EA93" i="1"/>
  <c r="EM93" i="1" s="1"/>
  <c r="EB54" i="1"/>
  <c r="EN54" i="1" s="1"/>
  <c r="DU128" i="1"/>
  <c r="EG128" i="1" s="1"/>
  <c r="EB63" i="1"/>
  <c r="EN63" i="1" s="1"/>
  <c r="EB58" i="1"/>
  <c r="EN58" i="1" s="1"/>
  <c r="ED88" i="1"/>
  <c r="EP88" i="1" s="1"/>
  <c r="DU60" i="1"/>
  <c r="EG60" i="1" s="1"/>
  <c r="ED18" i="1"/>
  <c r="EP18" i="1" s="1"/>
  <c r="DU99" i="1"/>
  <c r="EG99" i="1" s="1"/>
  <c r="DU20" i="1"/>
  <c r="EG20" i="1" s="1"/>
  <c r="ED29" i="1"/>
  <c r="EP29" i="1" s="1"/>
  <c r="ED109" i="1"/>
  <c r="EP109" i="1" s="1"/>
  <c r="DX84" i="1"/>
  <c r="EJ84" i="1" s="1"/>
  <c r="DY118" i="1"/>
  <c r="EK118" i="1" s="1"/>
  <c r="EC84" i="1"/>
  <c r="EO84" i="1" s="1"/>
  <c r="DU9" i="1"/>
  <c r="EG9" i="1" s="1"/>
  <c r="EC28" i="1"/>
  <c r="EO28" i="1" s="1"/>
  <c r="EA86" i="1"/>
  <c r="EM86" i="1" s="1"/>
  <c r="EC32" i="1"/>
  <c r="EO32" i="1" s="1"/>
  <c r="EC134" i="1"/>
  <c r="EO134" i="1" s="1"/>
  <c r="ED42" i="1"/>
  <c r="EP42" i="1" s="1"/>
  <c r="EA28" i="1"/>
  <c r="EM28" i="1" s="1"/>
  <c r="DU137" i="1"/>
  <c r="EG137" i="1" s="1"/>
  <c r="EC63" i="1"/>
  <c r="EO63" i="1" s="1"/>
  <c r="EC25" i="1"/>
  <c r="EO25" i="1" s="1"/>
  <c r="EC60" i="1"/>
  <c r="EO60" i="1" s="1"/>
  <c r="DZ7" i="1"/>
  <c r="EL7" i="1" s="1"/>
  <c r="DX18" i="1"/>
  <c r="EJ18" i="1" s="1"/>
  <c r="EA60" i="1"/>
  <c r="EM60" i="1" s="1"/>
  <c r="EB79" i="1"/>
  <c r="EN79" i="1" s="1"/>
  <c r="EE137" i="1"/>
  <c r="EQ137" i="1" s="1"/>
  <c r="ED82" i="1"/>
  <c r="EP82" i="1" s="1"/>
  <c r="EC21" i="1"/>
  <c r="EO21" i="1" s="1"/>
  <c r="EC73" i="1"/>
  <c r="EO73" i="1" s="1"/>
  <c r="EC22" i="1"/>
  <c r="EO22" i="1" s="1"/>
  <c r="EE108" i="1"/>
  <c r="EQ108" i="1" s="1"/>
  <c r="EE116" i="1"/>
  <c r="EQ116" i="1" s="1"/>
  <c r="EE64" i="1"/>
  <c r="EQ64" i="1" s="1"/>
  <c r="EE57" i="1"/>
  <c r="EQ57" i="1" s="1"/>
  <c r="EE98" i="1"/>
  <c r="EQ98" i="1" s="1"/>
  <c r="EE68" i="1"/>
  <c r="EQ68" i="1" s="1"/>
  <c r="EE140" i="1"/>
  <c r="EQ140" i="1" s="1"/>
  <c r="EE38" i="1"/>
  <c r="EQ38" i="1" s="1"/>
  <c r="EE59" i="1"/>
  <c r="EQ59" i="1" s="1"/>
  <c r="EE94" i="1"/>
  <c r="EQ94" i="1" s="1"/>
  <c r="EE5" i="1"/>
  <c r="EQ5" i="1" s="1"/>
  <c r="DW67" i="1"/>
  <c r="EI67" i="1" s="1"/>
  <c r="EE72" i="1"/>
  <c r="EQ72" i="1" s="1"/>
  <c r="EE123" i="1"/>
  <c r="EQ123" i="1" s="1"/>
  <c r="EE28" i="1"/>
  <c r="EQ28" i="1" s="1"/>
  <c r="EE96" i="1"/>
  <c r="EQ96" i="1" s="1"/>
  <c r="EE97" i="1"/>
  <c r="EQ97" i="1" s="1"/>
  <c r="EE31" i="1"/>
  <c r="EQ31" i="1" s="1"/>
  <c r="EE107" i="1"/>
  <c r="EQ107" i="1" s="1"/>
  <c r="EE126" i="1"/>
  <c r="EQ126" i="1" s="1"/>
  <c r="EE39" i="1"/>
  <c r="EQ39" i="1" s="1"/>
  <c r="EE112" i="1"/>
  <c r="EQ112" i="1" s="1"/>
  <c r="EE117" i="1"/>
  <c r="EQ117" i="1" s="1"/>
  <c r="EE134" i="1"/>
  <c r="EQ134" i="1" s="1"/>
  <c r="EE21" i="1"/>
  <c r="EQ21" i="1" s="1"/>
  <c r="EE11" i="1"/>
  <c r="EQ11" i="1" s="1"/>
  <c r="DW90" i="1"/>
  <c r="EI90" i="1" s="1"/>
  <c r="EE136" i="1"/>
  <c r="EQ136" i="1" s="1"/>
  <c r="EE20" i="1"/>
  <c r="EQ20" i="1" s="1"/>
  <c r="EE110" i="1"/>
  <c r="EQ110" i="1" s="1"/>
  <c r="EE18" i="1"/>
  <c r="EQ18" i="1" s="1"/>
  <c r="EE48" i="1"/>
  <c r="EQ48" i="1" s="1"/>
  <c r="EE52" i="1"/>
  <c r="EQ52" i="1" s="1"/>
  <c r="EE49" i="1"/>
  <c r="EQ49" i="1" s="1"/>
  <c r="EE91" i="1"/>
  <c r="EQ91" i="1" s="1"/>
  <c r="EE88" i="1"/>
  <c r="EQ88" i="1" s="1"/>
  <c r="EE77" i="1"/>
  <c r="EQ77" i="1" s="1"/>
  <c r="EE73" i="1"/>
  <c r="EQ73" i="1" s="1"/>
  <c r="EE25" i="1"/>
  <c r="EQ25" i="1" s="1"/>
  <c r="EE79" i="1"/>
  <c r="EQ79" i="1" s="1"/>
  <c r="EE90" i="1"/>
  <c r="EQ90" i="1" s="1"/>
  <c r="EE106" i="1"/>
  <c r="EQ106" i="1" s="1"/>
  <c r="EE65" i="1"/>
  <c r="EQ65" i="1" s="1"/>
  <c r="EE113" i="1"/>
  <c r="EQ113" i="1" s="1"/>
  <c r="EE115" i="1"/>
  <c r="EQ115" i="1" s="1"/>
  <c r="DY91" i="1"/>
  <c r="EK91" i="1" s="1"/>
  <c r="EE128" i="1"/>
  <c r="EQ128" i="1" s="1"/>
  <c r="EE16" i="1"/>
  <c r="EQ16" i="1" s="1"/>
  <c r="DW63" i="1"/>
  <c r="EI63" i="1" s="1"/>
  <c r="EE13" i="1"/>
  <c r="EQ13" i="1" s="1"/>
  <c r="EE47" i="1"/>
  <c r="EQ47" i="1" s="1"/>
  <c r="DY86" i="1"/>
  <c r="EK86" i="1" s="1"/>
  <c r="EE10" i="1"/>
  <c r="EQ10" i="1" s="1"/>
  <c r="EE56" i="1"/>
  <c r="EQ56" i="1" s="1"/>
  <c r="EE45" i="1"/>
  <c r="EQ45" i="1" s="1"/>
  <c r="EE118" i="1"/>
  <c r="EQ118" i="1" s="1"/>
  <c r="EE44" i="1"/>
  <c r="EQ44" i="1" s="1"/>
  <c r="EE9" i="1"/>
  <c r="EQ9" i="1" s="1"/>
  <c r="EE36" i="1"/>
  <c r="EQ36" i="1" s="1"/>
  <c r="EE81" i="1"/>
  <c r="EQ81" i="1" s="1"/>
  <c r="EE89" i="1"/>
  <c r="EQ89" i="1" s="1"/>
  <c r="EE50" i="1"/>
  <c r="EQ50" i="1" s="1"/>
  <c r="EE99" i="1"/>
  <c r="EQ99" i="1" s="1"/>
  <c r="EE40" i="1"/>
  <c r="EQ40" i="1" s="1"/>
  <c r="EE54" i="1"/>
  <c r="EQ54" i="1" s="1"/>
  <c r="EE53" i="1"/>
  <c r="EQ53" i="1" s="1"/>
  <c r="EE104" i="1"/>
  <c r="EQ104" i="1" s="1"/>
  <c r="EE101" i="1"/>
  <c r="EQ101" i="1" s="1"/>
  <c r="EE84" i="1"/>
  <c r="EQ84" i="1" s="1"/>
  <c r="EE75" i="1"/>
  <c r="EQ75" i="1" s="1"/>
  <c r="EE29" i="1"/>
  <c r="EQ29" i="1" s="1"/>
  <c r="EE30" i="1"/>
  <c r="EQ30" i="1" s="1"/>
  <c r="EE103" i="1"/>
  <c r="EQ103" i="1" s="1"/>
  <c r="EE130" i="1"/>
  <c r="EQ130" i="1" s="1"/>
  <c r="EE109" i="1"/>
  <c r="EQ109" i="1" s="1"/>
  <c r="EE58" i="1"/>
  <c r="EQ58" i="1" s="1"/>
  <c r="EE141" i="1"/>
  <c r="EQ141" i="1" s="1"/>
  <c r="EE102" i="1"/>
  <c r="EQ102" i="1" s="1"/>
  <c r="EE33" i="1"/>
  <c r="EQ33" i="1" s="1"/>
  <c r="EE35" i="1"/>
  <c r="EQ35" i="1" s="1"/>
  <c r="EE51" i="1"/>
  <c r="EQ51" i="1" s="1"/>
  <c r="EB51" i="1"/>
  <c r="EN51" i="1" s="1"/>
  <c r="DU131" i="1"/>
  <c r="EG131" i="1" s="1"/>
  <c r="EC24" i="1"/>
  <c r="EO24" i="1" s="1"/>
  <c r="EC44" i="1"/>
  <c r="EO44" i="1" s="1"/>
  <c r="EC20" i="1"/>
  <c r="EO20" i="1" s="1"/>
  <c r="DZ64" i="1"/>
  <c r="EL64" i="1" s="1"/>
  <c r="EC17" i="1"/>
  <c r="EO17" i="1" s="1"/>
  <c r="DZ126" i="1"/>
  <c r="EL126" i="1" s="1"/>
  <c r="DZ18" i="1"/>
  <c r="EL18" i="1" s="1"/>
  <c r="EC133" i="1"/>
  <c r="EO133" i="1" s="1"/>
  <c r="EC10" i="1"/>
  <c r="EO10" i="1" s="1"/>
  <c r="EC94" i="1"/>
  <c r="EO94" i="1" s="1"/>
  <c r="DZ63" i="1"/>
  <c r="EL63" i="1" s="1"/>
  <c r="DW114" i="1"/>
  <c r="EI114" i="1" s="1"/>
  <c r="DW122" i="1"/>
  <c r="EI122" i="1" s="1"/>
  <c r="EB99" i="1"/>
  <c r="EN99" i="1" s="1"/>
  <c r="EB90" i="1"/>
  <c r="EN90" i="1" s="1"/>
  <c r="EB24" i="1"/>
  <c r="EN24" i="1" s="1"/>
  <c r="EB19" i="1"/>
  <c r="EN19" i="1" s="1"/>
  <c r="DU17" i="1"/>
  <c r="EG17" i="1" s="1"/>
  <c r="EB101" i="1"/>
  <c r="EN101" i="1" s="1"/>
  <c r="EB119" i="1"/>
  <c r="EN119" i="1" s="1"/>
  <c r="DW36" i="1"/>
  <c r="EI36" i="1" s="1"/>
  <c r="DW24" i="1"/>
  <c r="EI24" i="1" s="1"/>
  <c r="DW59" i="1"/>
  <c r="EI59" i="1" s="1"/>
  <c r="EB87" i="1"/>
  <c r="EN87" i="1" s="1"/>
  <c r="DU121" i="1"/>
  <c r="EG121" i="1" s="1"/>
  <c r="DW94" i="1"/>
  <c r="EI94" i="1" s="1"/>
  <c r="DU106" i="1"/>
  <c r="EG106" i="1" s="1"/>
  <c r="DW65" i="1"/>
  <c r="EI65" i="1" s="1"/>
  <c r="EB66" i="1"/>
  <c r="EN66" i="1" s="1"/>
  <c r="DU16" i="1"/>
  <c r="EG16" i="1" s="1"/>
  <c r="EC93" i="1"/>
  <c r="EO93" i="1" s="1"/>
  <c r="DW34" i="1"/>
  <c r="EI34" i="1" s="1"/>
  <c r="DW126" i="1"/>
  <c r="EI126" i="1" s="1"/>
  <c r="DW118" i="1"/>
  <c r="EI118" i="1" s="1"/>
  <c r="DU133" i="1"/>
  <c r="EG133" i="1" s="1"/>
  <c r="DU51" i="1"/>
  <c r="EG51" i="1" s="1"/>
  <c r="EB123" i="1"/>
  <c r="EN123" i="1" s="1"/>
  <c r="EB115" i="1"/>
  <c r="EN115" i="1" s="1"/>
  <c r="DW71" i="1"/>
  <c r="EI71" i="1" s="1"/>
  <c r="DW52" i="1"/>
  <c r="EI52" i="1" s="1"/>
  <c r="DW136" i="1"/>
  <c r="EI136" i="1" s="1"/>
  <c r="EF32" i="1"/>
  <c r="ER32" i="1" s="1"/>
  <c r="EB117" i="1"/>
  <c r="EN117" i="1" s="1"/>
  <c r="EE19" i="1"/>
  <c r="EQ19" i="1" s="1"/>
  <c r="EE17" i="1"/>
  <c r="EQ17" i="1" s="1"/>
  <c r="DU66" i="1"/>
  <c r="EG66" i="1" s="1"/>
  <c r="EB104" i="1"/>
  <c r="EN104" i="1" s="1"/>
  <c r="DX125" i="1"/>
  <c r="EJ125" i="1" s="1"/>
  <c r="EE67" i="1"/>
  <c r="EQ67" i="1" s="1"/>
  <c r="DX80" i="1"/>
  <c r="EJ80" i="1" s="1"/>
  <c r="DU78" i="1"/>
  <c r="EG78" i="1" s="1"/>
  <c r="EE8" i="1"/>
  <c r="EQ8" i="1" s="1"/>
  <c r="EE74" i="1"/>
  <c r="EQ74" i="1" s="1"/>
  <c r="EB130" i="1"/>
  <c r="EN130" i="1" s="1"/>
  <c r="ED138" i="1"/>
  <c r="EP138" i="1" s="1"/>
  <c r="EB9" i="1"/>
  <c r="EN9" i="1" s="1"/>
  <c r="DU104" i="1"/>
  <c r="EG104" i="1" s="1"/>
  <c r="DU65" i="1"/>
  <c r="EG65" i="1" s="1"/>
  <c r="EF88" i="1"/>
  <c r="ER88" i="1" s="1"/>
  <c r="EF103" i="1"/>
  <c r="ER103" i="1" s="1"/>
  <c r="EF125" i="1"/>
  <c r="ER125" i="1" s="1"/>
  <c r="EF120" i="1"/>
  <c r="ER120" i="1" s="1"/>
  <c r="EF21" i="1"/>
  <c r="ER21" i="1" s="1"/>
  <c r="EF68" i="1"/>
  <c r="ER68" i="1" s="1"/>
  <c r="EF104" i="1"/>
  <c r="ER104" i="1" s="1"/>
  <c r="EB96" i="1"/>
  <c r="EN96" i="1" s="1"/>
  <c r="DU76" i="1"/>
  <c r="EG76" i="1" s="1"/>
  <c r="EB61" i="1"/>
  <c r="EN61" i="1" s="1"/>
  <c r="EB38" i="1"/>
  <c r="EN38" i="1" s="1"/>
  <c r="EA108" i="1"/>
  <c r="EM108" i="1" s="1"/>
  <c r="DU93" i="1"/>
  <c r="EG93" i="1" s="1"/>
  <c r="EA121" i="1"/>
  <c r="EM121" i="1" s="1"/>
  <c r="EB124" i="1"/>
  <c r="EN124" i="1" s="1"/>
  <c r="EB107" i="1"/>
  <c r="EN107" i="1" s="1"/>
  <c r="EB20" i="1"/>
  <c r="EN20" i="1" s="1"/>
  <c r="ED16" i="1"/>
  <c r="EP16" i="1" s="1"/>
  <c r="EB141" i="1"/>
  <c r="EN141" i="1" s="1"/>
  <c r="EA109" i="1"/>
  <c r="EM109" i="1" s="1"/>
  <c r="DU46" i="1"/>
  <c r="EG46" i="1" s="1"/>
  <c r="DU23" i="1"/>
  <c r="EG23" i="1" s="1"/>
  <c r="DU102" i="1"/>
  <c r="EG102" i="1" s="1"/>
  <c r="EB56" i="1"/>
  <c r="EN56" i="1" s="1"/>
  <c r="EB128" i="1"/>
  <c r="EN128" i="1" s="1"/>
  <c r="DU38" i="1"/>
  <c r="EG38" i="1" s="1"/>
  <c r="DX32" i="1"/>
  <c r="EJ32" i="1" s="1"/>
  <c r="EE12" i="1"/>
  <c r="EQ12" i="1" s="1"/>
  <c r="DX37" i="1"/>
  <c r="EJ37" i="1" s="1"/>
  <c r="DX77" i="1"/>
  <c r="EJ77" i="1" s="1"/>
  <c r="EE34" i="1"/>
  <c r="EQ34" i="1" s="1"/>
  <c r="DX141" i="1"/>
  <c r="EJ141" i="1" s="1"/>
  <c r="DX103" i="1"/>
  <c r="EJ103" i="1" s="1"/>
  <c r="EE70" i="1"/>
  <c r="EQ70" i="1" s="1"/>
  <c r="EE85" i="1"/>
  <c r="EQ85" i="1" s="1"/>
  <c r="DX110" i="1"/>
  <c r="EJ110" i="1" s="1"/>
  <c r="EA128" i="1"/>
  <c r="EM128" i="1" s="1"/>
  <c r="EE133" i="1"/>
  <c r="EQ133" i="1" s="1"/>
  <c r="EA37" i="1"/>
  <c r="EM37" i="1" s="1"/>
  <c r="ED49" i="1"/>
  <c r="EP49" i="1" s="1"/>
  <c r="ED37" i="1"/>
  <c r="EP37" i="1" s="1"/>
  <c r="ED44" i="1"/>
  <c r="EP44" i="1" s="1"/>
  <c r="EA67" i="1"/>
  <c r="EM67" i="1" s="1"/>
  <c r="ED75" i="1"/>
  <c r="EP75" i="1" s="1"/>
  <c r="EA61" i="1"/>
  <c r="EM61" i="1" s="1"/>
  <c r="EA10" i="1"/>
  <c r="EM10" i="1" s="1"/>
  <c r="ED122" i="1"/>
  <c r="EP122" i="1" s="1"/>
  <c r="EE138" i="1"/>
  <c r="EQ138" i="1" s="1"/>
  <c r="EF57" i="1"/>
  <c r="ER57" i="1" s="1"/>
  <c r="EF89" i="1"/>
  <c r="ER89" i="1" s="1"/>
  <c r="EF23" i="1"/>
  <c r="ER23" i="1" s="1"/>
  <c r="EF36" i="1"/>
  <c r="ER36" i="1" s="1"/>
  <c r="EF24" i="1"/>
  <c r="ER24" i="1" s="1"/>
  <c r="EF137" i="1"/>
  <c r="ER137" i="1" s="1"/>
  <c r="EF115" i="1"/>
  <c r="ER115" i="1" s="1"/>
  <c r="EF49" i="1"/>
  <c r="ER49" i="1" s="1"/>
  <c r="EF26" i="1"/>
  <c r="ER26" i="1" s="1"/>
  <c r="EF119" i="1"/>
  <c r="ER119" i="1" s="1"/>
  <c r="EF50" i="1"/>
  <c r="ER50" i="1" s="1"/>
  <c r="EF59" i="1"/>
  <c r="ER59" i="1" s="1"/>
  <c r="EF40" i="1"/>
  <c r="ER40" i="1" s="1"/>
  <c r="EF87" i="1"/>
  <c r="ER87" i="1" s="1"/>
  <c r="EF22" i="1"/>
  <c r="ER22" i="1" s="1"/>
  <c r="EF33" i="1"/>
  <c r="ER33" i="1" s="1"/>
  <c r="EF72" i="1"/>
  <c r="ER72" i="1" s="1"/>
  <c r="EF77" i="1"/>
  <c r="ER77" i="1" s="1"/>
  <c r="EF9" i="1"/>
  <c r="ER9" i="1" s="1"/>
  <c r="EF86" i="1"/>
  <c r="ER86" i="1" s="1"/>
  <c r="EF80" i="1"/>
  <c r="ER80" i="1" s="1"/>
  <c r="EF17" i="1"/>
  <c r="ER17" i="1" s="1"/>
  <c r="EF117" i="1"/>
  <c r="ER117" i="1" s="1"/>
  <c r="EF133" i="1"/>
  <c r="ER133" i="1" s="1"/>
  <c r="EF7" i="1"/>
  <c r="ER7" i="1" s="1"/>
  <c r="EF71" i="1"/>
  <c r="ER71" i="1" s="1"/>
  <c r="EF70" i="1"/>
  <c r="ER70" i="1" s="1"/>
  <c r="EF52" i="1"/>
  <c r="ER52" i="1" s="1"/>
  <c r="EF138" i="1"/>
  <c r="ER138" i="1" s="1"/>
  <c r="EF66" i="1"/>
  <c r="ER66" i="1" s="1"/>
  <c r="EF56" i="1"/>
  <c r="ER56" i="1" s="1"/>
  <c r="EF54" i="1"/>
  <c r="ER54" i="1" s="1"/>
  <c r="EF111" i="1"/>
  <c r="ER111" i="1" s="1"/>
  <c r="EF75" i="1"/>
  <c r="ER75" i="1" s="1"/>
  <c r="EF45" i="1"/>
  <c r="ER45" i="1" s="1"/>
  <c r="EF101" i="1"/>
  <c r="ER101" i="1" s="1"/>
  <c r="EF30" i="1"/>
  <c r="ER30" i="1" s="1"/>
  <c r="EF82" i="1"/>
  <c r="ER82" i="1" s="1"/>
  <c r="EF100" i="1"/>
  <c r="ER100" i="1" s="1"/>
  <c r="EF141" i="1"/>
  <c r="ER141" i="1" s="1"/>
  <c r="EF62" i="1"/>
  <c r="ER62" i="1" s="1"/>
  <c r="EF78" i="1"/>
  <c r="ER78" i="1" s="1"/>
  <c r="EF6" i="1"/>
  <c r="ER6" i="1" s="1"/>
  <c r="EF35" i="1"/>
  <c r="ER35" i="1" s="1"/>
  <c r="EF74" i="1"/>
  <c r="ER74" i="1" s="1"/>
  <c r="EF13" i="1"/>
  <c r="ER13" i="1" s="1"/>
  <c r="EF38" i="1"/>
  <c r="ER38" i="1" s="1"/>
  <c r="EF128" i="1"/>
  <c r="ER128" i="1" s="1"/>
  <c r="EF131" i="1"/>
  <c r="ER131" i="1" s="1"/>
  <c r="EF93" i="1"/>
  <c r="ER93" i="1" s="1"/>
  <c r="EF90" i="1"/>
  <c r="ER90" i="1" s="1"/>
  <c r="EF130" i="1"/>
  <c r="ER130" i="1" s="1"/>
  <c r="EF42" i="1"/>
  <c r="ER42" i="1" s="1"/>
  <c r="EF61" i="1"/>
  <c r="ER61" i="1" s="1"/>
  <c r="EF5" i="1"/>
  <c r="ER5" i="1" s="1"/>
  <c r="EF118" i="1"/>
  <c r="ER118" i="1" s="1"/>
  <c r="EF65" i="1"/>
  <c r="ER65" i="1" s="1"/>
  <c r="EF135" i="1"/>
  <c r="ER135" i="1" s="1"/>
  <c r="EF37" i="1"/>
  <c r="ER37" i="1" s="1"/>
  <c r="EF81" i="1"/>
  <c r="ER81" i="1" s="1"/>
  <c r="EF127" i="1"/>
  <c r="ER127" i="1" s="1"/>
  <c r="EF8" i="1"/>
  <c r="ER8" i="1" s="1"/>
  <c r="EF20" i="1"/>
  <c r="ER20" i="1" s="1"/>
  <c r="EF123" i="1"/>
  <c r="ER123" i="1" s="1"/>
  <c r="EF47" i="1"/>
  <c r="ER47" i="1" s="1"/>
  <c r="EF76" i="1"/>
  <c r="ER76" i="1" s="1"/>
  <c r="EF63" i="1"/>
  <c r="ER63" i="1" s="1"/>
  <c r="EF95" i="1"/>
  <c r="ER95" i="1" s="1"/>
  <c r="EF53" i="1"/>
  <c r="ER53" i="1" s="1"/>
  <c r="EF114" i="1"/>
  <c r="ER114" i="1" s="1"/>
  <c r="EF64" i="1"/>
  <c r="ER64" i="1" s="1"/>
  <c r="EF10" i="1"/>
  <c r="ER10" i="1" s="1"/>
  <c r="EF14" i="1"/>
  <c r="ER14" i="1" s="1"/>
  <c r="EF46" i="1"/>
  <c r="ER46" i="1" s="1"/>
  <c r="EF29" i="1"/>
  <c r="ER29" i="1" s="1"/>
  <c r="EF84" i="1"/>
  <c r="ER84" i="1" s="1"/>
  <c r="EF92" i="1"/>
  <c r="ER92" i="1" s="1"/>
  <c r="EF48" i="1"/>
  <c r="ER48" i="1" s="1"/>
  <c r="EF79" i="1"/>
  <c r="ER79" i="1" s="1"/>
  <c r="EF18" i="1"/>
  <c r="ER18" i="1" s="1"/>
  <c r="EF124" i="1"/>
  <c r="ER124" i="1" s="1"/>
  <c r="EF85" i="1"/>
  <c r="ER85" i="1" s="1"/>
  <c r="EF83" i="1"/>
  <c r="ER83" i="1" s="1"/>
  <c r="EF55" i="1"/>
  <c r="ER55" i="1" s="1"/>
  <c r="EF31" i="1"/>
  <c r="ER31" i="1" s="1"/>
  <c r="EF129" i="1"/>
  <c r="ER129" i="1" s="1"/>
  <c r="EF139" i="1"/>
  <c r="ER139" i="1" s="1"/>
  <c r="EF34" i="1"/>
  <c r="ER34" i="1" s="1"/>
  <c r="EF44" i="1"/>
  <c r="ER44" i="1" s="1"/>
  <c r="EF12" i="1"/>
  <c r="ER12" i="1" s="1"/>
  <c r="EF11" i="1"/>
  <c r="ER11" i="1" s="1"/>
  <c r="EF94" i="1"/>
  <c r="ER94" i="1" s="1"/>
  <c r="EF27" i="1"/>
  <c r="ER27" i="1" s="1"/>
  <c r="EF105" i="1"/>
  <c r="ER105" i="1" s="1"/>
  <c r="EF110" i="1"/>
  <c r="ER110" i="1" s="1"/>
  <c r="EF16" i="1"/>
  <c r="ER16" i="1" s="1"/>
  <c r="EF136" i="1"/>
  <c r="ER136" i="1" s="1"/>
  <c r="EF97" i="1"/>
  <c r="ER97" i="1" s="1"/>
  <c r="EF58" i="1"/>
  <c r="ER58" i="1" s="1"/>
  <c r="EF28" i="1"/>
  <c r="ER28" i="1" s="1"/>
  <c r="DV75" i="1"/>
  <c r="EH75" i="1" s="1"/>
  <c r="DV125" i="1"/>
  <c r="EH125" i="1" s="1"/>
  <c r="DV39" i="1"/>
  <c r="EH39" i="1" s="1"/>
  <c r="EE55" i="1"/>
  <c r="EQ55" i="1" s="1"/>
  <c r="DV42" i="1"/>
  <c r="EH42" i="1" s="1"/>
  <c r="DV85" i="1"/>
  <c r="EH85" i="1" s="1"/>
  <c r="DV30" i="1"/>
  <c r="EH30" i="1" s="1"/>
  <c r="EE132" i="1"/>
  <c r="EQ132" i="1" s="1"/>
  <c r="DU73" i="1"/>
  <c r="EG73" i="1" s="1"/>
  <c r="EF121" i="1"/>
  <c r="ER121" i="1" s="1"/>
  <c r="DZ35" i="1"/>
  <c r="EL35" i="1" s="1"/>
  <c r="EF39" i="1"/>
  <c r="ER39" i="1" s="1"/>
  <c r="DU32" i="1"/>
  <c r="EG32" i="1" s="1"/>
  <c r="EB86" i="1"/>
  <c r="EN86" i="1" s="1"/>
  <c r="EB118" i="1"/>
  <c r="EN118" i="1" s="1"/>
  <c r="EF132" i="1"/>
  <c r="ER132" i="1" s="1"/>
  <c r="DV20" i="1"/>
  <c r="EH20" i="1" s="1"/>
  <c r="DX56" i="1"/>
  <c r="EJ56" i="1" s="1"/>
  <c r="DV5" i="1"/>
  <c r="EH5" i="1" s="1"/>
  <c r="DV118" i="1"/>
  <c r="EH118" i="1" s="1"/>
  <c r="DV106" i="1"/>
  <c r="EH106" i="1" s="1"/>
  <c r="DV44" i="1"/>
  <c r="EH44" i="1" s="1"/>
  <c r="DV112" i="1"/>
  <c r="EH112" i="1" s="1"/>
  <c r="DV64" i="1"/>
  <c r="EH64" i="1" s="1"/>
  <c r="DV101" i="1"/>
  <c r="EH101" i="1" s="1"/>
  <c r="DV87" i="1"/>
  <c r="EH87" i="1" s="1"/>
  <c r="DV120" i="1"/>
  <c r="EH120" i="1" s="1"/>
  <c r="DV102" i="1"/>
  <c r="EH102" i="1" s="1"/>
  <c r="DV71" i="1"/>
  <c r="EH71" i="1" s="1"/>
  <c r="DV16" i="1"/>
  <c r="EH16" i="1" s="1"/>
  <c r="DV91" i="1"/>
  <c r="EH91" i="1" s="1"/>
  <c r="DV9" i="1"/>
  <c r="EH9" i="1" s="1"/>
  <c r="DV69" i="1"/>
  <c r="EH69" i="1" s="1"/>
  <c r="DV7" i="1"/>
  <c r="EH7" i="1" s="1"/>
  <c r="DV121" i="1"/>
  <c r="EH121" i="1" s="1"/>
  <c r="DV10" i="1"/>
  <c r="EH10" i="1" s="1"/>
  <c r="DV68" i="1"/>
  <c r="EH68" i="1" s="1"/>
  <c r="DV94" i="1"/>
  <c r="EH94" i="1" s="1"/>
  <c r="DV28" i="1"/>
  <c r="EH28" i="1" s="1"/>
  <c r="DV114" i="1"/>
  <c r="EH114" i="1" s="1"/>
  <c r="DV60" i="1"/>
  <c r="EH60" i="1" s="1"/>
  <c r="DV50" i="1"/>
  <c r="EH50" i="1" s="1"/>
  <c r="DV104" i="1"/>
  <c r="EH104" i="1" s="1"/>
  <c r="DV12" i="1"/>
  <c r="EH12" i="1" s="1"/>
  <c r="DV29" i="1"/>
  <c r="EH29" i="1" s="1"/>
  <c r="DV127" i="1"/>
  <c r="EH127" i="1" s="1"/>
  <c r="EA47" i="1"/>
  <c r="EM47" i="1" s="1"/>
  <c r="EE62" i="1"/>
  <c r="EQ62" i="1" s="1"/>
  <c r="DZ86" i="1"/>
  <c r="EL86" i="1" s="1"/>
  <c r="EE135" i="1"/>
  <c r="EQ135" i="1" s="1"/>
  <c r="EC95" i="1"/>
  <c r="EO95" i="1" s="1"/>
  <c r="EA106" i="1"/>
  <c r="EM106" i="1" s="1"/>
  <c r="DZ30" i="1"/>
  <c r="EL30" i="1" s="1"/>
  <c r="DV65" i="1"/>
  <c r="EH65" i="1" s="1"/>
  <c r="DX140" i="1"/>
  <c r="EJ140" i="1" s="1"/>
  <c r="DV103" i="1"/>
  <c r="EH103" i="1" s="1"/>
  <c r="DV26" i="1"/>
  <c r="EH26" i="1" s="1"/>
  <c r="DV83" i="1"/>
  <c r="EH83" i="1" s="1"/>
  <c r="DV37" i="1"/>
  <c r="EH37" i="1" s="1"/>
  <c r="DV40" i="1"/>
  <c r="EH40" i="1" s="1"/>
  <c r="DV34" i="1"/>
  <c r="EH34" i="1" s="1"/>
  <c r="DV35" i="1"/>
  <c r="EH35" i="1" s="1"/>
  <c r="DV117" i="1"/>
  <c r="EH117" i="1" s="1"/>
  <c r="DV115" i="1"/>
  <c r="EH115" i="1" s="1"/>
  <c r="DV133" i="1"/>
  <c r="EH133" i="1" s="1"/>
  <c r="DV96" i="1"/>
  <c r="EH96" i="1" s="1"/>
  <c r="DV81" i="1"/>
  <c r="EH81" i="1" s="1"/>
  <c r="DV80" i="1"/>
  <c r="EH80" i="1" s="1"/>
  <c r="DV107" i="1"/>
  <c r="EH107" i="1" s="1"/>
  <c r="ED133" i="1"/>
  <c r="EP133" i="1" s="1"/>
  <c r="DZ74" i="1"/>
  <c r="EL74" i="1" s="1"/>
  <c r="EC126" i="1"/>
  <c r="EO126" i="1" s="1"/>
  <c r="DZ28" i="1"/>
  <c r="EL28" i="1" s="1"/>
  <c r="DV74" i="1"/>
  <c r="EH74" i="1" s="1"/>
  <c r="DV99" i="1"/>
  <c r="EH99" i="1" s="1"/>
  <c r="DV110" i="1"/>
  <c r="EH110" i="1" s="1"/>
  <c r="DV63" i="1"/>
  <c r="EH63" i="1" s="1"/>
  <c r="DV113" i="1"/>
  <c r="EH113" i="1" s="1"/>
  <c r="DV66" i="1"/>
  <c r="EH66" i="1" s="1"/>
  <c r="DV33" i="1"/>
  <c r="EH33" i="1" s="1"/>
  <c r="DV111" i="1"/>
  <c r="EH111" i="1" s="1"/>
  <c r="DV6" i="1"/>
  <c r="EH6" i="1" s="1"/>
  <c r="DV132" i="1"/>
  <c r="EH132" i="1" s="1"/>
  <c r="DV73" i="1"/>
  <c r="EH73" i="1" s="1"/>
  <c r="DV41" i="1"/>
  <c r="EH41" i="1" s="1"/>
  <c r="DV95" i="1"/>
  <c r="EH95" i="1" s="1"/>
  <c r="DV32" i="1"/>
  <c r="EH32" i="1" s="1"/>
  <c r="DV84" i="1"/>
  <c r="EH84" i="1" s="1"/>
  <c r="DV53" i="1"/>
  <c r="EH53" i="1" s="1"/>
  <c r="DV27" i="1"/>
  <c r="EH27" i="1" s="1"/>
  <c r="DV31" i="1"/>
  <c r="EH31" i="1" s="1"/>
  <c r="DV98" i="1"/>
  <c r="EH98" i="1" s="1"/>
  <c r="DV46" i="1"/>
  <c r="EH46" i="1" s="1"/>
  <c r="DV11" i="1"/>
  <c r="EH11" i="1" s="1"/>
  <c r="DV77" i="1"/>
  <c r="EH77" i="1" s="1"/>
  <c r="DV58" i="1"/>
  <c r="EH58" i="1" s="1"/>
  <c r="DV25" i="1"/>
  <c r="EH25" i="1" s="1"/>
  <c r="DV141" i="1"/>
  <c r="EH141" i="1" s="1"/>
  <c r="DV61" i="1"/>
  <c r="EH61" i="1" s="1"/>
  <c r="DV108" i="1"/>
  <c r="EH108" i="1" s="1"/>
  <c r="DV56" i="1"/>
  <c r="EH56" i="1" s="1"/>
  <c r="DV13" i="1"/>
  <c r="EH13" i="1" s="1"/>
  <c r="DV19" i="1"/>
  <c r="EH19" i="1" s="1"/>
  <c r="DV21" i="1"/>
  <c r="EH21" i="1" s="1"/>
  <c r="DV136" i="1"/>
  <c r="EH136" i="1" s="1"/>
  <c r="DV89" i="1"/>
  <c r="EH89" i="1" s="1"/>
  <c r="DV22" i="1"/>
  <c r="EH22" i="1" s="1"/>
  <c r="DV55" i="1"/>
  <c r="EH55" i="1" s="1"/>
  <c r="DV86" i="1"/>
  <c r="EH86" i="1" s="1"/>
  <c r="DV76" i="1"/>
  <c r="EH76" i="1" s="1"/>
  <c r="DV130" i="1"/>
  <c r="EH130" i="1" s="1"/>
  <c r="DV8" i="1"/>
  <c r="EH8" i="1" s="1"/>
  <c r="EC121" i="1"/>
  <c r="EO121" i="1" s="1"/>
  <c r="EA68" i="1"/>
  <c r="EM68" i="1" s="1"/>
  <c r="DV59" i="1"/>
  <c r="EH59" i="1" s="1"/>
  <c r="DZ77" i="1"/>
  <c r="EL77" i="1" s="1"/>
  <c r="DZ27" i="1"/>
  <c r="EL27" i="1" s="1"/>
  <c r="EA12" i="1"/>
  <c r="EM12" i="1" s="1"/>
  <c r="EE71" i="1"/>
  <c r="EQ71" i="1" s="1"/>
  <c r="DV93" i="1"/>
  <c r="EH93" i="1" s="1"/>
  <c r="DV48" i="1"/>
  <c r="EH48" i="1" s="1"/>
  <c r="DV122" i="1"/>
  <c r="EH122" i="1" s="1"/>
  <c r="DV17" i="1"/>
  <c r="EH17" i="1" s="1"/>
  <c r="DV105" i="1"/>
  <c r="EH105" i="1" s="1"/>
  <c r="DV49" i="1"/>
  <c r="EH49" i="1" s="1"/>
  <c r="DV138" i="1"/>
  <c r="EH138" i="1" s="1"/>
  <c r="DV92" i="1"/>
  <c r="EH92" i="1" s="1"/>
  <c r="DV51" i="1"/>
  <c r="EH51" i="1" s="1"/>
  <c r="DV137" i="1"/>
  <c r="EH137" i="1" s="1"/>
  <c r="DV140" i="1"/>
  <c r="EH140" i="1" s="1"/>
  <c r="DV123" i="1"/>
  <c r="EH123" i="1" s="1"/>
  <c r="DV131" i="1"/>
  <c r="EH131" i="1" s="1"/>
  <c r="DV54" i="1"/>
  <c r="EH54" i="1" s="1"/>
  <c r="DV23" i="1"/>
  <c r="EH23" i="1" s="1"/>
  <c r="DV116" i="1"/>
  <c r="EH116" i="1" s="1"/>
  <c r="DV70" i="1"/>
  <c r="EH70" i="1" s="1"/>
  <c r="DV119" i="1"/>
  <c r="EH119" i="1" s="1"/>
  <c r="DV14" i="1"/>
  <c r="EH14" i="1" s="1"/>
  <c r="DV67" i="1"/>
  <c r="EH67" i="1" s="1"/>
  <c r="DV57" i="1"/>
  <c r="EH57" i="1" s="1"/>
  <c r="DV52" i="1"/>
  <c r="EH52" i="1" s="1"/>
  <c r="DV97" i="1"/>
  <c r="EH97" i="1" s="1"/>
  <c r="DV47" i="1"/>
  <c r="EH47" i="1" s="1"/>
  <c r="DV45" i="1"/>
  <c r="EH45" i="1" s="1"/>
  <c r="DV100" i="1"/>
  <c r="EH100" i="1" s="1"/>
  <c r="DV79" i="1"/>
  <c r="EH79" i="1" s="1"/>
  <c r="DV18" i="1"/>
  <c r="EH18" i="1" s="1"/>
  <c r="DV90" i="1"/>
  <c r="EH90" i="1" s="1"/>
  <c r="DV134" i="1"/>
  <c r="EH134" i="1" s="1"/>
  <c r="DV128" i="1"/>
  <c r="EH128" i="1" s="1"/>
  <c r="DV88" i="1"/>
  <c r="EH88" i="1" s="1"/>
  <c r="DW68" i="1"/>
  <c r="EI68" i="1" s="1"/>
  <c r="DW13" i="1"/>
  <c r="EI13" i="1" s="1"/>
  <c r="DW73" i="1"/>
  <c r="EI73" i="1" s="1"/>
  <c r="DW46" i="1"/>
  <c r="EI46" i="1" s="1"/>
  <c r="DW95" i="1"/>
  <c r="EI95" i="1" s="1"/>
  <c r="DW98" i="1"/>
  <c r="EI98" i="1" s="1"/>
  <c r="DW37" i="1"/>
  <c r="EI37" i="1" s="1"/>
  <c r="DW106" i="1"/>
  <c r="EI106" i="1" s="1"/>
  <c r="DW49" i="1"/>
  <c r="EI49" i="1" s="1"/>
  <c r="DW101" i="1"/>
  <c r="EI101" i="1" s="1"/>
  <c r="DW134" i="1"/>
  <c r="EI134" i="1" s="1"/>
  <c r="DW128" i="1"/>
  <c r="EI128" i="1" s="1"/>
  <c r="DW117" i="1"/>
  <c r="EI117" i="1" s="1"/>
  <c r="DW50" i="1"/>
  <c r="EI50" i="1" s="1"/>
  <c r="DW7" i="1"/>
  <c r="EI7" i="1" s="1"/>
  <c r="DW93" i="1"/>
  <c r="EI93" i="1" s="1"/>
  <c r="DW64" i="1"/>
  <c r="EI64" i="1" s="1"/>
  <c r="DW116" i="1"/>
  <c r="EI116" i="1" s="1"/>
  <c r="DW112" i="1"/>
  <c r="EI112" i="1" s="1"/>
  <c r="DW58" i="1"/>
  <c r="EI58" i="1" s="1"/>
  <c r="DW124" i="1"/>
  <c r="EI124" i="1" s="1"/>
  <c r="DW85" i="1"/>
  <c r="EI85" i="1" s="1"/>
  <c r="DW87" i="1"/>
  <c r="EI87" i="1" s="1"/>
  <c r="DW138" i="1"/>
  <c r="EI138" i="1" s="1"/>
  <c r="DW88" i="1"/>
  <c r="EI88" i="1" s="1"/>
  <c r="DW55" i="1"/>
  <c r="EI55" i="1" s="1"/>
  <c r="DW22" i="1"/>
  <c r="EI22" i="1" s="1"/>
  <c r="DW91" i="1"/>
  <c r="EI91" i="1" s="1"/>
  <c r="DW42" i="1"/>
  <c r="EI42" i="1" s="1"/>
  <c r="DW31" i="1"/>
  <c r="EI31" i="1" s="1"/>
  <c r="DV24" i="1"/>
  <c r="EH24" i="1" s="1"/>
  <c r="EE76" i="1"/>
  <c r="EQ76" i="1" s="1"/>
  <c r="DV109" i="1"/>
  <c r="EH109" i="1" s="1"/>
  <c r="DV43" i="1"/>
  <c r="EH43" i="1" s="1"/>
  <c r="DV129" i="1"/>
  <c r="EH129" i="1" s="1"/>
  <c r="DV15" i="1"/>
  <c r="EH15" i="1" s="1"/>
  <c r="DW81" i="1"/>
  <c r="EI81" i="1" s="1"/>
  <c r="DW78" i="1"/>
  <c r="EI78" i="1" s="1"/>
  <c r="DW107" i="1"/>
  <c r="EI107" i="1" s="1"/>
  <c r="DW27" i="1"/>
  <c r="EI27" i="1" s="1"/>
  <c r="DW89" i="1"/>
  <c r="EI89" i="1" s="1"/>
  <c r="DW16" i="1"/>
  <c r="EI16" i="1" s="1"/>
  <c r="DW109" i="1"/>
  <c r="EI109" i="1" s="1"/>
  <c r="DW86" i="1"/>
  <c r="EI86" i="1" s="1"/>
  <c r="DW41" i="1"/>
  <c r="EI41" i="1" s="1"/>
  <c r="DW60" i="1"/>
  <c r="EI60" i="1" s="1"/>
  <c r="DW26" i="1"/>
  <c r="EI26" i="1" s="1"/>
  <c r="DW23" i="1"/>
  <c r="EI23" i="1" s="1"/>
  <c r="DW131" i="1"/>
  <c r="EI131" i="1" s="1"/>
  <c r="DW82" i="1"/>
  <c r="EI82" i="1" s="1"/>
  <c r="DW97" i="1"/>
  <c r="EI97" i="1" s="1"/>
  <c r="DW40" i="1"/>
  <c r="EI40" i="1" s="1"/>
  <c r="DV135" i="1"/>
  <c r="EH135" i="1" s="1"/>
  <c r="DW5" i="1"/>
  <c r="EI5" i="1" s="1"/>
  <c r="DW76" i="1"/>
  <c r="EI76" i="1" s="1"/>
  <c r="DW66" i="1"/>
  <c r="EI66" i="1" s="1"/>
  <c r="DW32" i="1"/>
  <c r="EI32" i="1" s="1"/>
  <c r="DW96" i="1"/>
  <c r="EI96" i="1" s="1"/>
  <c r="DW84" i="1"/>
  <c r="EI84" i="1" s="1"/>
  <c r="DW92" i="1"/>
  <c r="EI92" i="1" s="1"/>
  <c r="DW103" i="1"/>
  <c r="EI103" i="1" s="1"/>
  <c r="DW140" i="1"/>
  <c r="EI140" i="1" s="1"/>
  <c r="DW111" i="1"/>
  <c r="EI111" i="1" s="1"/>
  <c r="DW43" i="1"/>
  <c r="EI43" i="1" s="1"/>
  <c r="DW79" i="1"/>
  <c r="EI79" i="1" s="1"/>
  <c r="DW133" i="1"/>
  <c r="EI133" i="1" s="1"/>
  <c r="DW75" i="1"/>
  <c r="EI75" i="1" s="1"/>
  <c r="DW44" i="1"/>
  <c r="EI44" i="1" s="1"/>
  <c r="DV124" i="1"/>
  <c r="EH124" i="1" s="1"/>
  <c r="DW19" i="1"/>
  <c r="EI19" i="1" s="1"/>
  <c r="DV126" i="1"/>
  <c r="EH126" i="1" s="1"/>
  <c r="DW10" i="1"/>
  <c r="EI10" i="1" s="1"/>
  <c r="DV36" i="1"/>
  <c r="EH36" i="1" s="1"/>
  <c r="DV78" i="1"/>
  <c r="EH78" i="1" s="1"/>
  <c r="DW69" i="1"/>
  <c r="EI69" i="1" s="1"/>
  <c r="DW8" i="1"/>
  <c r="EI8" i="1" s="1"/>
  <c r="DW74" i="1"/>
  <c r="EI74" i="1" s="1"/>
  <c r="DW6" i="1"/>
  <c r="EI6" i="1" s="1"/>
  <c r="DW33" i="1"/>
  <c r="EI33" i="1" s="1"/>
  <c r="DW35" i="1"/>
  <c r="EI35" i="1" s="1"/>
  <c r="DW137" i="1"/>
  <c r="EI137" i="1" s="1"/>
  <c r="DW100" i="1"/>
  <c r="EI100" i="1" s="1"/>
  <c r="DW139" i="1"/>
  <c r="EI139" i="1" s="1"/>
  <c r="DW51" i="1"/>
  <c r="EI51" i="1" s="1"/>
  <c r="DW123" i="1"/>
  <c r="EI123" i="1" s="1"/>
  <c r="DV72" i="1"/>
  <c r="EH72" i="1" s="1"/>
  <c r="DW57" i="1"/>
  <c r="EI57" i="1" s="1"/>
  <c r="DW48" i="1"/>
  <c r="EI48" i="1" s="1"/>
  <c r="EE41" i="1"/>
  <c r="EQ41" i="1" s="1"/>
  <c r="DW21" i="1"/>
  <c r="EI21" i="1" s="1"/>
  <c r="DW80" i="1"/>
  <c r="EI80" i="1" s="1"/>
  <c r="DW141" i="1"/>
  <c r="EI141" i="1" s="1"/>
  <c r="DW120" i="1"/>
  <c r="EI120" i="1" s="1"/>
  <c r="DW99" i="1"/>
  <c r="EI99" i="1" s="1"/>
  <c r="DW83" i="1"/>
  <c r="EI83" i="1" s="1"/>
  <c r="DW30" i="1"/>
  <c r="EI30" i="1" s="1"/>
  <c r="DW25" i="1"/>
  <c r="EI25" i="1" s="1"/>
  <c r="DW61" i="1"/>
  <c r="EI61" i="1" s="1"/>
  <c r="DW129" i="1"/>
  <c r="EI129" i="1" s="1"/>
  <c r="DW39" i="1"/>
  <c r="EI39" i="1" s="1"/>
  <c r="DW20" i="1"/>
  <c r="EI20" i="1" s="1"/>
  <c r="DW105" i="1"/>
  <c r="EI105" i="1" s="1"/>
  <c r="DW70" i="1"/>
  <c r="EI70" i="1" s="1"/>
  <c r="DV62" i="1"/>
  <c r="EH62" i="1" s="1"/>
  <c r="DW77" i="1"/>
  <c r="EI77" i="1" s="1"/>
  <c r="DV139" i="1"/>
  <c r="EH139" i="1" s="1"/>
  <c r="DW121" i="1"/>
  <c r="EI121" i="1" s="1"/>
  <c r="EE95" i="1"/>
  <c r="EQ95" i="1" s="1"/>
  <c r="DV82" i="1"/>
  <c r="EH82" i="1" s="1"/>
  <c r="DW9" i="1"/>
  <c r="EI9" i="1" s="1"/>
  <c r="DW102" i="1"/>
  <c r="EI102" i="1" s="1"/>
  <c r="DW125" i="1"/>
  <c r="EI125" i="1" s="1"/>
  <c r="DW38" i="1"/>
  <c r="EI38" i="1" s="1"/>
  <c r="DW110" i="1"/>
  <c r="EI110" i="1" s="1"/>
  <c r="DW62" i="1"/>
  <c r="EI62" i="1" s="1"/>
  <c r="DW14" i="1"/>
  <c r="EI14" i="1" s="1"/>
  <c r="DW11" i="1"/>
  <c r="EI11" i="1" s="1"/>
  <c r="DW127" i="1"/>
  <c r="EI127" i="1" s="1"/>
  <c r="DW18" i="1"/>
  <c r="EI18" i="1" s="1"/>
  <c r="DW12" i="1"/>
  <c r="EI12" i="1" s="1"/>
  <c r="DW45" i="1"/>
  <c r="EI45" i="1" s="1"/>
  <c r="DW17" i="1"/>
  <c r="EI17" i="1" s="1"/>
  <c r="DW108" i="1"/>
  <c r="EI108" i="1" s="1"/>
  <c r="DW130" i="1"/>
  <c r="EI130" i="1" s="1"/>
  <c r="DW132" i="1"/>
  <c r="EI132" i="1" s="1"/>
  <c r="DW119" i="1"/>
  <c r="EI119" i="1" s="1"/>
  <c r="EE105" i="1"/>
  <c r="EQ105" i="1" s="1"/>
  <c r="DW115" i="1"/>
  <c r="EI115" i="1" s="1"/>
  <c r="EE87" i="1"/>
  <c r="EQ87" i="1" s="1"/>
  <c r="ED61" i="1"/>
  <c r="EP61" i="1" s="1"/>
  <c r="DU27" i="1"/>
  <c r="EG27" i="1" s="1"/>
  <c r="EE24" i="1"/>
  <c r="EQ24" i="1" s="1"/>
  <c r="EB129" i="1"/>
  <c r="EN129" i="1" s="1"/>
  <c r="EC132" i="1"/>
  <c r="EO132" i="1" s="1"/>
  <c r="ED140" i="1"/>
  <c r="EP140" i="1" s="1"/>
  <c r="DW29" i="1"/>
  <c r="EI29" i="1" s="1"/>
  <c r="ED100" i="1"/>
  <c r="EP100" i="1" s="1"/>
  <c r="EE23" i="1"/>
  <c r="EQ23" i="1" s="1"/>
  <c r="EA119" i="1"/>
  <c r="EM119" i="1" s="1"/>
  <c r="DW47" i="1"/>
  <c r="EI47" i="1" s="1"/>
  <c r="ED102" i="1"/>
  <c r="EP102" i="1" s="1"/>
  <c r="DW113" i="1"/>
  <c r="EI113" i="1" s="1"/>
  <c r="DW135" i="1"/>
  <c r="EI135" i="1" s="1"/>
  <c r="DW28" i="1"/>
  <c r="EI28" i="1" s="1"/>
  <c r="DX61" i="1"/>
  <c r="EJ61" i="1" s="1"/>
  <c r="ED136" i="1"/>
  <c r="EP136" i="1" s="1"/>
  <c r="ED58" i="1"/>
  <c r="EP58" i="1" s="1"/>
  <c r="ED132" i="1"/>
  <c r="EP132" i="1" s="1"/>
  <c r="EE26" i="1"/>
  <c r="EQ26" i="1" s="1"/>
  <c r="DW104" i="1"/>
  <c r="EI104" i="1" s="1"/>
  <c r="DW56" i="1"/>
  <c r="EI56" i="1" s="1"/>
  <c r="EE42" i="1"/>
  <c r="EQ42" i="1" s="1"/>
  <c r="DW72" i="1"/>
  <c r="EI72" i="1" s="1"/>
  <c r="ED71" i="1"/>
  <c r="EP71" i="1" s="1"/>
  <c r="DX27" i="1"/>
  <c r="EJ27" i="1" s="1"/>
  <c r="DZ97" i="1"/>
  <c r="EL97" i="1" s="1"/>
  <c r="DZ111" i="1"/>
  <c r="EL111" i="1" s="1"/>
  <c r="DU80" i="1"/>
  <c r="EG80" i="1" s="1"/>
  <c r="EE32" i="1"/>
  <c r="EQ32" i="1" s="1"/>
  <c r="DU140" i="1"/>
  <c r="EG140" i="1" s="1"/>
  <c r="DZ88" i="1"/>
  <c r="EL88" i="1" s="1"/>
  <c r="EE119" i="1"/>
  <c r="EQ119" i="1" s="1"/>
  <c r="EB26" i="1"/>
  <c r="EN26" i="1" s="1"/>
  <c r="EE129" i="1"/>
  <c r="EQ129" i="1" s="1"/>
  <c r="DU48" i="1"/>
  <c r="EG48" i="1" s="1"/>
  <c r="EE93" i="1"/>
  <c r="EQ93" i="1" s="1"/>
  <c r="EE86" i="1"/>
  <c r="EQ86" i="1" s="1"/>
  <c r="DU103" i="1"/>
  <c r="EG103" i="1" s="1"/>
  <c r="EC91" i="1"/>
  <c r="EO91" i="1" s="1"/>
  <c r="DU69" i="1"/>
  <c r="EG69" i="1" s="1"/>
  <c r="EB43" i="1"/>
  <c r="EN43" i="1" s="1"/>
  <c r="EB85" i="1"/>
  <c r="EN85" i="1" s="1"/>
  <c r="DX64" i="1"/>
  <c r="EJ64" i="1" s="1"/>
  <c r="ED15" i="1"/>
  <c r="EP15" i="1" s="1"/>
  <c r="EC50" i="1"/>
  <c r="EO50" i="1" s="1"/>
  <c r="EC100" i="1"/>
  <c r="EO100" i="1" s="1"/>
  <c r="DU96" i="1"/>
  <c r="EG96" i="1" s="1"/>
  <c r="EE139" i="1"/>
  <c r="EQ139" i="1" s="1"/>
  <c r="DX85" i="1"/>
  <c r="EJ85" i="1" s="1"/>
  <c r="DZ118" i="1"/>
  <c r="EL118" i="1" s="1"/>
  <c r="EF96" i="1"/>
  <c r="ER96" i="1" s="1"/>
  <c r="EB110" i="1"/>
  <c r="EN110" i="1" s="1"/>
  <c r="DZ22" i="1"/>
  <c r="EL22" i="1" s="1"/>
  <c r="EF73" i="1"/>
  <c r="ER73" i="1" s="1"/>
  <c r="EB32" i="1"/>
  <c r="EN32" i="1" s="1"/>
  <c r="EC34" i="1"/>
  <c r="EO34" i="1" s="1"/>
  <c r="DU71" i="1"/>
  <c r="EG71" i="1" s="1"/>
  <c r="EF25" i="1"/>
  <c r="ER25" i="1" s="1"/>
  <c r="EF67" i="1"/>
  <c r="ER67" i="1" s="1"/>
  <c r="EE122" i="1"/>
  <c r="EQ122" i="1" s="1"/>
  <c r="DU12" i="1"/>
  <c r="EG12" i="1" s="1"/>
  <c r="EB91" i="1"/>
  <c r="EN91" i="1" s="1"/>
  <c r="EF122" i="1"/>
  <c r="ER122" i="1" s="1"/>
  <c r="EF91" i="1"/>
  <c r="ER91" i="1" s="1"/>
  <c r="DZ52" i="1"/>
  <c r="EL52" i="1" s="1"/>
  <c r="DU111" i="1"/>
  <c r="EG111" i="1" s="1"/>
  <c r="DZ6" i="1"/>
  <c r="EL6" i="1" s="1"/>
  <c r="EE6" i="1"/>
  <c r="EQ6" i="1" s="1"/>
  <c r="DU89" i="1"/>
  <c r="EG89" i="1" s="1"/>
  <c r="EF60" i="1"/>
  <c r="ER60" i="1" s="1"/>
  <c r="EF134" i="1"/>
  <c r="ER134" i="1" s="1"/>
  <c r="DX136" i="1"/>
  <c r="EJ136" i="1" s="1"/>
  <c r="EE111" i="1"/>
  <c r="EQ111" i="1" s="1"/>
  <c r="ED92" i="1"/>
  <c r="EP92" i="1" s="1"/>
  <c r="DX139" i="1"/>
  <c r="EJ139" i="1" s="1"/>
  <c r="DU49" i="1"/>
  <c r="EG49" i="1" s="1"/>
  <c r="EB44" i="1"/>
  <c r="EN44" i="1" s="1"/>
  <c r="DU87" i="1"/>
  <c r="EG87" i="1" s="1"/>
  <c r="EB64" i="1"/>
  <c r="EN64" i="1" s="1"/>
  <c r="EA7" i="1"/>
  <c r="EM7" i="1" s="1"/>
  <c r="EC117" i="1"/>
  <c r="EO117" i="1" s="1"/>
  <c r="DX71" i="1"/>
  <c r="EJ71" i="1" s="1"/>
  <c r="EB113" i="1"/>
  <c r="EN113" i="1" s="1"/>
  <c r="DX49" i="1"/>
  <c r="EJ49" i="1" s="1"/>
  <c r="DX111" i="1"/>
  <c r="EJ111" i="1" s="1"/>
  <c r="EE69" i="1"/>
  <c r="EQ69" i="1" s="1"/>
  <c r="DU91" i="1"/>
  <c r="EG91" i="1" s="1"/>
  <c r="EA66" i="1"/>
  <c r="EM66" i="1" s="1"/>
  <c r="ED87" i="1"/>
  <c r="EP87" i="1" s="1"/>
  <c r="EC135" i="1"/>
  <c r="EO135" i="1" s="1"/>
  <c r="EE120" i="1"/>
  <c r="EQ120" i="1" s="1"/>
  <c r="EA115" i="1"/>
  <c r="EM115" i="1" s="1"/>
  <c r="EA22" i="1"/>
  <c r="EM22" i="1" s="1"/>
  <c r="DX45" i="1"/>
  <c r="EJ45" i="1" s="1"/>
  <c r="EB122" i="1"/>
  <c r="EN122" i="1" s="1"/>
  <c r="EE131" i="1"/>
  <c r="EQ131" i="1" s="1"/>
  <c r="EA85" i="1"/>
  <c r="EM85" i="1" s="1"/>
  <c r="EB14" i="1"/>
  <c r="EN14" i="1" s="1"/>
  <c r="EE83" i="1"/>
  <c r="EQ83" i="1" s="1"/>
  <c r="DZ21" i="1"/>
  <c r="EL21" i="1" s="1"/>
  <c r="DX89" i="1"/>
  <c r="EJ89" i="1" s="1"/>
  <c r="DU141" i="1"/>
  <c r="EG141" i="1" s="1"/>
  <c r="DU83" i="1"/>
  <c r="EG83" i="1" s="1"/>
  <c r="EE22" i="1"/>
  <c r="EQ22" i="1" s="1"/>
  <c r="EC42" i="1"/>
  <c r="EO42" i="1" s="1"/>
  <c r="DU15" i="1"/>
  <c r="EG15" i="1" s="1"/>
  <c r="DY19" i="1"/>
  <c r="EK19" i="1" s="1"/>
  <c r="DY47" i="1"/>
  <c r="EK47" i="1" s="1"/>
  <c r="DY58" i="1"/>
  <c r="EK58" i="1" s="1"/>
  <c r="EA82" i="1"/>
  <c r="EM82" i="1" s="1"/>
  <c r="DZ76" i="1"/>
  <c r="EL76" i="1" s="1"/>
  <c r="EA49" i="1"/>
  <c r="EM49" i="1" s="1"/>
  <c r="DZ78" i="1"/>
  <c r="EL78" i="1" s="1"/>
  <c r="DY113" i="1"/>
  <c r="EK113" i="1" s="1"/>
  <c r="DY138" i="1"/>
  <c r="EK138" i="1" s="1"/>
  <c r="DY72" i="1"/>
  <c r="EK72" i="1" s="1"/>
  <c r="DY139" i="1"/>
  <c r="EK139" i="1" s="1"/>
  <c r="DX76" i="1"/>
  <c r="EJ76" i="1" s="1"/>
  <c r="DX90" i="1"/>
  <c r="EJ90" i="1" s="1"/>
  <c r="EA56" i="1"/>
  <c r="EM56" i="1" s="1"/>
  <c r="DZ125" i="1"/>
  <c r="EL125" i="1" s="1"/>
  <c r="ED129" i="1"/>
  <c r="EP129" i="1" s="1"/>
  <c r="EC105" i="1"/>
  <c r="EO105" i="1" s="1"/>
  <c r="DZ15" i="1"/>
  <c r="EL15" i="1" s="1"/>
  <c r="DY95" i="1"/>
  <c r="EK95" i="1" s="1"/>
  <c r="DY34" i="1"/>
  <c r="EK34" i="1" s="1"/>
  <c r="DY109" i="1"/>
  <c r="EK109" i="1" s="1"/>
  <c r="DY13" i="1"/>
  <c r="EK13" i="1" s="1"/>
  <c r="DY24" i="1"/>
  <c r="EK24" i="1" s="1"/>
  <c r="DZ137" i="1"/>
  <c r="EL137" i="1" s="1"/>
  <c r="DX81" i="1"/>
  <c r="EJ81" i="1" s="1"/>
  <c r="DX109" i="1"/>
  <c r="EJ109" i="1" s="1"/>
  <c r="DY81" i="1"/>
  <c r="EK81" i="1" s="1"/>
  <c r="DY125" i="1"/>
  <c r="EK125" i="1" s="1"/>
  <c r="DY123" i="1"/>
  <c r="EK123" i="1" s="1"/>
  <c r="DY137" i="1"/>
  <c r="EK137" i="1" s="1"/>
  <c r="DY90" i="1"/>
  <c r="EK90" i="1" s="1"/>
  <c r="DY120" i="1"/>
  <c r="EK120" i="1" s="1"/>
  <c r="DY116" i="1"/>
  <c r="EK116" i="1" s="1"/>
  <c r="DY88" i="1"/>
  <c r="EK88" i="1" s="1"/>
  <c r="DY124" i="1"/>
  <c r="EK124" i="1" s="1"/>
  <c r="DX38" i="1"/>
  <c r="EJ38" i="1" s="1"/>
  <c r="DX57" i="1"/>
  <c r="EJ57" i="1" s="1"/>
  <c r="EC112" i="1"/>
  <c r="EO112" i="1" s="1"/>
  <c r="DZ59" i="1"/>
  <c r="EL59" i="1" s="1"/>
  <c r="EC31" i="1"/>
  <c r="EO31" i="1" s="1"/>
  <c r="DY32" i="1"/>
  <c r="EK32" i="1" s="1"/>
  <c r="DY51" i="1"/>
  <c r="EK51" i="1" s="1"/>
  <c r="DY122" i="1"/>
  <c r="EK122" i="1" s="1"/>
  <c r="DY43" i="1"/>
  <c r="EK43" i="1" s="1"/>
  <c r="DY131" i="1"/>
  <c r="EK131" i="1" s="1"/>
  <c r="DY75" i="1"/>
  <c r="EK75" i="1" s="1"/>
  <c r="DY85" i="1"/>
  <c r="EK85" i="1" s="1"/>
  <c r="DY8" i="1"/>
  <c r="EK8" i="1" s="1"/>
  <c r="DY57" i="1"/>
  <c r="EK57" i="1" s="1"/>
  <c r="DY119" i="1"/>
  <c r="EK119" i="1" s="1"/>
  <c r="DX130" i="1"/>
  <c r="EJ130" i="1" s="1"/>
  <c r="DU134" i="1"/>
  <c r="EG134" i="1" s="1"/>
  <c r="EG115" i="1"/>
  <c r="DY44" i="1"/>
  <c r="EK44" i="1" s="1"/>
  <c r="EF109" i="1"/>
  <c r="ER109" i="1" s="1"/>
  <c r="DZ98" i="1"/>
  <c r="EL98" i="1" s="1"/>
  <c r="EC108" i="1"/>
  <c r="EO108" i="1" s="1"/>
  <c r="DY7" i="1"/>
  <c r="EK7" i="1" s="1"/>
  <c r="EQ15" i="1"/>
  <c r="DY5" i="1"/>
  <c r="EK5" i="1" s="1"/>
  <c r="DY33" i="1"/>
  <c r="EK33" i="1" s="1"/>
  <c r="DY21" i="1"/>
  <c r="EK21" i="1" s="1"/>
  <c r="DY83" i="1"/>
  <c r="EK83" i="1" s="1"/>
  <c r="DY35" i="1"/>
  <c r="EK35" i="1" s="1"/>
  <c r="DY41" i="1"/>
  <c r="EK41" i="1" s="1"/>
  <c r="DY40" i="1"/>
  <c r="EK40" i="1" s="1"/>
  <c r="DY46" i="1"/>
  <c r="EK46" i="1" s="1"/>
  <c r="DY110" i="1"/>
  <c r="EK110" i="1" s="1"/>
  <c r="DY102" i="1"/>
  <c r="EK102" i="1" s="1"/>
  <c r="DY73" i="1"/>
  <c r="EK73" i="1" s="1"/>
  <c r="DY136" i="1"/>
  <c r="EK136" i="1" s="1"/>
  <c r="DY31" i="1"/>
  <c r="EK31" i="1" s="1"/>
  <c r="DY12" i="1"/>
  <c r="EK12" i="1" s="1"/>
  <c r="DY18" i="1"/>
  <c r="EK18" i="1" s="1"/>
  <c r="DY111" i="1"/>
  <c r="EK111" i="1" s="1"/>
  <c r="DY9" i="1"/>
  <c r="EK9" i="1" s="1"/>
  <c r="DY140" i="1"/>
  <c r="EK140" i="1" s="1"/>
  <c r="DY128" i="1"/>
  <c r="EK128" i="1" s="1"/>
  <c r="DY112" i="1"/>
  <c r="EK112" i="1" s="1"/>
  <c r="DY132" i="1"/>
  <c r="EK132" i="1" s="1"/>
  <c r="DY70" i="1"/>
  <c r="EK70" i="1" s="1"/>
  <c r="DY20" i="1"/>
  <c r="EK20" i="1" s="1"/>
  <c r="DY127" i="1"/>
  <c r="EK127" i="1" s="1"/>
  <c r="DY23" i="1"/>
  <c r="EK23" i="1" s="1"/>
  <c r="DY135" i="1"/>
  <c r="EK135" i="1" s="1"/>
  <c r="DY126" i="1"/>
  <c r="EK126" i="1" s="1"/>
  <c r="DY89" i="1"/>
  <c r="EK89" i="1" s="1"/>
  <c r="EC115" i="1"/>
  <c r="EO115" i="1" s="1"/>
  <c r="ED126" i="1"/>
  <c r="EP126" i="1" s="1"/>
  <c r="EA15" i="1"/>
  <c r="EM15" i="1" s="1"/>
  <c r="DY129" i="1"/>
  <c r="EK129" i="1" s="1"/>
  <c r="EA122" i="1"/>
  <c r="EM122" i="1" s="1"/>
  <c r="DY97" i="1"/>
  <c r="EK97" i="1" s="1"/>
  <c r="DY92" i="1"/>
  <c r="EK92" i="1" s="1"/>
  <c r="DY49" i="1"/>
  <c r="EK49" i="1" s="1"/>
  <c r="DY80" i="1"/>
  <c r="EK80" i="1" s="1"/>
  <c r="DY37" i="1"/>
  <c r="EK37" i="1" s="1"/>
  <c r="DY42" i="1"/>
  <c r="EK42" i="1" s="1"/>
  <c r="DY45" i="1"/>
  <c r="EK45" i="1" s="1"/>
  <c r="DY22" i="1"/>
  <c r="EK22" i="1" s="1"/>
  <c r="DY71" i="1"/>
  <c r="EK71" i="1" s="1"/>
  <c r="DY52" i="1"/>
  <c r="EK52" i="1" s="1"/>
  <c r="DY26" i="1"/>
  <c r="EK26" i="1" s="1"/>
  <c r="DY39" i="1"/>
  <c r="EK39" i="1" s="1"/>
  <c r="DY16" i="1"/>
  <c r="EK16" i="1" s="1"/>
  <c r="DY61" i="1"/>
  <c r="EK61" i="1" s="1"/>
  <c r="DY25" i="1"/>
  <c r="EK25" i="1" s="1"/>
  <c r="DY54" i="1"/>
  <c r="EK54" i="1" s="1"/>
  <c r="DY133" i="1"/>
  <c r="EK133" i="1" s="1"/>
  <c r="DY104" i="1"/>
  <c r="EK104" i="1" s="1"/>
  <c r="DY82" i="1"/>
  <c r="EK82" i="1" s="1"/>
  <c r="DY14" i="1"/>
  <c r="EK14" i="1" s="1"/>
  <c r="DY50" i="1"/>
  <c r="EK50" i="1" s="1"/>
  <c r="DY106" i="1"/>
  <c r="EK106" i="1" s="1"/>
  <c r="DY100" i="1"/>
  <c r="EK100" i="1" s="1"/>
  <c r="DY56" i="1"/>
  <c r="EK56" i="1" s="1"/>
  <c r="DY121" i="1"/>
  <c r="EK121" i="1" s="1"/>
  <c r="DY130" i="1"/>
  <c r="EK130" i="1" s="1"/>
  <c r="DY79" i="1"/>
  <c r="EK79" i="1" s="1"/>
  <c r="DY115" i="1"/>
  <c r="EK115" i="1" s="1"/>
  <c r="DY69" i="1"/>
  <c r="EK69" i="1" s="1"/>
  <c r="DY29" i="1"/>
  <c r="EK29" i="1" s="1"/>
  <c r="DY93" i="1"/>
  <c r="EK93" i="1" s="1"/>
  <c r="ED70" i="1"/>
  <c r="EP70" i="1" s="1"/>
  <c r="EA20" i="1"/>
  <c r="EM20" i="1" s="1"/>
  <c r="EF106" i="1"/>
  <c r="ER106" i="1" s="1"/>
  <c r="EF51" i="1"/>
  <c r="ER51" i="1" s="1"/>
  <c r="EF98" i="1"/>
  <c r="ER98" i="1" s="1"/>
  <c r="EC75" i="1"/>
  <c r="EO75" i="1" s="1"/>
  <c r="EC38" i="1"/>
  <c r="EO38" i="1" s="1"/>
  <c r="EA57" i="1"/>
  <c r="EM57" i="1" s="1"/>
  <c r="DY68" i="1"/>
  <c r="EK68" i="1" s="1"/>
  <c r="DY59" i="1"/>
  <c r="EK59" i="1" s="1"/>
  <c r="DW15" i="1"/>
  <c r="EI15" i="1" s="1"/>
  <c r="DY15" i="1"/>
  <c r="EK15" i="1" s="1"/>
  <c r="DY98" i="1"/>
  <c r="EK98" i="1" s="1"/>
  <c r="DY30" i="1"/>
  <c r="EK30" i="1" s="1"/>
  <c r="DY107" i="1"/>
  <c r="EK107" i="1" s="1"/>
  <c r="DY65" i="1"/>
  <c r="EK65" i="1" s="1"/>
  <c r="DY87" i="1"/>
  <c r="EK87" i="1" s="1"/>
  <c r="DY60" i="1"/>
  <c r="EK60" i="1" s="1"/>
  <c r="DY11" i="1"/>
  <c r="EK11" i="1" s="1"/>
  <c r="DY96" i="1"/>
  <c r="EK96" i="1" s="1"/>
  <c r="DY64" i="1"/>
  <c r="EK64" i="1" s="1"/>
  <c r="DY27" i="1"/>
  <c r="EK27" i="1" s="1"/>
  <c r="DY38" i="1"/>
  <c r="EK38" i="1" s="1"/>
  <c r="DY84" i="1"/>
  <c r="EK84" i="1" s="1"/>
  <c r="DY6" i="1"/>
  <c r="EK6" i="1" s="1"/>
  <c r="DY141" i="1"/>
  <c r="EK141" i="1" s="1"/>
  <c r="DY10" i="1"/>
  <c r="EK10" i="1" s="1"/>
  <c r="DY62" i="1"/>
  <c r="EK62" i="1" s="1"/>
  <c r="DY94" i="1"/>
  <c r="EK94" i="1" s="1"/>
  <c r="DY53" i="1"/>
  <c r="EK53" i="1" s="1"/>
  <c r="DY63" i="1"/>
  <c r="EK63" i="1" s="1"/>
  <c r="DY77" i="1"/>
  <c r="EK77" i="1" s="1"/>
  <c r="DY78" i="1"/>
  <c r="EK78" i="1" s="1"/>
  <c r="DY36" i="1"/>
  <c r="EK36" i="1" s="1"/>
  <c r="DY134" i="1"/>
  <c r="EK134" i="1" s="1"/>
  <c r="DY108" i="1"/>
  <c r="EK108" i="1" s="1"/>
  <c r="DY66" i="1"/>
  <c r="EK66" i="1" s="1"/>
  <c r="DY105" i="1"/>
  <c r="EK105" i="1" s="1"/>
  <c r="DY114" i="1"/>
  <c r="EK114" i="1" s="1"/>
  <c r="DY28" i="1"/>
  <c r="EK28" i="1" s="1"/>
  <c r="DY103" i="1"/>
  <c r="EK103" i="1" s="1"/>
  <c r="DY74" i="1"/>
  <c r="EK74" i="1" s="1"/>
  <c r="DY55" i="1"/>
  <c r="EK55" i="1" s="1"/>
  <c r="DY67" i="1"/>
  <c r="EK67" i="1" s="1"/>
  <c r="DY117" i="1"/>
  <c r="EK117" i="1" s="1"/>
  <c r="DY101" i="1"/>
  <c r="EK101" i="1" s="1"/>
  <c r="DY99" i="1"/>
  <c r="EK99" i="1" s="1"/>
  <c r="DW54" i="1"/>
  <c r="EI54" i="1" s="1"/>
  <c r="EF15" i="1"/>
  <c r="ER15" i="1" s="1"/>
  <c r="EN15" i="1"/>
  <c r="EP104" i="1"/>
  <c r="EP120" i="1"/>
  <c r="EN111" i="1"/>
  <c r="EO99" i="1"/>
  <c r="EN35" i="1"/>
  <c r="EP63" i="1"/>
  <c r="EP97" i="1"/>
  <c r="EN136" i="1"/>
  <c r="EG28" i="1"/>
  <c r="EO45" i="1"/>
  <c r="EO76" i="1"/>
  <c r="EJ124" i="1"/>
  <c r="EN140" i="1"/>
  <c r="EM74" i="1"/>
  <c r="EM75" i="1"/>
  <c r="EN13" i="1"/>
  <c r="EN29" i="1"/>
  <c r="EP62" i="1"/>
  <c r="EG33" i="1"/>
  <c r="EN127" i="1"/>
  <c r="EP77" i="1"/>
  <c r="EP128" i="1"/>
  <c r="EN120" i="1"/>
  <c r="EM51" i="1"/>
  <c r="EL124" i="1"/>
  <c r="EP14" i="1"/>
  <c r="EG21" i="1"/>
  <c r="EL20" i="1"/>
  <c r="EN84" i="1"/>
  <c r="EN47" i="1"/>
  <c r="EG67" i="1"/>
  <c r="EL139" i="1"/>
  <c r="EP112" i="1"/>
  <c r="EN23" i="1"/>
  <c r="EO114" i="1"/>
  <c r="EP17" i="1"/>
  <c r="EG41" i="1"/>
  <c r="EO51" i="1"/>
  <c r="EJ8" i="1"/>
  <c r="EL39" i="1"/>
  <c r="EG124" i="1"/>
  <c r="EN126" i="1"/>
  <c r="EG132" i="1"/>
  <c r="EN100" i="1"/>
  <c r="EM102" i="1"/>
  <c r="EP66" i="1"/>
  <c r="EP131" i="1"/>
  <c r="EG7" i="1"/>
  <c r="EG55" i="1"/>
  <c r="EL101" i="1"/>
  <c r="EG120" i="1"/>
  <c r="EL80" i="1"/>
  <c r="EL72" i="1"/>
  <c r="EN48" i="1"/>
  <c r="EM53" i="1"/>
  <c r="EL53" i="1"/>
  <c r="EM31" i="1"/>
  <c r="EG59" i="1"/>
  <c r="EM18" i="1"/>
  <c r="EG94" i="1"/>
  <c r="EO65" i="1"/>
  <c r="EM113" i="1"/>
  <c r="EJ65" i="1"/>
  <c r="EL83" i="1"/>
  <c r="EM91" i="1"/>
  <c r="EO68" i="1"/>
  <c r="EN7" i="1"/>
  <c r="EO109" i="1"/>
  <c r="EO56" i="1"/>
  <c r="EG34" i="1"/>
  <c r="EJ14" i="1"/>
  <c r="EP114" i="1"/>
  <c r="EO124" i="1"/>
  <c r="EM135" i="1"/>
  <c r="EN5" i="1"/>
  <c r="EN93" i="1"/>
  <c r="EO59" i="1"/>
  <c r="EL92" i="1"/>
  <c r="EG100" i="1"/>
  <c r="EG138" i="1"/>
  <c r="EG35" i="1"/>
  <c r="EM103" i="1"/>
  <c r="EG19" i="1"/>
  <c r="EJ16" i="1"/>
  <c r="EM50" i="1"/>
  <c r="EM92" i="1"/>
  <c r="EL115" i="1"/>
  <c r="EN28" i="1"/>
  <c r="EM19" i="1"/>
  <c r="EG74" i="1"/>
  <c r="EM64" i="1"/>
  <c r="EG95" i="1"/>
  <c r="EL128" i="1"/>
  <c r="EM43" i="1"/>
  <c r="EP48" i="1"/>
  <c r="EM72" i="1"/>
  <c r="EG116" i="1"/>
  <c r="EG139" i="1"/>
  <c r="EO27" i="1"/>
  <c r="EM9" i="1"/>
  <c r="EM48" i="1"/>
  <c r="EP115" i="1"/>
  <c r="EN77" i="1"/>
  <c r="EM97" i="1"/>
  <c r="EL105" i="1"/>
  <c r="EO125" i="1"/>
  <c r="EJ131" i="1"/>
  <c r="EL117" i="1"/>
  <c r="EO46" i="1"/>
  <c r="EL58" i="1"/>
  <c r="EP31" i="1"/>
  <c r="EO107" i="1"/>
  <c r="EL112" i="1"/>
  <c r="EJ51" i="1"/>
  <c r="EG36" i="1"/>
  <c r="EL123" i="1"/>
  <c r="EJ62" i="1"/>
  <c r="EL14" i="1"/>
  <c r="EG77" i="1"/>
  <c r="EP94" i="1"/>
  <c r="EM134" i="1"/>
  <c r="EN102" i="1"/>
  <c r="EN57" i="1"/>
  <c r="EL17" i="1"/>
  <c r="EO102" i="1"/>
  <c r="EG43" i="1"/>
  <c r="EO98" i="1"/>
  <c r="EM83" i="1"/>
  <c r="EM58" i="1"/>
  <c r="EN12" i="1"/>
  <c r="EN65" i="1"/>
  <c r="EL122" i="1"/>
  <c r="EO15" i="1"/>
  <c r="EJ120" i="1"/>
  <c r="EL87" i="1"/>
  <c r="EO47" i="1"/>
  <c r="EP106" i="1"/>
  <c r="EN138" i="1"/>
  <c r="EO139" i="1"/>
  <c r="EP73" i="1"/>
  <c r="EM6" i="1"/>
  <c r="EP105" i="1"/>
  <c r="EM117" i="1"/>
  <c r="EO66" i="1"/>
  <c r="EL43" i="1"/>
  <c r="EG136" i="1"/>
  <c r="EP20" i="1"/>
  <c r="EI53" i="1"/>
  <c r="EL55" i="1"/>
  <c r="EN82" i="1"/>
  <c r="EL31" i="1"/>
  <c r="EM88" i="1"/>
  <c r="EO49" i="1"/>
  <c r="EM132" i="1"/>
  <c r="EL106" i="1"/>
  <c r="EP79" i="1"/>
  <c r="EJ40" i="1"/>
  <c r="EN46" i="1"/>
  <c r="EL56" i="1"/>
  <c r="EO127" i="1"/>
  <c r="EP90" i="1"/>
  <c r="EG108" i="1"/>
  <c r="EL82" i="1"/>
  <c r="EM79" i="1"/>
  <c r="EG109" i="1"/>
  <c r="EP68" i="1"/>
  <c r="EO116" i="1"/>
  <c r="EM65" i="1"/>
  <c r="EN41" i="1"/>
  <c r="EO67" i="1"/>
  <c r="EO78" i="1"/>
  <c r="EO8" i="1"/>
  <c r="EP57" i="1"/>
  <c r="EL45" i="1"/>
  <c r="EL49" i="1"/>
  <c r="EL5" i="1"/>
  <c r="EP89" i="1"/>
  <c r="EP85" i="1"/>
  <c r="EJ29" i="1"/>
  <c r="EO140" i="1"/>
  <c r="EO7" i="1"/>
  <c r="EG72" i="1"/>
  <c r="EG40" i="1"/>
  <c r="EL116" i="1"/>
  <c r="EL120" i="1"/>
  <c r="EO19" i="1"/>
  <c r="EG52" i="1"/>
  <c r="EP103" i="1"/>
  <c r="EL41" i="1"/>
  <c r="EM26" i="1"/>
  <c r="EO90" i="1"/>
  <c r="EG31" i="1"/>
  <c r="EP22" i="1"/>
  <c r="EP50" i="1"/>
  <c r="EM107" i="1"/>
  <c r="EO138" i="1"/>
  <c r="EP139" i="1"/>
  <c r="EJ97" i="1"/>
  <c r="EN22" i="1"/>
  <c r="EM71" i="1"/>
  <c r="EG62" i="1"/>
  <c r="EM111" i="1"/>
  <c r="EM105" i="1"/>
  <c r="EL129" i="1"/>
  <c r="EM104" i="1"/>
  <c r="EO119" i="1"/>
  <c r="EL19" i="1"/>
  <c r="EL90" i="1"/>
  <c r="EP54" i="1"/>
  <c r="EM36" i="1"/>
  <c r="EO74" i="1"/>
  <c r="EO96" i="1"/>
  <c r="EL81" i="1"/>
  <c r="EP84" i="1"/>
  <c r="EP9" i="1"/>
  <c r="EG114" i="1"/>
  <c r="EM96" i="1"/>
  <c r="EP12" i="1"/>
  <c r="EL109" i="1"/>
  <c r="EG39" i="1"/>
  <c r="EG129" i="1"/>
  <c r="EN8" i="1"/>
  <c r="EL75" i="1"/>
  <c r="EL10" i="1"/>
  <c r="EP121" i="1"/>
  <c r="EM21" i="1"/>
  <c r="EL34" i="1"/>
  <c r="EJ73" i="1"/>
  <c r="EP53" i="1"/>
  <c r="EP51" i="1"/>
  <c r="EN67" i="1"/>
  <c r="EM11" i="1"/>
  <c r="EL84" i="1"/>
  <c r="EL24" i="1"/>
  <c r="EN103" i="1"/>
  <c r="EM13" i="1"/>
  <c r="EP43" i="1"/>
  <c r="EG45" i="1"/>
  <c r="EN49" i="1"/>
  <c r="EP41" i="1"/>
  <c r="EP81" i="1"/>
  <c r="EL48" i="1"/>
  <c r="EP64" i="1"/>
  <c r="EP52" i="1"/>
  <c r="EM137" i="1"/>
  <c r="EO6" i="1"/>
  <c r="EP137" i="1"/>
  <c r="EO18" i="1"/>
  <c r="EG90" i="1"/>
  <c r="EP39" i="1"/>
  <c r="EL66" i="1"/>
  <c r="EG92" i="1"/>
  <c r="EP95" i="1"/>
  <c r="EO71" i="1"/>
  <c r="EJ7" i="1"/>
  <c r="EG118" i="1"/>
  <c r="EM101" i="1"/>
  <c r="EG58" i="1"/>
  <c r="EM69" i="1"/>
  <c r="EL38" i="1"/>
  <c r="EM114" i="1"/>
  <c r="EL37" i="1"/>
  <c r="EP10" i="1"/>
  <c r="EN108" i="1"/>
  <c r="EM89" i="1"/>
  <c r="EO128" i="1"/>
  <c r="EN125" i="1"/>
  <c r="EM59" i="1"/>
  <c r="EM77" i="1"/>
  <c r="EL33" i="1"/>
  <c r="EO83" i="1"/>
  <c r="EN97" i="1"/>
  <c r="EM55" i="1"/>
  <c r="EN10" i="1"/>
  <c r="EP56" i="1"/>
  <c r="EO11" i="1"/>
  <c r="EO58" i="1"/>
  <c r="EM27" i="1"/>
  <c r="EL85" i="1"/>
  <c r="EL54" i="1"/>
  <c r="EP127" i="1"/>
  <c r="EP33" i="1"/>
  <c r="EL71" i="1"/>
  <c r="EN53" i="1"/>
  <c r="EM54" i="1"/>
  <c r="EM23" i="1"/>
  <c r="EG6" i="1"/>
  <c r="EO62" i="1"/>
  <c r="EL121" i="1"/>
  <c r="EN116" i="1"/>
  <c r="EL135" i="1"/>
  <c r="EJ99" i="1"/>
  <c r="EP123" i="1"/>
  <c r="EL50" i="1"/>
  <c r="EM120" i="1"/>
  <c r="EP99" i="1"/>
  <c r="EM133" i="1"/>
  <c r="EM44" i="1"/>
  <c r="EM24" i="1"/>
  <c r="EL69" i="1"/>
  <c r="EG85" i="1"/>
  <c r="EM94" i="1"/>
  <c r="EN74" i="1"/>
  <c r="ER41" i="1"/>
  <c r="EO9" i="1"/>
  <c r="EO48" i="1"/>
  <c r="EM99" i="1"/>
  <c r="EO77" i="1"/>
  <c r="EM16" i="1"/>
  <c r="EN76" i="1"/>
  <c r="EO40" i="1"/>
  <c r="EJ52" i="1"/>
  <c r="EJ63" i="1"/>
  <c r="EO37" i="1"/>
  <c r="EJ94" i="1"/>
  <c r="EM124" i="1"/>
  <c r="EO89" i="1"/>
  <c r="EO69" i="1"/>
  <c r="EM63" i="1"/>
  <c r="EN11" i="1"/>
  <c r="EN137" i="1"/>
  <c r="EP96" i="1"/>
  <c r="EP6" i="1"/>
  <c r="EL61" i="1"/>
  <c r="EG10" i="1"/>
  <c r="EJ115" i="1"/>
  <c r="EO79" i="1"/>
  <c r="EN25" i="1"/>
  <c r="EP28" i="1"/>
  <c r="EP110" i="1"/>
  <c r="EJ126" i="1"/>
  <c r="EL44" i="1"/>
  <c r="EO54" i="1"/>
  <c r="EN62" i="1"/>
  <c r="EP65" i="1"/>
  <c r="EP134" i="1"/>
  <c r="EL79" i="1"/>
  <c r="EM62" i="1"/>
  <c r="EN16" i="1"/>
  <c r="EM127" i="1"/>
  <c r="EP40" i="1"/>
  <c r="EN109" i="1"/>
  <c r="EL132" i="1"/>
  <c r="EO129" i="1"/>
  <c r="EN59" i="1"/>
  <c r="EM5" i="1"/>
  <c r="EP5" i="1"/>
  <c r="EO5" i="1"/>
  <c r="EG14" i="1"/>
  <c r="EN105" i="1"/>
  <c r="EN135" i="1"/>
  <c r="EO16" i="1"/>
  <c r="EP113" i="1"/>
  <c r="EN37" i="1"/>
  <c r="EO23" i="1"/>
  <c r="EN18" i="1"/>
  <c r="EN45" i="1"/>
  <c r="EG24" i="1"/>
  <c r="EG22" i="1"/>
  <c r="EM140" i="1"/>
  <c r="EQ46" i="1"/>
  <c r="EL51" i="1"/>
  <c r="EL131" i="1"/>
  <c r="EM25" i="1"/>
  <c r="EP116" i="1"/>
  <c r="EG64" i="1"/>
  <c r="EL42" i="1"/>
  <c r="EO137" i="1"/>
  <c r="EN80" i="1"/>
  <c r="EN95" i="1"/>
  <c r="EP8" i="1"/>
  <c r="EM33" i="1"/>
  <c r="EG127" i="1"/>
  <c r="EM39" i="1"/>
  <c r="EG123" i="1"/>
  <c r="EO61" i="1"/>
  <c r="EM116" i="1"/>
  <c r="EP86" i="1"/>
  <c r="EO57" i="1"/>
  <c r="EN114" i="1"/>
  <c r="EM73" i="1"/>
  <c r="EL107" i="1"/>
  <c r="EM41" i="1"/>
  <c r="EL11" i="1"/>
  <c r="EM130" i="1"/>
  <c r="EP67" i="1"/>
  <c r="EG63" i="1"/>
  <c r="EO70" i="1"/>
  <c r="EM40" i="1"/>
  <c r="EM29" i="1"/>
  <c r="EP125" i="1"/>
  <c r="EG117" i="1"/>
  <c r="EJ23" i="1"/>
  <c r="EJ33" i="1"/>
  <c r="EP124" i="1"/>
  <c r="EP91" i="1"/>
  <c r="EN83" i="1"/>
  <c r="EL93" i="1"/>
  <c r="EG25" i="1"/>
  <c r="EO88" i="1"/>
  <c r="EP83" i="1"/>
  <c r="EO53" i="1"/>
  <c r="EN42" i="1"/>
  <c r="EG30" i="1"/>
  <c r="EM87" i="1"/>
  <c r="EP7" i="1"/>
  <c r="EN33" i="1"/>
  <c r="EP59" i="1"/>
  <c r="EP72" i="1"/>
  <c r="EL62" i="1"/>
  <c r="EN55" i="1"/>
  <c r="EP55" i="1"/>
  <c r="EM70" i="1"/>
  <c r="EL12" i="1"/>
  <c r="EM138" i="1"/>
  <c r="EM95" i="1"/>
  <c r="EP101" i="1"/>
  <c r="EN134" i="1"/>
  <c r="EP135" i="1"/>
  <c r="EG84" i="1"/>
  <c r="EG54" i="1"/>
  <c r="EL91" i="1"/>
  <c r="EO52" i="1"/>
  <c r="EM126" i="1"/>
  <c r="EG86" i="1"/>
  <c r="EO101" i="1"/>
  <c r="EM34" i="1"/>
  <c r="EO81" i="1"/>
  <c r="ER43" i="1"/>
  <c r="EP141" i="1"/>
  <c r="EM123" i="1"/>
  <c r="EO26" i="1"/>
  <c r="EM98" i="1"/>
  <c r="EM46" i="1"/>
  <c r="EP30" i="1"/>
  <c r="EN139" i="1"/>
  <c r="EL46" i="1"/>
  <c r="EP35" i="1"/>
  <c r="EO43" i="1"/>
  <c r="EM38" i="1"/>
  <c r="EP74" i="1"/>
  <c r="EO87" i="1"/>
  <c r="EP78" i="1"/>
  <c r="EL103" i="1"/>
  <c r="EG119" i="1"/>
  <c r="EL130" i="1"/>
  <c r="EM112" i="1"/>
  <c r="EL89" i="1"/>
  <c r="EO118" i="1"/>
  <c r="EG53" i="1"/>
  <c r="EP36" i="1"/>
  <c r="EO110" i="1"/>
  <c r="EL96" i="1"/>
  <c r="EO104" i="1"/>
  <c r="EP26" i="1"/>
  <c r="EP93" i="1"/>
  <c r="EM14" i="1"/>
  <c r="EP98" i="1"/>
  <c r="EO72" i="1"/>
  <c r="EM32" i="1"/>
  <c r="EM129" i="1"/>
  <c r="EG113" i="1"/>
  <c r="EN132" i="1"/>
  <c r="EN112" i="1"/>
  <c r="EN72" i="1"/>
  <c r="EM76" i="1"/>
  <c r="EL60" i="1"/>
  <c r="EL73" i="1"/>
  <c r="EP27" i="1"/>
  <c r="EG88" i="1"/>
  <c r="EL140" i="1"/>
  <c r="EO35" i="1"/>
  <c r="EN71" i="1"/>
  <c r="EL16" i="1"/>
  <c r="EO123" i="1"/>
  <c r="EO36" i="1"/>
  <c r="EP111" i="1"/>
  <c r="EG110" i="1"/>
  <c r="EO55" i="1"/>
  <c r="EO111" i="1"/>
  <c r="EO86" i="1"/>
  <c r="EP117" i="1"/>
  <c r="EL47" i="1"/>
  <c r="EM42" i="1"/>
  <c r="EP130" i="1"/>
  <c r="DY17" i="1"/>
  <c r="EJ5" i="1"/>
  <c r="EG75" i="1"/>
  <c r="EP45" i="1"/>
  <c r="EO122" i="1"/>
  <c r="EN17" i="1"/>
  <c r="EO29" i="1"/>
  <c r="EG97" i="1"/>
  <c r="EL40" i="1"/>
  <c r="EP11" i="1"/>
  <c r="EO30" i="1"/>
  <c r="EG8" i="1"/>
  <c r="EO130" i="1"/>
  <c r="ER126" i="1"/>
  <c r="EO141" i="1"/>
  <c r="EL102" i="1"/>
  <c r="EL133" i="1"/>
  <c r="EQ7" i="1"/>
  <c r="EP34" i="1"/>
  <c r="EG82" i="1"/>
  <c r="EN60" i="1"/>
  <c r="EP32" i="1"/>
  <c r="EJ106" i="1"/>
  <c r="EP80" i="1"/>
  <c r="EL113" i="1"/>
  <c r="EO92" i="1"/>
  <c r="EN21" i="1"/>
  <c r="EO39" i="1"/>
  <c r="EG37" i="1"/>
  <c r="EM84" i="1"/>
  <c r="EP19" i="1"/>
  <c r="EN36" i="1"/>
  <c r="EL13" i="1"/>
  <c r="EM139" i="1"/>
  <c r="EK76" i="1"/>
  <c r="EL99" i="1"/>
  <c r="EP46" i="1"/>
  <c r="EP76" i="1"/>
  <c r="EN89" i="1"/>
  <c r="EL65" i="1"/>
  <c r="EO33" i="1"/>
  <c r="EO106" i="1"/>
  <c r="EN50" i="1"/>
  <c r="EO120" i="1"/>
  <c r="EG18" i="1"/>
  <c r="EL29" i="1"/>
  <c r="EN88" i="1"/>
  <c r="EL36" i="1"/>
  <c r="EL136" i="1"/>
  <c r="EG57" i="1"/>
  <c r="EM136" i="1"/>
  <c r="EM125" i="1"/>
  <c r="EO14" i="1"/>
  <c r="EN31" i="1"/>
  <c r="EN68" i="1"/>
  <c r="EG70" i="1"/>
  <c r="EL100" i="1"/>
  <c r="EM35" i="1"/>
  <c r="EN133" i="1"/>
  <c r="EN75" i="1"/>
  <c r="EL104" i="1"/>
  <c r="EM118" i="1"/>
  <c r="EN81" i="1"/>
  <c r="EL57" i="1"/>
  <c r="EP38" i="1"/>
  <c r="EO136" i="1"/>
  <c r="EG11" i="1"/>
  <c r="EP119" i="1"/>
  <c r="EG61" i="1"/>
  <c r="EP25" i="1"/>
  <c r="EP21" i="1"/>
  <c r="EL95" i="1"/>
  <c r="EL32" i="1"/>
  <c r="EM110" i="1"/>
  <c r="EP108" i="1"/>
  <c r="EG13" i="1"/>
  <c r="EL94" i="1"/>
  <c r="EO113" i="1"/>
  <c r="EM17" i="1"/>
  <c r="EG47" i="1"/>
  <c r="EO82" i="1"/>
  <c r="EJ128" i="1"/>
  <c r="EM80" i="1"/>
  <c r="EP13" i="1"/>
  <c r="EO64" i="1"/>
  <c r="EO41" i="1"/>
  <c r="EL70" i="1"/>
  <c r="EM141" i="1"/>
  <c r="EL134" i="1"/>
  <c r="DZ9" i="1"/>
  <c r="EL23" i="1"/>
  <c r="EO131" i="1"/>
  <c r="EL127" i="1"/>
  <c r="EL138" i="1"/>
  <c r="EP60" i="1"/>
  <c r="EP118" i="1"/>
  <c r="EO85" i="1"/>
  <c r="EM52" i="1"/>
  <c r="EG68" i="1"/>
  <c r="EO80" i="1"/>
  <c r="EL67" i="1"/>
  <c r="EH38" i="1"/>
  <c r="DQ12" i="1"/>
  <c r="EC12" i="1"/>
  <c r="DM17" i="1"/>
  <c r="DN9" i="1"/>
  <c r="DG3" i="1"/>
  <c r="EO12" i="1" l="1"/>
  <c r="EL9" i="1"/>
  <c r="EK17" i="1"/>
  <c r="DS3" i="1"/>
  <c r="EQ3" i="1" l="1"/>
</calcChain>
</file>

<file path=xl/sharedStrings.xml><?xml version="1.0" encoding="utf-8"?>
<sst xmlns="http://schemas.openxmlformats.org/spreadsheetml/2006/main" count="1229" uniqueCount="563">
  <si>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</si>
  <si>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</si>
  <si>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</si>
  <si>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</si>
  <si>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</si>
  <si>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</si>
  <si>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</si>
  <si>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</si>
  <si>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</si>
  <si>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</si>
  <si>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</si>
  <si>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</si>
  <si>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</si>
  <si>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</si>
  <si>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</si>
  <si>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</si>
  <si>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</si>
  <si>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</si>
  <si>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</si>
  <si>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</si>
  <si>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</si>
  <si>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</si>
  <si>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</si>
  <si>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</si>
  <si>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</si>
  <si>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</si>
  <si>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</si>
  <si>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</si>
  <si>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</si>
  <si>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</si>
  <si>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</si>
  <si>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</si>
  <si>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</si>
  <si>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</si>
  <si>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</si>
  <si>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</si>
  <si>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</si>
  <si>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</si>
  <si>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</si>
  <si>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</si>
  <si>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</si>
  <si>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</si>
  <si>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</si>
  <si>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</si>
  <si>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</si>
  <si>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</si>
  <si>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</si>
  <si>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</si>
  <si>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</si>
  <si>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</si>
  <si>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</si>
  <si>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</si>
  <si>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</si>
  <si>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</si>
  <si>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</si>
  <si>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</si>
  <si>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</si>
  <si>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</si>
  <si>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</si>
  <si>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</si>
  <si>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</si>
  <si>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</si>
  <si>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</si>
  <si>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</si>
  <si>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</si>
  <si>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</si>
  <si>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</si>
  <si>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</si>
  <si>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</si>
  <si>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</si>
  <si>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</si>
  <si>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</si>
  <si>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</si>
  <si>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</si>
  <si>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</si>
  <si>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</si>
  <si>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</si>
  <si>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</si>
  <si>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</si>
  <si>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</si>
  <si>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</si>
  <si>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</si>
  <si>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</si>
  <si>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</si>
  <si>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</si>
  <si>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</si>
  <si>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</si>
  <si>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</si>
  <si>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</si>
  <si>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</si>
  <si>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</si>
  <si>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</si>
  <si>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</si>
  <si>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</si>
  <si>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</si>
  <si>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</si>
  <si>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</si>
  <si>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</si>
  <si>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</si>
  <si>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</si>
  <si>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</si>
  <si>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</si>
  <si>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</si>
  <si>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</si>
  <si>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</si>
  <si>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</si>
  <si>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</si>
  <si>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</si>
  <si>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</si>
  <si>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</si>
  <si>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</si>
  <si>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</si>
  <si>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</si>
  <si>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</si>
  <si>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</si>
  <si>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</si>
  <si>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</si>
  <si>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</si>
  <si>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</si>
  <si>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</si>
  <si>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</si>
  <si>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</si>
  <si>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</si>
  <si>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</si>
  <si>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</si>
  <si>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</si>
  <si>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</si>
  <si>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</si>
  <si>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</si>
  <si>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</si>
  <si>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</si>
  <si>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</si>
  <si>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</si>
  <si>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</si>
  <si>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</si>
  <si>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</si>
  <si>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</si>
  <si>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</si>
  <si>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</si>
  <si>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</si>
  <si>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</si>
  <si>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</si>
  <si>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</si>
  <si>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</si>
  <si>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</si>
  <si>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</si>
  <si>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</si>
  <si>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</si>
  <si>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</si>
  <si>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</si>
  <si>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</si>
  <si>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</si>
  <si>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</si>
  <si>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</si>
  <si>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</si>
  <si>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</si>
  <si>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</si>
  <si>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</si>
  <si>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</si>
  <si>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</si>
  <si>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</si>
  <si>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</si>
  <si>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</si>
  <si>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</si>
  <si>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</si>
  <si>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</si>
  <si>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</si>
  <si>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</si>
  <si>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</si>
  <si>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</si>
  <si>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</si>
  <si>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</si>
  <si>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</si>
  <si>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</si>
  <si>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</si>
  <si>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</si>
  <si>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</si>
  <si>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</si>
  <si>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</si>
  <si>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</si>
  <si>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</si>
  <si>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</si>
  <si>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</si>
  <si>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</si>
  <si>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</si>
  <si>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</si>
  <si>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</si>
  <si>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</si>
  <si>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</si>
  <si>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</si>
  <si>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</si>
  <si>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</si>
  <si>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FortisAlberta Reversing POD - Pegasus (659S)</t>
  </si>
  <si>
    <t>0000025711</t>
  </si>
  <si>
    <t>0000079301</t>
  </si>
  <si>
    <t>FortisAlberta DOS - Cochrane EV Partnership (793S)</t>
  </si>
  <si>
    <t>0000089511</t>
  </si>
  <si>
    <t>0000035311</t>
  </si>
  <si>
    <t>321S033</t>
  </si>
  <si>
    <t>ATCO Electric DOS - Daishowa-Marubeni (839S)</t>
  </si>
  <si>
    <t>0000040511</t>
  </si>
  <si>
    <t>APF Athabasca</t>
  </si>
  <si>
    <t>McBride Lake Wind Facility</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</si>
  <si>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</si>
  <si>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</si>
  <si>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</si>
  <si>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</si>
  <si>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</si>
  <si>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</si>
  <si>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</si>
  <si>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</si>
  <si>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</si>
  <si>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</si>
  <si>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</si>
  <si>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Blue Trail Wind Facility</t>
  </si>
  <si>
    <t>Cascade Hydro Facility</t>
  </si>
  <si>
    <t>CES1/CES2</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</si>
  <si>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</si>
  <si>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</si>
  <si>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</si>
  <si>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</si>
  <si>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</si>
  <si>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</si>
  <si>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</si>
  <si>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</si>
  <si>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</si>
  <si>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</si>
  <si>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</si>
  <si>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Clover Bar #1</t>
  </si>
  <si>
    <t>Clover Bar #2</t>
  </si>
  <si>
    <t>Clover Bar #3</t>
  </si>
  <si>
    <t>CRE1</t>
  </si>
  <si>
    <t>Fort Nelson</t>
  </si>
  <si>
    <t>CRE2</t>
  </si>
  <si>
    <t>Ghost Hydro Facility</t>
  </si>
  <si>
    <t>Genesee #1</t>
  </si>
  <si>
    <t>Genesee #2</t>
  </si>
  <si>
    <t>CRR2</t>
  </si>
  <si>
    <t>Genesee #3</t>
  </si>
  <si>
    <t>Soderglen Wind Facility</t>
  </si>
  <si>
    <t>Halkirk Wind Facility</t>
  </si>
  <si>
    <t>H. R. Milner</t>
  </si>
  <si>
    <t>Horseshoe Hydro Facility</t>
  </si>
  <si>
    <t>Summerview 1 Wind Facility</t>
  </si>
  <si>
    <t>Summerview 2 Wind Facility</t>
  </si>
  <si>
    <t>Interlakes Hydro Facility</t>
  </si>
  <si>
    <t>Cold Lake Industrial System</t>
  </si>
  <si>
    <t>IOR3</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</si>
  <si>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</si>
  <si>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</si>
  <si>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</si>
  <si>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</si>
  <si>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</si>
  <si>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</si>
  <si>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</si>
  <si>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</si>
  <si>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</si>
  <si>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</si>
  <si>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</si>
  <si>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</si>
  <si>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NRGreen</t>
  </si>
  <si>
    <t>Nexen Balzac</t>
  </si>
  <si>
    <t>Nexen Long Lake Industrial System</t>
  </si>
  <si>
    <t>Oldman River Hydro Facility</t>
  </si>
  <si>
    <t>Poplar Hill #1</t>
  </si>
  <si>
    <t>Cowley Ridge Phase 1 Wind Facility</t>
  </si>
  <si>
    <t>Pocaterra Hydro Facility</t>
  </si>
  <si>
    <t>Rainbow #5</t>
  </si>
  <si>
    <t>Rundle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</si>
  <si>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</si>
  <si>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</si>
  <si>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</si>
  <si>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</si>
  <si>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</si>
  <si>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</si>
  <si>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</si>
  <si>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</si>
  <si>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</si>
  <si>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</si>
  <si>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</si>
  <si>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</si>
  <si>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</si>
  <si>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</si>
  <si>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</si>
  <si>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</si>
  <si>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</si>
  <si>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</si>
  <si>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</si>
  <si>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</si>
  <si>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</si>
  <si>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</si>
  <si>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</si>
  <si>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</si>
  <si>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</si>
  <si>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</si>
  <si>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</si>
  <si>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</si>
  <si>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</si>
  <si>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</si>
  <si>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</si>
  <si>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</si>
  <si>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</si>
  <si>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Alberta-Montana Intertie - Export</t>
  </si>
  <si>
    <t>—</t>
  </si>
  <si>
    <t>120SIMP</t>
  </si>
  <si>
    <t>Alberta-Montana Intertie - Import</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</si>
  <si>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</si>
  <si>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</si>
  <si>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</si>
  <si>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</si>
  <si>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</si>
  <si>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</si>
  <si>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</si>
  <si>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</si>
  <si>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</si>
  <si>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</si>
  <si>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</si>
  <si>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</si>
  <si>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</si>
  <si>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</si>
  <si>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</si>
  <si>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</si>
  <si>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</si>
  <si>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</si>
  <si>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</si>
  <si>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</si>
  <si>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</si>
  <si>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</si>
  <si>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</si>
  <si>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</si>
  <si>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</si>
  <si>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</si>
  <si>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</si>
  <si>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</si>
  <si>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</si>
  <si>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</si>
  <si>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</si>
  <si>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</si>
  <si>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</si>
  <si>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</si>
  <si>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</si>
  <si>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</si>
  <si>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</si>
  <si>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</si>
  <si>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</si>
  <si>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</si>
  <si>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</si>
  <si>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</si>
  <si>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</si>
  <si>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</si>
  <si>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</si>
  <si>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</si>
  <si>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</si>
  <si>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</si>
  <si>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</si>
  <si>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</si>
  <si>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</si>
  <si>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</si>
  <si>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</si>
  <si>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</si>
  <si>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</si>
  <si>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</si>
  <si>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</si>
  <si>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</si>
  <si>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</si>
  <si>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</si>
  <si>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</si>
  <si>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</si>
  <si>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</si>
  <si>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</si>
  <si>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</si>
  <si>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</si>
  <si>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</si>
  <si>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</si>
  <si>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</si>
  <si>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</si>
  <si>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</si>
  <si>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</si>
  <si>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</si>
  <si>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</si>
  <si>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</si>
  <si>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</si>
  <si>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</si>
  <si>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</si>
  <si>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</si>
  <si>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</si>
  <si>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</si>
  <si>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</si>
  <si>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</si>
  <si>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</si>
  <si>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</si>
  <si>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</si>
  <si>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</si>
  <si>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</si>
  <si>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</si>
  <si>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</si>
  <si>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</si>
  <si>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</si>
  <si>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</si>
  <si>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</si>
  <si>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</si>
  <si>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</si>
  <si>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</si>
  <si>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</si>
  <si>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</si>
  <si>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</si>
  <si>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</si>
  <si>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</si>
  <si>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</si>
  <si>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</si>
  <si>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</si>
  <si>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</si>
  <si>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</si>
  <si>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</si>
  <si>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</si>
  <si>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</si>
  <si>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</si>
  <si>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</si>
  <si>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</si>
  <si>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</si>
  <si>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</si>
  <si>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</si>
  <si>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</si>
  <si>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</si>
  <si>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</si>
  <si>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</si>
  <si>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</si>
  <si>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</si>
  <si>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</si>
  <si>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</si>
  <si>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</si>
  <si>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</si>
  <si>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</si>
  <si>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</si>
  <si>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</si>
  <si>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</si>
  <si>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</si>
  <si>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</si>
  <si>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</si>
  <si>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</si>
  <si>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</si>
  <si>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</si>
  <si>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</si>
  <si>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</si>
  <si>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</si>
  <si>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</si>
  <si>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</si>
  <si>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APF</t>
  </si>
  <si>
    <t>EEC</t>
  </si>
  <si>
    <t>VQW</t>
  </si>
  <si>
    <t>TAU</t>
  </si>
  <si>
    <t>TCN</t>
  </si>
  <si>
    <t>ENMP</t>
  </si>
  <si>
    <t>CAEC</t>
  </si>
  <si>
    <t>CMH</t>
  </si>
  <si>
    <t>CNRL</t>
  </si>
  <si>
    <t>CRR</t>
  </si>
  <si>
    <t>EGPI</t>
  </si>
  <si>
    <t>DAIS</t>
  </si>
  <si>
    <t>DOW</t>
  </si>
  <si>
    <t>BOWA</t>
  </si>
  <si>
    <t>ENCR</t>
  </si>
  <si>
    <t>EEMI</t>
  </si>
  <si>
    <t>TCES</t>
  </si>
  <si>
    <t>PWX</t>
  </si>
  <si>
    <t>CPW</t>
  </si>
  <si>
    <t>EPDG</t>
  </si>
  <si>
    <t>CFPL</t>
  </si>
  <si>
    <t>HWP</t>
  </si>
  <si>
    <t>MPLP</t>
  </si>
  <si>
    <t>ESSO</t>
  </si>
  <si>
    <t>TAKH</t>
  </si>
  <si>
    <t>KHW</t>
  </si>
  <si>
    <t>MANH</t>
  </si>
  <si>
    <t>MEGE</t>
  </si>
  <si>
    <t>SCE</t>
  </si>
  <si>
    <t>MSCG</t>
  </si>
  <si>
    <t>GPWF</t>
  </si>
  <si>
    <t>APNC</t>
  </si>
  <si>
    <t>NPC</t>
  </si>
  <si>
    <t>GPI</t>
  </si>
  <si>
    <t>NRG</t>
  </si>
  <si>
    <t>NXI</t>
  </si>
  <si>
    <t>CUPC</t>
  </si>
  <si>
    <t>ACRL</t>
  </si>
  <si>
    <t>REMC</t>
  </si>
  <si>
    <t>SCL</t>
  </si>
  <si>
    <t>SCR</t>
  </si>
  <si>
    <t>SEPI</t>
  </si>
  <si>
    <t>SHEL</t>
  </si>
  <si>
    <t>ASTC</t>
  </si>
  <si>
    <t>EPPA</t>
  </si>
  <si>
    <t>NESI</t>
  </si>
  <si>
    <t>TEN</t>
  </si>
  <si>
    <t>WEYR</t>
  </si>
  <si>
    <t>Identifier</t>
  </si>
  <si>
    <t>Cowley Ridge Expansion #1 Wind Facility</t>
  </si>
  <si>
    <t>Cowley Ridge Expansion #2 Wind Facility</t>
  </si>
  <si>
    <t>Cowley North Wind Facility</t>
  </si>
  <si>
    <t>Castle Rock Wind Facility</t>
  </si>
  <si>
    <t>Cowley Ridge Phase 2 Wind Facility</t>
  </si>
  <si>
    <t>Northstone Power</t>
  </si>
  <si>
    <t>Primrose #1</t>
  </si>
  <si>
    <t>Rainbow #1</t>
  </si>
  <si>
    <t>Rainbow #2</t>
  </si>
  <si>
    <t>Rainbow #3</t>
  </si>
  <si>
    <t>Rainbow Lake #1</t>
  </si>
  <si>
    <t>EPDA</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</si>
  <si>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</si>
  <si>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</si>
  <si>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</si>
  <si>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</si>
  <si>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</si>
  <si>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</si>
  <si>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</si>
  <si>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</si>
  <si>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</si>
  <si>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</si>
  <si>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</si>
  <si>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</si>
  <si>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</si>
  <si>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</si>
  <si>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</si>
  <si>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</si>
  <si>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Calgary Energy Centre #1</t>
  </si>
  <si>
    <t>Grande Prairie EcoPower Industrial System</t>
  </si>
  <si>
    <t>Sturgeon #1</t>
  </si>
  <si>
    <t>Sturgeon #2</t>
  </si>
  <si>
    <t>Contract 3</t>
  </si>
  <si>
    <t>Contract 4</t>
  </si>
  <si>
    <t>Contract 5</t>
  </si>
  <si>
    <t>CHD</t>
  </si>
  <si>
    <t>PCES</t>
  </si>
  <si>
    <t>AP00</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</si>
  <si>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</si>
  <si>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</si>
  <si>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</si>
  <si>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</si>
  <si>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</si>
  <si>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</si>
  <si>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</si>
  <si>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</si>
  <si>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</si>
  <si>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</si>
  <si>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</si>
  <si>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</si>
  <si>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</si>
  <si>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</si>
  <si>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</si>
  <si>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</si>
  <si>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</si>
  <si>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</si>
  <si>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</si>
  <si>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Note: Bank Rate for Nov 2020 to Feb 2021 based on Bank Rate for Oct 2020.</t>
  </si>
  <si>
    <t>Module C DOS Adjustments Detail - 2013</t>
  </si>
  <si>
    <t>341S025</t>
  </si>
  <si>
    <t>Syncrude Industrial System DOS</t>
  </si>
  <si>
    <t>0000016301</t>
  </si>
  <si>
    <t>FortisAlberta DOS - BP Empress (163S)</t>
  </si>
  <si>
    <t>CETC</t>
  </si>
  <si>
    <t>CONS</t>
  </si>
  <si>
    <t>Module C Adjustments - 2013</t>
  </si>
  <si>
    <t>Estimate - November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</si>
</sst>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79">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nkofcanada.ca/rates/interest-rates/canadian-interest-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49"/>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561</v>
      </c>
      <c r="BY1" s="55"/>
    </row>
    <row r="2" spans="1:148" x14ac:dyDescent="0.25">
      <c r="A2" s="29" t="s">
        <v>562</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433</v>
      </c>
      <c r="BA2" s="59" t="s">
        <v>4</v>
      </c>
      <c r="BB2" s="60"/>
      <c r="BC2" s="60"/>
      <c r="BD2" s="60"/>
      <c r="BE2" s="60"/>
      <c r="BF2" s="60"/>
      <c r="BG2" s="60"/>
      <c r="BH2" s="60"/>
      <c r="BI2" s="60"/>
      <c r="BJ2" s="25" t="s">
        <v>434</v>
      </c>
      <c r="BK2" s="72">
        <f>SUM(BA5:BL141)</f>
        <v>3434536.8699999996</v>
      </c>
      <c r="BL2" s="73"/>
      <c r="BM2" s="5" t="s">
        <v>5</v>
      </c>
      <c r="BN2" s="5"/>
      <c r="BO2" s="5"/>
      <c r="BP2" s="5"/>
      <c r="BQ2" s="5"/>
      <c r="BR2" s="5"/>
      <c r="BS2" s="5"/>
      <c r="BT2" s="5"/>
      <c r="BU2" s="5"/>
      <c r="BV2" s="5"/>
      <c r="BW2" s="5"/>
      <c r="BX2" s="5"/>
      <c r="BY2" s="61" t="s">
        <v>430</v>
      </c>
      <c r="CJ2" s="23" t="s">
        <v>520</v>
      </c>
      <c r="CK2" s="56" t="s">
        <v>438</v>
      </c>
      <c r="CL2" s="32"/>
      <c r="CM2" s="32"/>
      <c r="CN2" s="32"/>
      <c r="CO2" s="32"/>
      <c r="CP2" s="32"/>
      <c r="CQ2" s="32"/>
      <c r="CR2" s="32"/>
      <c r="CS2" s="32"/>
      <c r="CT2" s="32"/>
      <c r="CU2" s="32"/>
      <c r="CV2" s="24" t="s">
        <v>436</v>
      </c>
      <c r="CW2" s="61" t="s">
        <v>441</v>
      </c>
      <c r="CX2" s="61"/>
      <c r="CY2" s="61"/>
      <c r="CZ2" s="61"/>
      <c r="DA2" s="61"/>
      <c r="DB2" s="61"/>
      <c r="DC2" s="61"/>
      <c r="DD2" s="61"/>
      <c r="DE2" s="61"/>
      <c r="DF2" s="61"/>
      <c r="DG2" s="61"/>
      <c r="DH2" s="23" t="s">
        <v>552</v>
      </c>
      <c r="DI2" s="56" t="s">
        <v>540</v>
      </c>
      <c r="DJ2" s="56"/>
      <c r="DK2" s="56"/>
      <c r="DL2" s="56"/>
      <c r="DM2" s="56"/>
      <c r="DN2" s="56"/>
      <c r="DO2" s="56"/>
      <c r="DP2" s="56"/>
      <c r="DQ2" s="56"/>
      <c r="DR2" s="56"/>
      <c r="DS2" s="56"/>
      <c r="DT2" s="24" t="s">
        <v>541</v>
      </c>
      <c r="DU2" s="61" t="s">
        <v>440</v>
      </c>
      <c r="DV2" s="61"/>
      <c r="DW2" s="61"/>
      <c r="DX2" s="61"/>
      <c r="DY2" s="61"/>
      <c r="DZ2" s="61"/>
      <c r="EA2" s="61"/>
      <c r="EB2" s="61"/>
      <c r="EC2" s="61"/>
      <c r="ED2" s="61"/>
      <c r="EE2" s="61"/>
      <c r="EF2" s="23" t="s">
        <v>544</v>
      </c>
      <c r="EG2" s="56" t="s">
        <v>432</v>
      </c>
      <c r="EH2" s="32"/>
      <c r="EI2" s="32"/>
      <c r="EJ2" s="32"/>
      <c r="EK2" s="32"/>
      <c r="EL2" s="32"/>
      <c r="EM2" s="32"/>
      <c r="EN2" s="32"/>
      <c r="EO2" s="32"/>
      <c r="EP2" s="32"/>
      <c r="EQ2" s="32"/>
      <c r="ER2" s="24" t="s">
        <v>545</v>
      </c>
    </row>
    <row r="3" spans="1:148" x14ac:dyDescent="0.25">
      <c r="E3" s="53" t="s">
        <v>6</v>
      </c>
      <c r="F3" s="54"/>
      <c r="G3" s="54"/>
      <c r="H3" s="54"/>
      <c r="I3" s="54"/>
      <c r="J3" s="54"/>
      <c r="K3" s="54"/>
      <c r="L3" s="54"/>
      <c r="M3" s="54"/>
      <c r="N3" s="54"/>
      <c r="O3" s="74">
        <f>SUM(E5:P141)</f>
        <v>59432727.089707471</v>
      </c>
      <c r="P3" s="75"/>
      <c r="Q3" s="57" t="s">
        <v>7</v>
      </c>
      <c r="R3" s="58"/>
      <c r="S3" s="58"/>
      <c r="T3" s="58"/>
      <c r="U3" s="58"/>
      <c r="V3" s="58"/>
      <c r="W3" s="58"/>
      <c r="X3" s="58"/>
      <c r="Y3" s="58"/>
      <c r="Z3" s="58"/>
      <c r="AA3" s="70">
        <f>SUM(Q5:AB141)</f>
        <v>4901901281.949996</v>
      </c>
      <c r="AB3" s="71"/>
      <c r="AD3" s="4"/>
      <c r="AE3" s="4"/>
      <c r="AF3" s="4"/>
      <c r="AG3" s="4"/>
      <c r="AH3" s="4"/>
      <c r="AI3" s="4"/>
      <c r="AJ3" s="4"/>
      <c r="AK3" s="4"/>
      <c r="AL3" s="4"/>
      <c r="AM3" s="4"/>
      <c r="AN3" s="4"/>
      <c r="AO3" s="36" t="s">
        <v>429</v>
      </c>
      <c r="AP3" s="44"/>
      <c r="AQ3" s="44"/>
      <c r="AR3" s="44"/>
      <c r="AS3" s="44"/>
      <c r="AT3" s="44"/>
      <c r="AU3" s="44"/>
      <c r="AV3" s="44"/>
      <c r="AW3" s="44"/>
      <c r="AX3" s="44"/>
      <c r="AY3" s="70">
        <f>SUM(AO5:AZ141)</f>
        <v>181599255.24000013</v>
      </c>
      <c r="AZ3" s="71"/>
      <c r="BA3" s="62">
        <v>-4.0000000000000002E-4</v>
      </c>
      <c r="BB3" s="62">
        <v>-4.0000000000000002E-4</v>
      </c>
      <c r="BC3" s="62">
        <v>-4.0000000000000002E-4</v>
      </c>
      <c r="BD3" s="62">
        <v>1.6000000000000001E-3</v>
      </c>
      <c r="BE3" s="62">
        <v>1.6000000000000001E-3</v>
      </c>
      <c r="BF3" s="62">
        <v>1.6000000000000001E-3</v>
      </c>
      <c r="BG3" s="62">
        <v>3.0999999999999999E-3</v>
      </c>
      <c r="BH3" s="62">
        <v>3.0999999999999999E-3</v>
      </c>
      <c r="BI3" s="62">
        <v>3.0999999999999999E-3</v>
      </c>
      <c r="BJ3" s="62">
        <v>-3.8999999999999998E-3</v>
      </c>
      <c r="BK3" s="62">
        <v>-3.8999999999999998E-3</v>
      </c>
      <c r="BL3" s="62">
        <v>-3.8999999999999998E-3</v>
      </c>
      <c r="BM3" s="6"/>
      <c r="BN3" s="6"/>
      <c r="BO3" s="6"/>
      <c r="BP3" s="6"/>
      <c r="BQ3" s="6"/>
      <c r="BR3" s="6"/>
      <c r="BS3" s="6"/>
      <c r="BT3" s="6"/>
      <c r="BU3" s="6"/>
      <c r="BV3" s="6"/>
      <c r="BW3" s="6"/>
      <c r="BX3" s="6"/>
      <c r="BY3" s="59" t="s">
        <v>431</v>
      </c>
      <c r="BZ3" s="60"/>
      <c r="CA3" s="60"/>
      <c r="CB3" s="60"/>
      <c r="CC3" s="60"/>
      <c r="CD3" s="60"/>
      <c r="CE3" s="60"/>
      <c r="CF3" s="60"/>
      <c r="CG3" s="60"/>
      <c r="CH3" s="60"/>
      <c r="CI3" s="72">
        <f ca="1">SUM(BY5:CJ141)</f>
        <v>172015526.62999991</v>
      </c>
      <c r="CJ3" s="73"/>
      <c r="CK3" s="57" t="s">
        <v>437</v>
      </c>
      <c r="CL3" s="58"/>
      <c r="CM3" s="58"/>
      <c r="CN3" s="58"/>
      <c r="CO3" s="58"/>
      <c r="CP3" s="58"/>
      <c r="CQ3" s="58"/>
      <c r="CR3" s="58"/>
      <c r="CS3" s="58"/>
      <c r="CT3" s="44"/>
      <c r="CU3" s="44" t="s">
        <v>439</v>
      </c>
      <c r="CV3" s="63">
        <f ca="1">ROUND(-(CI3-AY3-BK2)/AA3,4)</f>
        <v>2.7000000000000001E-3</v>
      </c>
      <c r="CW3" s="59" t="s">
        <v>442</v>
      </c>
      <c r="CX3" s="60"/>
      <c r="CY3" s="60"/>
      <c r="CZ3" s="60"/>
      <c r="DA3" s="60"/>
      <c r="DB3" s="60"/>
      <c r="DC3" s="60"/>
      <c r="DD3" s="60"/>
      <c r="DE3" s="60"/>
      <c r="DF3" s="60"/>
      <c r="DG3" s="72">
        <f ca="1">SUM(CW5:DH141)</f>
        <v>216868.07000000938</v>
      </c>
      <c r="DH3" s="73"/>
      <c r="DI3" s="57" t="s">
        <v>542</v>
      </c>
      <c r="DJ3" s="58"/>
      <c r="DK3" s="58"/>
      <c r="DL3" s="58"/>
      <c r="DM3" s="58"/>
      <c r="DN3" s="58"/>
      <c r="DO3" s="58"/>
      <c r="DP3" s="58"/>
      <c r="DQ3" s="58"/>
      <c r="DR3" s="58"/>
      <c r="DS3" s="70">
        <f ca="1">SUM(DI5:DT141)</f>
        <v>10843.499999999298</v>
      </c>
      <c r="DT3" s="71"/>
      <c r="DU3" s="62">
        <f t="shared" ref="DU3:EF3" ca="1" si="0">VLOOKUP(DU4,CumulativeInterestRate,7,FALSE)</f>
        <v>0.21730717119544871</v>
      </c>
      <c r="DV3" s="62">
        <f t="shared" ca="1" si="0"/>
        <v>0.21497155475709254</v>
      </c>
      <c r="DW3" s="62">
        <f t="shared" ca="1" si="0"/>
        <v>0.21286196571599664</v>
      </c>
      <c r="DX3" s="62">
        <f t="shared" ca="1" si="0"/>
        <v>0.21052634927764047</v>
      </c>
      <c r="DY3" s="62">
        <f t="shared" ca="1" si="0"/>
        <v>0.20826607530503771</v>
      </c>
      <c r="DZ3" s="62">
        <f t="shared" ca="1" si="0"/>
        <v>0.20593045886668154</v>
      </c>
      <c r="EA3" s="62">
        <f t="shared" ca="1" si="0"/>
        <v>0.20367018489407882</v>
      </c>
      <c r="EB3" s="62">
        <f t="shared" ca="1" si="0"/>
        <v>0.20133456845572265</v>
      </c>
      <c r="EC3" s="62">
        <f t="shared" ca="1" si="0"/>
        <v>0.1989989520173665</v>
      </c>
      <c r="ED3" s="62">
        <f t="shared" ca="1" si="0"/>
        <v>0.19673867804476378</v>
      </c>
      <c r="EE3" s="62">
        <f t="shared" ca="1" si="0"/>
        <v>0.19440306160640761</v>
      </c>
      <c r="EF3" s="62">
        <f t="shared" ca="1" si="0"/>
        <v>0.19214278763380485</v>
      </c>
      <c r="EG3" s="57" t="s">
        <v>443</v>
      </c>
      <c r="EH3" s="58"/>
      <c r="EI3" s="58"/>
      <c r="EJ3" s="58"/>
      <c r="EK3" s="58"/>
      <c r="EL3" s="58"/>
      <c r="EM3" s="58"/>
      <c r="EN3" s="58"/>
      <c r="EO3" s="58"/>
      <c r="EP3" s="58"/>
      <c r="EQ3" s="70">
        <f ca="1">SUM(EG5:ER141)</f>
        <v>201390.72999998828</v>
      </c>
      <c r="ER3" s="71"/>
    </row>
    <row r="4" spans="1:148" s="7" customFormat="1" x14ac:dyDescent="0.25">
      <c r="A4" s="7" t="s">
        <v>8</v>
      </c>
      <c r="B4" s="1" t="s">
        <v>495</v>
      </c>
      <c r="C4" s="7" t="s">
        <v>9</v>
      </c>
      <c r="D4" s="7" t="s">
        <v>10</v>
      </c>
      <c r="E4" s="8">
        <v>41275</v>
      </c>
      <c r="F4" s="8">
        <v>41306</v>
      </c>
      <c r="G4" s="8">
        <v>41334</v>
      </c>
      <c r="H4" s="8">
        <v>41365</v>
      </c>
      <c r="I4" s="8">
        <v>41395</v>
      </c>
      <c r="J4" s="8">
        <v>41426</v>
      </c>
      <c r="K4" s="8">
        <v>41456</v>
      </c>
      <c r="L4" s="8">
        <v>41487</v>
      </c>
      <c r="M4" s="8">
        <v>41518</v>
      </c>
      <c r="N4" s="8">
        <v>41548</v>
      </c>
      <c r="O4" s="8">
        <v>41579</v>
      </c>
      <c r="P4" s="8">
        <v>41609</v>
      </c>
      <c r="Q4" s="9">
        <v>41275</v>
      </c>
      <c r="R4" s="9">
        <v>41306</v>
      </c>
      <c r="S4" s="9">
        <v>41334</v>
      </c>
      <c r="T4" s="9">
        <v>41365</v>
      </c>
      <c r="U4" s="9">
        <v>41395</v>
      </c>
      <c r="V4" s="9">
        <v>41426</v>
      </c>
      <c r="W4" s="9">
        <v>41456</v>
      </c>
      <c r="X4" s="9">
        <v>41487</v>
      </c>
      <c r="Y4" s="9">
        <v>41518</v>
      </c>
      <c r="Z4" s="9">
        <v>41548</v>
      </c>
      <c r="AA4" s="9">
        <v>41579</v>
      </c>
      <c r="AB4" s="9">
        <v>41609</v>
      </c>
      <c r="AC4" s="8">
        <v>41275</v>
      </c>
      <c r="AD4" s="8">
        <v>41306</v>
      </c>
      <c r="AE4" s="8">
        <v>41334</v>
      </c>
      <c r="AF4" s="8">
        <v>41365</v>
      </c>
      <c r="AG4" s="8">
        <v>41395</v>
      </c>
      <c r="AH4" s="8">
        <v>41426</v>
      </c>
      <c r="AI4" s="8">
        <v>41456</v>
      </c>
      <c r="AJ4" s="8">
        <v>41487</v>
      </c>
      <c r="AK4" s="8">
        <v>41518</v>
      </c>
      <c r="AL4" s="8">
        <v>41548</v>
      </c>
      <c r="AM4" s="8">
        <v>41579</v>
      </c>
      <c r="AN4" s="8">
        <v>41609</v>
      </c>
      <c r="AO4" s="37">
        <v>41275</v>
      </c>
      <c r="AP4" s="37">
        <v>41306</v>
      </c>
      <c r="AQ4" s="37">
        <v>41334</v>
      </c>
      <c r="AR4" s="37">
        <v>41365</v>
      </c>
      <c r="AS4" s="37">
        <v>41395</v>
      </c>
      <c r="AT4" s="37">
        <v>41426</v>
      </c>
      <c r="AU4" s="37">
        <v>41456</v>
      </c>
      <c r="AV4" s="37">
        <v>41487</v>
      </c>
      <c r="AW4" s="37">
        <v>41518</v>
      </c>
      <c r="AX4" s="37">
        <v>41548</v>
      </c>
      <c r="AY4" s="37">
        <v>41579</v>
      </c>
      <c r="AZ4" s="37">
        <v>41609</v>
      </c>
      <c r="BA4" s="10">
        <v>41275</v>
      </c>
      <c r="BB4" s="10">
        <v>41306</v>
      </c>
      <c r="BC4" s="10">
        <v>41334</v>
      </c>
      <c r="BD4" s="10">
        <v>41365</v>
      </c>
      <c r="BE4" s="10">
        <v>41395</v>
      </c>
      <c r="BF4" s="10">
        <v>41426</v>
      </c>
      <c r="BG4" s="10">
        <v>41456</v>
      </c>
      <c r="BH4" s="10">
        <v>41487</v>
      </c>
      <c r="BI4" s="10">
        <v>41518</v>
      </c>
      <c r="BJ4" s="10">
        <v>41548</v>
      </c>
      <c r="BK4" s="10">
        <v>41579</v>
      </c>
      <c r="BL4" s="10">
        <v>41609</v>
      </c>
      <c r="BM4" s="9">
        <v>41275</v>
      </c>
      <c r="BN4" s="9">
        <v>41306</v>
      </c>
      <c r="BO4" s="9">
        <v>41334</v>
      </c>
      <c r="BP4" s="9">
        <v>41365</v>
      </c>
      <c r="BQ4" s="9">
        <v>41395</v>
      </c>
      <c r="BR4" s="9">
        <v>41426</v>
      </c>
      <c r="BS4" s="9">
        <v>41456</v>
      </c>
      <c r="BT4" s="9">
        <v>41487</v>
      </c>
      <c r="BU4" s="9">
        <v>41518</v>
      </c>
      <c r="BV4" s="9">
        <v>41548</v>
      </c>
      <c r="BW4" s="9">
        <v>41579</v>
      </c>
      <c r="BX4" s="9">
        <v>41609</v>
      </c>
      <c r="BY4" s="10">
        <v>41275</v>
      </c>
      <c r="BZ4" s="10">
        <v>41306</v>
      </c>
      <c r="CA4" s="10">
        <v>41334</v>
      </c>
      <c r="CB4" s="10">
        <v>41365</v>
      </c>
      <c r="CC4" s="10">
        <v>41395</v>
      </c>
      <c r="CD4" s="10">
        <v>41426</v>
      </c>
      <c r="CE4" s="10">
        <v>41456</v>
      </c>
      <c r="CF4" s="10">
        <v>41487</v>
      </c>
      <c r="CG4" s="10">
        <v>41518</v>
      </c>
      <c r="CH4" s="10">
        <v>41548</v>
      </c>
      <c r="CI4" s="10">
        <v>41579</v>
      </c>
      <c r="CJ4" s="10">
        <v>41609</v>
      </c>
      <c r="CK4" s="9">
        <v>41275</v>
      </c>
      <c r="CL4" s="9">
        <v>41306</v>
      </c>
      <c r="CM4" s="9">
        <v>41334</v>
      </c>
      <c r="CN4" s="9">
        <v>41365</v>
      </c>
      <c r="CO4" s="9">
        <v>41395</v>
      </c>
      <c r="CP4" s="9">
        <v>41426</v>
      </c>
      <c r="CQ4" s="9">
        <v>41456</v>
      </c>
      <c r="CR4" s="9">
        <v>41487</v>
      </c>
      <c r="CS4" s="9">
        <v>41518</v>
      </c>
      <c r="CT4" s="9">
        <v>41548</v>
      </c>
      <c r="CU4" s="9">
        <v>41579</v>
      </c>
      <c r="CV4" s="9">
        <v>41609</v>
      </c>
      <c r="CW4" s="10">
        <v>41275</v>
      </c>
      <c r="CX4" s="10">
        <v>41306</v>
      </c>
      <c r="CY4" s="10">
        <v>41334</v>
      </c>
      <c r="CZ4" s="10">
        <v>41365</v>
      </c>
      <c r="DA4" s="10">
        <v>41395</v>
      </c>
      <c r="DB4" s="10">
        <v>41426</v>
      </c>
      <c r="DC4" s="10">
        <v>41456</v>
      </c>
      <c r="DD4" s="10">
        <v>41487</v>
      </c>
      <c r="DE4" s="10">
        <v>41518</v>
      </c>
      <c r="DF4" s="10">
        <v>41548</v>
      </c>
      <c r="DG4" s="10">
        <v>41579</v>
      </c>
      <c r="DH4" s="10">
        <v>41609</v>
      </c>
      <c r="DI4" s="9">
        <v>41275</v>
      </c>
      <c r="DJ4" s="9">
        <v>41306</v>
      </c>
      <c r="DK4" s="9">
        <v>41334</v>
      </c>
      <c r="DL4" s="9">
        <v>41365</v>
      </c>
      <c r="DM4" s="9">
        <v>41395</v>
      </c>
      <c r="DN4" s="9">
        <v>41426</v>
      </c>
      <c r="DO4" s="9">
        <v>41456</v>
      </c>
      <c r="DP4" s="9">
        <v>41487</v>
      </c>
      <c r="DQ4" s="9">
        <v>41518</v>
      </c>
      <c r="DR4" s="9">
        <v>41548</v>
      </c>
      <c r="DS4" s="9">
        <v>41579</v>
      </c>
      <c r="DT4" s="9">
        <v>41609</v>
      </c>
      <c r="DU4" s="10">
        <v>41275</v>
      </c>
      <c r="DV4" s="10">
        <v>41306</v>
      </c>
      <c r="DW4" s="10">
        <v>41334</v>
      </c>
      <c r="DX4" s="10">
        <v>41365</v>
      </c>
      <c r="DY4" s="10">
        <v>41395</v>
      </c>
      <c r="DZ4" s="10">
        <v>41426</v>
      </c>
      <c r="EA4" s="10">
        <v>41456</v>
      </c>
      <c r="EB4" s="10">
        <v>41487</v>
      </c>
      <c r="EC4" s="10">
        <v>41518</v>
      </c>
      <c r="ED4" s="10">
        <v>41548</v>
      </c>
      <c r="EE4" s="10">
        <v>41579</v>
      </c>
      <c r="EF4" s="10">
        <v>41609</v>
      </c>
      <c r="EG4" s="9">
        <v>41275</v>
      </c>
      <c r="EH4" s="9">
        <v>41306</v>
      </c>
      <c r="EI4" s="9">
        <v>41334</v>
      </c>
      <c r="EJ4" s="9">
        <v>41365</v>
      </c>
      <c r="EK4" s="9">
        <v>41395</v>
      </c>
      <c r="EL4" s="9">
        <v>41426</v>
      </c>
      <c r="EM4" s="9">
        <v>41456</v>
      </c>
      <c r="EN4" s="9">
        <v>41487</v>
      </c>
      <c r="EO4" s="9">
        <v>41518</v>
      </c>
      <c r="EP4" s="9">
        <v>41548</v>
      </c>
      <c r="EQ4" s="9">
        <v>41579</v>
      </c>
      <c r="ER4" s="9">
        <v>41609</v>
      </c>
    </row>
    <row r="5" spans="1:148" x14ac:dyDescent="0.25">
      <c r="A5" t="s">
        <v>446</v>
      </c>
      <c r="B5" s="1" t="s">
        <v>148</v>
      </c>
      <c r="C5" t="str">
        <f t="shared" ref="C5:C19" ca="1" si="1">VLOOKUP($B5,LocationLookup,2,FALSE)</f>
        <v>0000001511</v>
      </c>
      <c r="D5" t="str">
        <f t="shared" ref="D5:D40" ca="1" si="2">VLOOKUP($C5,LossFactorLookup,2,FALSE)</f>
        <v>FortisAlberta Reversing POD - Fort Macleod (15S)</v>
      </c>
      <c r="E5" s="51">
        <v>1.1570206999999999</v>
      </c>
      <c r="F5" s="51">
        <v>0.67252429999999996</v>
      </c>
      <c r="G5" s="51">
        <v>65.519780299999994</v>
      </c>
      <c r="H5" s="51">
        <v>59.584575800000003</v>
      </c>
      <c r="I5" s="51">
        <v>0</v>
      </c>
      <c r="J5" s="51">
        <v>11.118265600000001</v>
      </c>
      <c r="K5" s="51">
        <v>0</v>
      </c>
      <c r="L5" s="51">
        <v>2.3002499999999999E-2</v>
      </c>
      <c r="M5" s="51">
        <v>1.3189972000000001</v>
      </c>
      <c r="N5" s="51">
        <v>3.9319426000000002</v>
      </c>
      <c r="O5" s="51">
        <v>2.1126792000000001</v>
      </c>
      <c r="P5" s="51">
        <v>3.4334874000000002</v>
      </c>
      <c r="Q5" s="32">
        <v>61.84</v>
      </c>
      <c r="R5" s="32">
        <v>41.32</v>
      </c>
      <c r="S5" s="32">
        <v>2324.77</v>
      </c>
      <c r="T5" s="32">
        <v>11876.16</v>
      </c>
      <c r="U5" s="32">
        <v>0</v>
      </c>
      <c r="V5" s="32">
        <v>1573.05</v>
      </c>
      <c r="W5" s="32">
        <v>0</v>
      </c>
      <c r="X5" s="32">
        <v>0.75</v>
      </c>
      <c r="Y5" s="32">
        <v>48.27</v>
      </c>
      <c r="Z5" s="32">
        <v>363.76</v>
      </c>
      <c r="AA5" s="32">
        <v>89.47</v>
      </c>
      <c r="AB5" s="32">
        <v>213.61</v>
      </c>
      <c r="AC5" s="2">
        <v>1.17</v>
      </c>
      <c r="AD5" s="2">
        <v>1.17</v>
      </c>
      <c r="AE5" s="2">
        <v>1.17</v>
      </c>
      <c r="AF5" s="2">
        <v>1.17</v>
      </c>
      <c r="AG5" s="2">
        <v>1.17</v>
      </c>
      <c r="AH5" s="2">
        <v>1.17</v>
      </c>
      <c r="AI5" s="2">
        <v>0.86</v>
      </c>
      <c r="AJ5" s="2">
        <v>0.86</v>
      </c>
      <c r="AK5" s="2">
        <v>0.86</v>
      </c>
      <c r="AL5" s="2">
        <v>0.86</v>
      </c>
      <c r="AM5" s="2">
        <v>0.86</v>
      </c>
      <c r="AN5" s="2">
        <v>0.86</v>
      </c>
      <c r="AO5" s="33">
        <v>0.72</v>
      </c>
      <c r="AP5" s="33">
        <v>0.48</v>
      </c>
      <c r="AQ5" s="33">
        <v>27.2</v>
      </c>
      <c r="AR5" s="33">
        <v>138.94999999999999</v>
      </c>
      <c r="AS5" s="33">
        <v>0</v>
      </c>
      <c r="AT5" s="33">
        <v>18.399999999999999</v>
      </c>
      <c r="AU5" s="33">
        <v>0</v>
      </c>
      <c r="AV5" s="33">
        <v>0.01</v>
      </c>
      <c r="AW5" s="33">
        <v>0.42</v>
      </c>
      <c r="AX5" s="33">
        <v>3.13</v>
      </c>
      <c r="AY5" s="33">
        <v>0.77</v>
      </c>
      <c r="AZ5" s="33">
        <v>1.84</v>
      </c>
      <c r="BA5" s="31">
        <f t="shared" ref="BA5" si="3">ROUND(Q5*BA$3,2)</f>
        <v>-0.02</v>
      </c>
      <c r="BB5" s="31">
        <f t="shared" ref="BB5" si="4">ROUND(R5*BB$3,2)</f>
        <v>-0.02</v>
      </c>
      <c r="BC5" s="31">
        <f t="shared" ref="BC5" si="5">ROUND(S5*BC$3,2)</f>
        <v>-0.93</v>
      </c>
      <c r="BD5" s="31">
        <f t="shared" ref="BD5" si="6">ROUND(T5*BD$3,2)</f>
        <v>19</v>
      </c>
      <c r="BE5" s="31">
        <f t="shared" ref="BE5" si="7">ROUND(U5*BE$3,2)</f>
        <v>0</v>
      </c>
      <c r="BF5" s="31">
        <f t="shared" ref="BF5" si="8">ROUND(V5*BF$3,2)</f>
        <v>2.52</v>
      </c>
      <c r="BG5" s="31">
        <f t="shared" ref="BG5" si="9">ROUND(W5*BG$3,2)</f>
        <v>0</v>
      </c>
      <c r="BH5" s="31">
        <f t="shared" ref="BH5" si="10">ROUND(X5*BH$3,2)</f>
        <v>0</v>
      </c>
      <c r="BI5" s="31">
        <f t="shared" ref="BI5" si="11">ROUND(Y5*BI$3,2)</f>
        <v>0.15</v>
      </c>
      <c r="BJ5" s="31">
        <f t="shared" ref="BJ5" si="12">ROUND(Z5*BJ$3,2)</f>
        <v>-1.42</v>
      </c>
      <c r="BK5" s="31">
        <f t="shared" ref="BK5" si="13">ROUND(AA5*BK$3,2)</f>
        <v>-0.35</v>
      </c>
      <c r="BL5" s="31">
        <f t="shared" ref="BL5" si="14">ROUND(AB5*BL$3,2)</f>
        <v>-0.83</v>
      </c>
      <c r="BM5" s="6">
        <f t="shared" ref="BM5:BX15" ca="1" si="15">VLOOKUP($C5,LossFactorLookup,3,FALSE)</f>
        <v>0.12</v>
      </c>
      <c r="BN5" s="6">
        <f t="shared" ca="1" si="15"/>
        <v>0.12</v>
      </c>
      <c r="BO5" s="6">
        <f t="shared" ca="1" si="15"/>
        <v>0.12</v>
      </c>
      <c r="BP5" s="6">
        <f t="shared" ca="1" si="15"/>
        <v>0.12</v>
      </c>
      <c r="BQ5" s="6">
        <f t="shared" ca="1" si="15"/>
        <v>0.12</v>
      </c>
      <c r="BR5" s="6">
        <f t="shared" ca="1" si="15"/>
        <v>0.12</v>
      </c>
      <c r="BS5" s="6">
        <f t="shared" ca="1" si="15"/>
        <v>0.12</v>
      </c>
      <c r="BT5" s="6">
        <f t="shared" ca="1" si="15"/>
        <v>0.12</v>
      </c>
      <c r="BU5" s="6">
        <f t="shared" ca="1" si="15"/>
        <v>0.12</v>
      </c>
      <c r="BV5" s="6">
        <f t="shared" ca="1" si="15"/>
        <v>0.12</v>
      </c>
      <c r="BW5" s="6">
        <f t="shared" ca="1" si="15"/>
        <v>0.12</v>
      </c>
      <c r="BX5" s="6">
        <f t="shared" ca="1" si="15"/>
        <v>0.12</v>
      </c>
      <c r="BY5" s="31">
        <f t="shared" ref="BY5:BY36" ca="1" si="16">IFERROR(VLOOKUP($C5,DOSDetail,CELL("col",BY$4)+58,FALSE),ROUND(Q5*BM5,2))</f>
        <v>7.42</v>
      </c>
      <c r="BZ5" s="31">
        <f t="shared" ref="BZ5:BZ36" ca="1" si="17">IFERROR(VLOOKUP($C5,DOSDetail,CELL("col",BZ$4)+58,FALSE),ROUND(R5*BN5,2))</f>
        <v>4.96</v>
      </c>
      <c r="CA5" s="31">
        <f t="shared" ref="CA5:CA36" ca="1" si="18">IFERROR(VLOOKUP($C5,DOSDetail,CELL("col",CA$4)+58,FALSE),ROUND(S5*BO5,2))</f>
        <v>278.97000000000003</v>
      </c>
      <c r="CB5" s="31">
        <f t="shared" ref="CB5:CB36" ca="1" si="19">IFERROR(VLOOKUP($C5,DOSDetail,CELL("col",CB$4)+58,FALSE),ROUND(T5*BP5,2))</f>
        <v>1425.14</v>
      </c>
      <c r="CC5" s="31">
        <f t="shared" ref="CC5:CC36" ca="1" si="20">IFERROR(VLOOKUP($C5,DOSDetail,CELL("col",CC$4)+58,FALSE),ROUND(U5*BQ5,2))</f>
        <v>0</v>
      </c>
      <c r="CD5" s="31">
        <f t="shared" ref="CD5:CD36" ca="1" si="21">IFERROR(VLOOKUP($C5,DOSDetail,CELL("col",CD$4)+58,FALSE),ROUND(V5*BR5,2))</f>
        <v>188.77</v>
      </c>
      <c r="CE5" s="31">
        <f t="shared" ref="CE5:CE36" ca="1" si="22">IFERROR(VLOOKUP($C5,DOSDetail,CELL("col",CE$4)+58,FALSE),ROUND(W5*BS5,2))</f>
        <v>0</v>
      </c>
      <c r="CF5" s="31">
        <f t="shared" ref="CF5:CF36" ca="1" si="23">IFERROR(VLOOKUP($C5,DOSDetail,CELL("col",CF$4)+58,FALSE),ROUND(X5*BT5,2))</f>
        <v>0.09</v>
      </c>
      <c r="CG5" s="31">
        <f t="shared" ref="CG5:CG36" ca="1" si="24">IFERROR(VLOOKUP($C5,DOSDetail,CELL("col",CG$4)+58,FALSE),ROUND(Y5*BU5,2))</f>
        <v>5.79</v>
      </c>
      <c r="CH5" s="31">
        <f t="shared" ref="CH5:CH36" ca="1" si="25">IFERROR(VLOOKUP($C5,DOSDetail,CELL("col",CH$4)+58,FALSE),ROUND(Z5*BV5,2))</f>
        <v>43.65</v>
      </c>
      <c r="CI5" s="31">
        <f t="shared" ref="CI5:CI36" ca="1" si="26">IFERROR(VLOOKUP($C5,DOSDetail,CELL("col",CI$4)+58,FALSE),ROUND(AA5*BW5,2))</f>
        <v>10.74</v>
      </c>
      <c r="CJ5" s="31">
        <f t="shared" ref="CJ5:CJ36" ca="1" si="27">IFERROR(VLOOKUP($C5,DOSDetail,CELL("col",CJ$4)+58,FALSE),ROUND(AB5*BX5,2))</f>
        <v>25.63</v>
      </c>
      <c r="CK5" s="32">
        <f t="shared" ref="CK5" ca="1" si="28">ROUND(Q5*$CV$3,2)</f>
        <v>0.17</v>
      </c>
      <c r="CL5" s="32">
        <f t="shared" ref="CL5" ca="1" si="29">ROUND(R5*$CV$3,2)</f>
        <v>0.11</v>
      </c>
      <c r="CM5" s="32">
        <f t="shared" ref="CM5" ca="1" si="30">ROUND(S5*$CV$3,2)</f>
        <v>6.28</v>
      </c>
      <c r="CN5" s="32">
        <f t="shared" ref="CN5" ca="1" si="31">ROUND(T5*$CV$3,2)</f>
        <v>32.07</v>
      </c>
      <c r="CO5" s="32">
        <f t="shared" ref="CO5" ca="1" si="32">ROUND(U5*$CV$3,2)</f>
        <v>0</v>
      </c>
      <c r="CP5" s="32">
        <f t="shared" ref="CP5" ca="1" si="33">ROUND(V5*$CV$3,2)</f>
        <v>4.25</v>
      </c>
      <c r="CQ5" s="32">
        <f t="shared" ref="CQ5" ca="1" si="34">ROUND(W5*$CV$3,2)</f>
        <v>0</v>
      </c>
      <c r="CR5" s="32">
        <f t="shared" ref="CR5" ca="1" si="35">ROUND(X5*$CV$3,2)</f>
        <v>0</v>
      </c>
      <c r="CS5" s="32">
        <f t="shared" ref="CS5" ca="1" si="36">ROUND(Y5*$CV$3,2)</f>
        <v>0.13</v>
      </c>
      <c r="CT5" s="32">
        <f t="shared" ref="CT5" ca="1" si="37">ROUND(Z5*$CV$3,2)</f>
        <v>0.98</v>
      </c>
      <c r="CU5" s="32">
        <f t="shared" ref="CU5" ca="1" si="38">ROUND(AA5*$CV$3,2)</f>
        <v>0.24</v>
      </c>
      <c r="CV5" s="32">
        <f t="shared" ref="CV5" ca="1" si="39">ROUND(AB5*$CV$3,2)</f>
        <v>0.57999999999999996</v>
      </c>
      <c r="CW5" s="31">
        <f t="shared" ref="CW5:DH7" ca="1" si="40">IFERROR(VLOOKUP($C5,DOSDetail,CELL("col",CW$4)+22,FALSE),BY5+CK5-AO5-BA5)</f>
        <v>6.89</v>
      </c>
      <c r="CX5" s="31">
        <f t="shared" ca="1" si="40"/>
        <v>4.6099999999999994</v>
      </c>
      <c r="CY5" s="31">
        <f t="shared" ca="1" si="40"/>
        <v>258.98</v>
      </c>
      <c r="CZ5" s="31">
        <f t="shared" ca="1" si="40"/>
        <v>1299.26</v>
      </c>
      <c r="DA5" s="31">
        <f t="shared" ca="1" si="40"/>
        <v>0</v>
      </c>
      <c r="DB5" s="31">
        <f t="shared" ca="1" si="40"/>
        <v>172.1</v>
      </c>
      <c r="DC5" s="31">
        <f t="shared" ca="1" si="40"/>
        <v>0</v>
      </c>
      <c r="DD5" s="31">
        <f t="shared" ca="1" si="40"/>
        <v>0.08</v>
      </c>
      <c r="DE5" s="31">
        <f t="shared" ca="1" si="40"/>
        <v>5.35</v>
      </c>
      <c r="DF5" s="31">
        <f t="shared" ca="1" si="40"/>
        <v>42.919999999999995</v>
      </c>
      <c r="DG5" s="31">
        <f t="shared" ca="1" si="40"/>
        <v>10.56</v>
      </c>
      <c r="DH5" s="31">
        <f t="shared" ca="1" si="40"/>
        <v>25.199999999999996</v>
      </c>
      <c r="DI5" s="32">
        <f ca="1">ROUND(CW5*5%,2)</f>
        <v>0.34</v>
      </c>
      <c r="DJ5" s="32">
        <f t="shared" ref="DJ5:DT5" ca="1" si="41">ROUND(CX5*5%,2)</f>
        <v>0.23</v>
      </c>
      <c r="DK5" s="32">
        <f t="shared" ca="1" si="41"/>
        <v>12.95</v>
      </c>
      <c r="DL5" s="32">
        <f t="shared" ca="1" si="41"/>
        <v>64.959999999999994</v>
      </c>
      <c r="DM5" s="32">
        <f t="shared" ca="1" si="41"/>
        <v>0</v>
      </c>
      <c r="DN5" s="32">
        <f t="shared" ca="1" si="41"/>
        <v>8.61</v>
      </c>
      <c r="DO5" s="32">
        <f t="shared" ca="1" si="41"/>
        <v>0</v>
      </c>
      <c r="DP5" s="32">
        <f t="shared" ca="1" si="41"/>
        <v>0</v>
      </c>
      <c r="DQ5" s="32">
        <f t="shared" ca="1" si="41"/>
        <v>0.27</v>
      </c>
      <c r="DR5" s="32">
        <f t="shared" ca="1" si="41"/>
        <v>2.15</v>
      </c>
      <c r="DS5" s="32">
        <f t="shared" ca="1" si="41"/>
        <v>0.53</v>
      </c>
      <c r="DT5" s="32">
        <f t="shared" ca="1" si="41"/>
        <v>1.26</v>
      </c>
      <c r="DU5" s="31">
        <f ca="1">ROUND(CW5*DU$3,2)</f>
        <v>1.5</v>
      </c>
      <c r="DV5" s="31">
        <f t="shared" ref="DV5:EF5" ca="1" si="42">ROUND(CX5*DV$3,2)</f>
        <v>0.99</v>
      </c>
      <c r="DW5" s="31">
        <f t="shared" ca="1" si="42"/>
        <v>55.13</v>
      </c>
      <c r="DX5" s="31">
        <f t="shared" ca="1" si="42"/>
        <v>273.52999999999997</v>
      </c>
      <c r="DY5" s="31">
        <f t="shared" ca="1" si="42"/>
        <v>0</v>
      </c>
      <c r="DZ5" s="31">
        <f t="shared" ca="1" si="42"/>
        <v>35.44</v>
      </c>
      <c r="EA5" s="31">
        <f t="shared" ca="1" si="42"/>
        <v>0</v>
      </c>
      <c r="EB5" s="31">
        <f t="shared" ca="1" si="42"/>
        <v>0.02</v>
      </c>
      <c r="EC5" s="31">
        <f t="shared" ca="1" si="42"/>
        <v>1.06</v>
      </c>
      <c r="ED5" s="31">
        <f t="shared" ca="1" si="42"/>
        <v>8.44</v>
      </c>
      <c r="EE5" s="31">
        <f t="shared" ca="1" si="42"/>
        <v>2.0499999999999998</v>
      </c>
      <c r="EF5" s="31">
        <f t="shared" ca="1" si="42"/>
        <v>4.84</v>
      </c>
      <c r="EG5" s="32">
        <f ca="1">CW5+DI5+DU5</f>
        <v>8.73</v>
      </c>
      <c r="EH5" s="32">
        <f t="shared" ref="EH5:ER5" ca="1" si="43">CX5+DJ5+DV5</f>
        <v>5.83</v>
      </c>
      <c r="EI5" s="32">
        <f t="shared" ca="1" si="43"/>
        <v>327.06</v>
      </c>
      <c r="EJ5" s="32">
        <f t="shared" ca="1" si="43"/>
        <v>1637.75</v>
      </c>
      <c r="EK5" s="32">
        <f t="shared" ca="1" si="43"/>
        <v>0</v>
      </c>
      <c r="EL5" s="32">
        <f t="shared" ca="1" si="43"/>
        <v>216.14999999999998</v>
      </c>
      <c r="EM5" s="32">
        <f t="shared" ca="1" si="43"/>
        <v>0</v>
      </c>
      <c r="EN5" s="32">
        <f t="shared" ca="1" si="43"/>
        <v>0.1</v>
      </c>
      <c r="EO5" s="32">
        <f t="shared" ca="1" si="43"/>
        <v>6.68</v>
      </c>
      <c r="EP5" s="32">
        <f t="shared" ca="1" si="43"/>
        <v>53.509999999999991</v>
      </c>
      <c r="EQ5" s="32">
        <f t="shared" ca="1" si="43"/>
        <v>13.14</v>
      </c>
      <c r="ER5" s="32">
        <f t="shared" ca="1" si="43"/>
        <v>31.299999999999997</v>
      </c>
    </row>
    <row r="6" spans="1:148" x14ac:dyDescent="0.25">
      <c r="A6" t="s">
        <v>446</v>
      </c>
      <c r="B6" s="1" t="s">
        <v>156</v>
      </c>
      <c r="C6" t="str">
        <f t="shared" ca="1" si="1"/>
        <v>0000006711</v>
      </c>
      <c r="D6" t="str">
        <f t="shared" ca="1" si="2"/>
        <v>FortisAlberta Reversing POD - Stirling (67S)</v>
      </c>
      <c r="E6" s="51">
        <v>0</v>
      </c>
      <c r="F6" s="51">
        <v>0</v>
      </c>
      <c r="G6" s="51">
        <v>0</v>
      </c>
      <c r="H6" s="51">
        <v>18.6925116</v>
      </c>
      <c r="I6" s="51">
        <v>821.73209840000004</v>
      </c>
      <c r="J6" s="51">
        <v>224.37607600000001</v>
      </c>
      <c r="K6" s="51">
        <v>57.884687900000003</v>
      </c>
      <c r="L6" s="51">
        <v>79.096993699999999</v>
      </c>
      <c r="M6" s="51">
        <v>63.422237699999997</v>
      </c>
      <c r="N6" s="51">
        <v>1.8343772</v>
      </c>
      <c r="O6" s="51">
        <v>0</v>
      </c>
      <c r="P6" s="51">
        <v>0</v>
      </c>
      <c r="Q6" s="32">
        <v>0</v>
      </c>
      <c r="R6" s="32">
        <v>0</v>
      </c>
      <c r="S6" s="32">
        <v>0</v>
      </c>
      <c r="T6" s="32">
        <v>1009.99</v>
      </c>
      <c r="U6" s="32">
        <v>36627.769999999997</v>
      </c>
      <c r="V6" s="32">
        <v>8004.08</v>
      </c>
      <c r="W6" s="32">
        <v>910.75</v>
      </c>
      <c r="X6" s="32">
        <v>1760.71</v>
      </c>
      <c r="Y6" s="32">
        <v>1214.53</v>
      </c>
      <c r="Z6" s="32">
        <v>22.37</v>
      </c>
      <c r="AA6" s="32">
        <v>0</v>
      </c>
      <c r="AB6" s="32">
        <v>0</v>
      </c>
      <c r="AC6" s="2">
        <v>0.93</v>
      </c>
      <c r="AD6" s="2">
        <v>0.93</v>
      </c>
      <c r="AE6" s="2">
        <v>0.93</v>
      </c>
      <c r="AF6" s="2">
        <v>0.93</v>
      </c>
      <c r="AG6" s="2">
        <v>0.93</v>
      </c>
      <c r="AH6" s="2">
        <v>0.93</v>
      </c>
      <c r="AI6" s="2">
        <v>0.57999999999999996</v>
      </c>
      <c r="AJ6" s="2">
        <v>0.57999999999999996</v>
      </c>
      <c r="AK6" s="2">
        <v>0.57999999999999996</v>
      </c>
      <c r="AL6" s="2">
        <v>0.33</v>
      </c>
      <c r="AM6" s="2">
        <v>0.33</v>
      </c>
      <c r="AN6" s="2">
        <v>0.33</v>
      </c>
      <c r="AO6" s="33">
        <v>0</v>
      </c>
      <c r="AP6" s="33">
        <v>0</v>
      </c>
      <c r="AQ6" s="33">
        <v>0</v>
      </c>
      <c r="AR6" s="33">
        <v>9.39</v>
      </c>
      <c r="AS6" s="33">
        <v>340.64</v>
      </c>
      <c r="AT6" s="33">
        <v>74.44</v>
      </c>
      <c r="AU6" s="33">
        <v>5.28</v>
      </c>
      <c r="AV6" s="33">
        <v>10.210000000000001</v>
      </c>
      <c r="AW6" s="33">
        <v>7.04</v>
      </c>
      <c r="AX6" s="33">
        <v>7.0000000000000007E-2</v>
      </c>
      <c r="AY6" s="33">
        <v>0</v>
      </c>
      <c r="AZ6" s="33">
        <v>0</v>
      </c>
      <c r="BA6" s="31">
        <f t="shared" ref="BA6:BA71" si="44">ROUND(Q6*BA$3,2)</f>
        <v>0</v>
      </c>
      <c r="BB6" s="31">
        <f t="shared" ref="BB6:BB71" si="45">ROUND(R6*BB$3,2)</f>
        <v>0</v>
      </c>
      <c r="BC6" s="31">
        <f t="shared" ref="BC6:BC71" si="46">ROUND(S6*BC$3,2)</f>
        <v>0</v>
      </c>
      <c r="BD6" s="31">
        <f t="shared" ref="BD6:BD71" si="47">ROUND(T6*BD$3,2)</f>
        <v>1.62</v>
      </c>
      <c r="BE6" s="31">
        <f t="shared" ref="BE6:BE71" si="48">ROUND(U6*BE$3,2)</f>
        <v>58.6</v>
      </c>
      <c r="BF6" s="31">
        <f t="shared" ref="BF6:BF71" si="49">ROUND(V6*BF$3,2)</f>
        <v>12.81</v>
      </c>
      <c r="BG6" s="31">
        <f t="shared" ref="BG6:BG71" si="50">ROUND(W6*BG$3,2)</f>
        <v>2.82</v>
      </c>
      <c r="BH6" s="31">
        <f t="shared" ref="BH6:BH71" si="51">ROUND(X6*BH$3,2)</f>
        <v>5.46</v>
      </c>
      <c r="BI6" s="31">
        <f t="shared" ref="BI6:BI71" si="52">ROUND(Y6*BI$3,2)</f>
        <v>3.77</v>
      </c>
      <c r="BJ6" s="31">
        <f t="shared" ref="BJ6:BJ71" si="53">ROUND(Z6*BJ$3,2)</f>
        <v>-0.09</v>
      </c>
      <c r="BK6" s="31">
        <f t="shared" ref="BK6:BK71" si="54">ROUND(AA6*BK$3,2)</f>
        <v>0</v>
      </c>
      <c r="BL6" s="31">
        <f t="shared" ref="BL6:BL71" si="55">ROUND(AB6*BL$3,2)</f>
        <v>0</v>
      </c>
      <c r="BM6" s="6">
        <f t="shared" ca="1" si="15"/>
        <v>6.6900000000000001E-2</v>
      </c>
      <c r="BN6" s="6">
        <f t="shared" ca="1" si="15"/>
        <v>6.6900000000000001E-2</v>
      </c>
      <c r="BO6" s="6">
        <f t="shared" ca="1" si="15"/>
        <v>6.6900000000000001E-2</v>
      </c>
      <c r="BP6" s="6">
        <f t="shared" ca="1" si="15"/>
        <v>6.6900000000000001E-2</v>
      </c>
      <c r="BQ6" s="6">
        <f t="shared" ca="1" si="15"/>
        <v>6.6900000000000001E-2</v>
      </c>
      <c r="BR6" s="6">
        <f t="shared" ca="1" si="15"/>
        <v>6.6900000000000001E-2</v>
      </c>
      <c r="BS6" s="6">
        <f t="shared" ca="1" si="15"/>
        <v>6.6900000000000001E-2</v>
      </c>
      <c r="BT6" s="6">
        <f t="shared" ca="1" si="15"/>
        <v>6.6900000000000001E-2</v>
      </c>
      <c r="BU6" s="6">
        <f t="shared" ca="1" si="15"/>
        <v>6.6900000000000001E-2</v>
      </c>
      <c r="BV6" s="6">
        <f t="shared" ca="1" si="15"/>
        <v>6.6900000000000001E-2</v>
      </c>
      <c r="BW6" s="6">
        <f t="shared" ca="1" si="15"/>
        <v>6.6900000000000001E-2</v>
      </c>
      <c r="BX6" s="6">
        <f t="shared" ca="1" si="15"/>
        <v>6.6900000000000001E-2</v>
      </c>
      <c r="BY6" s="31">
        <f t="shared" ca="1" si="16"/>
        <v>0</v>
      </c>
      <c r="BZ6" s="31">
        <f t="shared" ca="1" si="17"/>
        <v>0</v>
      </c>
      <c r="CA6" s="31">
        <f t="shared" ca="1" si="18"/>
        <v>0</v>
      </c>
      <c r="CB6" s="31">
        <f t="shared" ca="1" si="19"/>
        <v>67.569999999999993</v>
      </c>
      <c r="CC6" s="31">
        <f t="shared" ca="1" si="20"/>
        <v>2450.4</v>
      </c>
      <c r="CD6" s="31">
        <f t="shared" ca="1" si="21"/>
        <v>535.47</v>
      </c>
      <c r="CE6" s="31">
        <f t="shared" ca="1" si="22"/>
        <v>60.93</v>
      </c>
      <c r="CF6" s="31">
        <f t="shared" ca="1" si="23"/>
        <v>117.79</v>
      </c>
      <c r="CG6" s="31">
        <f t="shared" ca="1" si="24"/>
        <v>81.25</v>
      </c>
      <c r="CH6" s="31">
        <f t="shared" ca="1" si="25"/>
        <v>1.5</v>
      </c>
      <c r="CI6" s="31">
        <f t="shared" ca="1" si="26"/>
        <v>0</v>
      </c>
      <c r="CJ6" s="31">
        <f t="shared" ca="1" si="27"/>
        <v>0</v>
      </c>
      <c r="CK6" s="32">
        <f t="shared" ref="CK6:CK71" ca="1" si="56">ROUND(Q6*$CV$3,2)</f>
        <v>0</v>
      </c>
      <c r="CL6" s="32">
        <f t="shared" ref="CL6:CL71" ca="1" si="57">ROUND(R6*$CV$3,2)</f>
        <v>0</v>
      </c>
      <c r="CM6" s="32">
        <f t="shared" ref="CM6:CM71" ca="1" si="58">ROUND(S6*$CV$3,2)</f>
        <v>0</v>
      </c>
      <c r="CN6" s="32">
        <f t="shared" ref="CN6:CN71" ca="1" si="59">ROUND(T6*$CV$3,2)</f>
        <v>2.73</v>
      </c>
      <c r="CO6" s="32">
        <f t="shared" ref="CO6:CO71" ca="1" si="60">ROUND(U6*$CV$3,2)</f>
        <v>98.89</v>
      </c>
      <c r="CP6" s="32">
        <f t="shared" ref="CP6:CP71" ca="1" si="61">ROUND(V6*$CV$3,2)</f>
        <v>21.61</v>
      </c>
      <c r="CQ6" s="32">
        <f t="shared" ref="CQ6:CQ71" ca="1" si="62">ROUND(W6*$CV$3,2)</f>
        <v>2.46</v>
      </c>
      <c r="CR6" s="32">
        <f t="shared" ref="CR6:CR71" ca="1" si="63">ROUND(X6*$CV$3,2)</f>
        <v>4.75</v>
      </c>
      <c r="CS6" s="32">
        <f t="shared" ref="CS6:CS71" ca="1" si="64">ROUND(Y6*$CV$3,2)</f>
        <v>3.28</v>
      </c>
      <c r="CT6" s="32">
        <f t="shared" ref="CT6:CT71" ca="1" si="65">ROUND(Z6*$CV$3,2)</f>
        <v>0.06</v>
      </c>
      <c r="CU6" s="32">
        <f t="shared" ref="CU6:CU71" ca="1" si="66">ROUND(AA6*$CV$3,2)</f>
        <v>0</v>
      </c>
      <c r="CV6" s="32">
        <f t="shared" ref="CV6:CV71" ca="1" si="67">ROUND(AB6*$CV$3,2)</f>
        <v>0</v>
      </c>
      <c r="CW6" s="31">
        <f t="shared" ca="1" si="40"/>
        <v>0</v>
      </c>
      <c r="CX6" s="31">
        <f t="shared" ca="1" si="40"/>
        <v>0</v>
      </c>
      <c r="CY6" s="31">
        <f t="shared" ca="1" si="40"/>
        <v>0</v>
      </c>
      <c r="CZ6" s="31">
        <f t="shared" ca="1" si="40"/>
        <v>59.29</v>
      </c>
      <c r="DA6" s="31">
        <f t="shared" ca="1" si="40"/>
        <v>2150.0500000000002</v>
      </c>
      <c r="DB6" s="31">
        <f t="shared" ca="1" si="40"/>
        <v>469.83000000000004</v>
      </c>
      <c r="DC6" s="31">
        <f t="shared" ca="1" si="40"/>
        <v>55.29</v>
      </c>
      <c r="DD6" s="31">
        <f t="shared" ca="1" si="40"/>
        <v>106.87000000000002</v>
      </c>
      <c r="DE6" s="31">
        <f t="shared" ca="1" si="40"/>
        <v>73.72</v>
      </c>
      <c r="DF6" s="31">
        <f t="shared" ca="1" si="40"/>
        <v>1.58</v>
      </c>
      <c r="DG6" s="31">
        <f t="shared" ca="1" si="40"/>
        <v>0</v>
      </c>
      <c r="DH6" s="31">
        <f t="shared" ca="1" si="40"/>
        <v>0</v>
      </c>
      <c r="DI6" s="32">
        <f t="shared" ref="DI6:DI69" ca="1" si="68">ROUND(CW6*5%,2)</f>
        <v>0</v>
      </c>
      <c r="DJ6" s="32">
        <f t="shared" ref="DJ6:DJ69" ca="1" si="69">ROUND(CX6*5%,2)</f>
        <v>0</v>
      </c>
      <c r="DK6" s="32">
        <f t="shared" ref="DK6:DK69" ca="1" si="70">ROUND(CY6*5%,2)</f>
        <v>0</v>
      </c>
      <c r="DL6" s="32">
        <f t="shared" ref="DL6:DL69" ca="1" si="71">ROUND(CZ6*5%,2)</f>
        <v>2.96</v>
      </c>
      <c r="DM6" s="32">
        <f t="shared" ref="DM6:DM69" ca="1" si="72">ROUND(DA6*5%,2)</f>
        <v>107.5</v>
      </c>
      <c r="DN6" s="32">
        <f t="shared" ref="DN6:DN69" ca="1" si="73">ROUND(DB6*5%,2)</f>
        <v>23.49</v>
      </c>
      <c r="DO6" s="32">
        <f t="shared" ref="DO6:DO69" ca="1" si="74">ROUND(DC6*5%,2)</f>
        <v>2.76</v>
      </c>
      <c r="DP6" s="32">
        <f t="shared" ref="DP6:DP69" ca="1" si="75">ROUND(DD6*5%,2)</f>
        <v>5.34</v>
      </c>
      <c r="DQ6" s="32">
        <f t="shared" ref="DQ6:DQ69" ca="1" si="76">ROUND(DE6*5%,2)</f>
        <v>3.69</v>
      </c>
      <c r="DR6" s="32">
        <f t="shared" ref="DR6:DR69" ca="1" si="77">ROUND(DF6*5%,2)</f>
        <v>0.08</v>
      </c>
      <c r="DS6" s="32">
        <f t="shared" ref="DS6:DS69" ca="1" si="78">ROUND(DG6*5%,2)</f>
        <v>0</v>
      </c>
      <c r="DT6" s="32">
        <f t="shared" ref="DT6:DT69" ca="1" si="79">ROUND(DH6*5%,2)</f>
        <v>0</v>
      </c>
      <c r="DU6" s="31">
        <f t="shared" ref="DU6:DU69" ca="1" si="80">ROUND(CW6*DU$3,2)</f>
        <v>0</v>
      </c>
      <c r="DV6" s="31">
        <f t="shared" ref="DV6:DV69" ca="1" si="81">ROUND(CX6*DV$3,2)</f>
        <v>0</v>
      </c>
      <c r="DW6" s="31">
        <f t="shared" ref="DW6:DW69" ca="1" si="82">ROUND(CY6*DW$3,2)</f>
        <v>0</v>
      </c>
      <c r="DX6" s="31">
        <f t="shared" ref="DX6:DX69" ca="1" si="83">ROUND(CZ6*DX$3,2)</f>
        <v>12.48</v>
      </c>
      <c r="DY6" s="31">
        <f t="shared" ref="DY6:DY69" ca="1" si="84">ROUND(DA6*DY$3,2)</f>
        <v>447.78</v>
      </c>
      <c r="DZ6" s="31">
        <f t="shared" ref="DZ6:DZ69" ca="1" si="85">ROUND(DB6*DZ$3,2)</f>
        <v>96.75</v>
      </c>
      <c r="EA6" s="31">
        <f t="shared" ref="EA6:EA69" ca="1" si="86">ROUND(DC6*EA$3,2)</f>
        <v>11.26</v>
      </c>
      <c r="EB6" s="31">
        <f t="shared" ref="EB6:EB69" ca="1" si="87">ROUND(DD6*EB$3,2)</f>
        <v>21.52</v>
      </c>
      <c r="EC6" s="31">
        <f t="shared" ref="EC6:EC69" ca="1" si="88">ROUND(DE6*EC$3,2)</f>
        <v>14.67</v>
      </c>
      <c r="ED6" s="31">
        <f t="shared" ref="ED6:ED69" ca="1" si="89">ROUND(DF6*ED$3,2)</f>
        <v>0.31</v>
      </c>
      <c r="EE6" s="31">
        <f t="shared" ref="EE6:EE69" ca="1" si="90">ROUND(DG6*EE$3,2)</f>
        <v>0</v>
      </c>
      <c r="EF6" s="31">
        <f t="shared" ref="EF6:EF69" ca="1" si="91">ROUND(DH6*EF$3,2)</f>
        <v>0</v>
      </c>
      <c r="EG6" s="32">
        <f t="shared" ref="EG6:EG69" ca="1" si="92">CW6+DI6+DU6</f>
        <v>0</v>
      </c>
      <c r="EH6" s="32">
        <f t="shared" ref="EH6:EH69" ca="1" si="93">CX6+DJ6+DV6</f>
        <v>0</v>
      </c>
      <c r="EI6" s="32">
        <f t="shared" ref="EI6:EI69" ca="1" si="94">CY6+DK6+DW6</f>
        <v>0</v>
      </c>
      <c r="EJ6" s="32">
        <f t="shared" ref="EJ6:EJ69" ca="1" si="95">CZ6+DL6+DX6</f>
        <v>74.73</v>
      </c>
      <c r="EK6" s="32">
        <f t="shared" ref="EK6:EK69" ca="1" si="96">DA6+DM6+DY6</f>
        <v>2705.33</v>
      </c>
      <c r="EL6" s="32">
        <f t="shared" ref="EL6:EL69" ca="1" si="97">DB6+DN6+DZ6</f>
        <v>590.07000000000005</v>
      </c>
      <c r="EM6" s="32">
        <f t="shared" ref="EM6:EM69" ca="1" si="98">DC6+DO6+EA6</f>
        <v>69.31</v>
      </c>
      <c r="EN6" s="32">
        <f t="shared" ref="EN6:EN69" ca="1" si="99">DD6+DP6+EB6</f>
        <v>133.73000000000002</v>
      </c>
      <c r="EO6" s="32">
        <f t="shared" ref="EO6:EO69" ca="1" si="100">DE6+DQ6+EC6</f>
        <v>92.08</v>
      </c>
      <c r="EP6" s="32">
        <f t="shared" ref="EP6:EP69" ca="1" si="101">DF6+DR6+ED6</f>
        <v>1.9700000000000002</v>
      </c>
      <c r="EQ6" s="32">
        <f t="shared" ref="EQ6:EQ69" ca="1" si="102">DG6+DS6+EE6</f>
        <v>0</v>
      </c>
      <c r="ER6" s="32">
        <f t="shared" ref="ER6:ER69" ca="1" si="103">DH6+DT6+EF6</f>
        <v>0</v>
      </c>
    </row>
    <row r="7" spans="1:148" x14ac:dyDescent="0.25">
      <c r="A7" t="s">
        <v>446</v>
      </c>
      <c r="B7" s="1" t="s">
        <v>149</v>
      </c>
      <c r="C7" t="str">
        <f t="shared" ca="1" si="1"/>
        <v>0000022911</v>
      </c>
      <c r="D7" t="str">
        <f t="shared" ca="1" si="2"/>
        <v>FortisAlberta Reversing POD - Glenwood (229S)</v>
      </c>
      <c r="E7" s="51">
        <v>8.9739792000000005</v>
      </c>
      <c r="F7" s="51">
        <v>11.5283309</v>
      </c>
      <c r="G7" s="51">
        <v>18.897265300000001</v>
      </c>
      <c r="H7" s="51">
        <v>16.395033900000001</v>
      </c>
      <c r="I7" s="51">
        <v>425.54317450000002</v>
      </c>
      <c r="J7" s="51">
        <v>262.0605582</v>
      </c>
      <c r="K7" s="51">
        <v>23.132368</v>
      </c>
      <c r="L7" s="51">
        <v>83.224120600000006</v>
      </c>
      <c r="M7" s="51">
        <v>350.84111719999999</v>
      </c>
      <c r="N7" s="51">
        <v>305.48335639999999</v>
      </c>
      <c r="O7" s="51">
        <v>13.6219661</v>
      </c>
      <c r="P7" s="51">
        <v>4.2581072999999998</v>
      </c>
      <c r="Q7" s="32">
        <v>204.86</v>
      </c>
      <c r="R7" s="32">
        <v>210.8</v>
      </c>
      <c r="S7" s="32">
        <v>590.39</v>
      </c>
      <c r="T7" s="32">
        <v>1870.46</v>
      </c>
      <c r="U7" s="32">
        <v>55471.95</v>
      </c>
      <c r="V7" s="32">
        <v>8446.7999999999993</v>
      </c>
      <c r="W7" s="32">
        <v>416.16</v>
      </c>
      <c r="X7" s="32">
        <v>2672.44</v>
      </c>
      <c r="Y7" s="32">
        <v>9768.51</v>
      </c>
      <c r="Z7" s="32">
        <v>7009.44</v>
      </c>
      <c r="AA7" s="32">
        <v>189.39</v>
      </c>
      <c r="AB7" s="32">
        <v>89.56</v>
      </c>
      <c r="AC7" s="2">
        <v>1.9</v>
      </c>
      <c r="AD7" s="2">
        <v>1.9</v>
      </c>
      <c r="AE7" s="2">
        <v>1.9</v>
      </c>
      <c r="AF7" s="2">
        <v>1.9</v>
      </c>
      <c r="AG7" s="2">
        <v>1.9</v>
      </c>
      <c r="AH7" s="2">
        <v>1.9</v>
      </c>
      <c r="AI7" s="2">
        <v>1.45</v>
      </c>
      <c r="AJ7" s="2">
        <v>1.45</v>
      </c>
      <c r="AK7" s="2">
        <v>1.45</v>
      </c>
      <c r="AL7" s="2">
        <v>1.1599999999999999</v>
      </c>
      <c r="AM7" s="2">
        <v>1.1599999999999999</v>
      </c>
      <c r="AN7" s="2">
        <v>1.1599999999999999</v>
      </c>
      <c r="AO7" s="33">
        <v>3.89</v>
      </c>
      <c r="AP7" s="33">
        <v>4.01</v>
      </c>
      <c r="AQ7" s="33">
        <v>11.22</v>
      </c>
      <c r="AR7" s="33">
        <v>35.54</v>
      </c>
      <c r="AS7" s="33">
        <v>1053.97</v>
      </c>
      <c r="AT7" s="33">
        <v>160.49</v>
      </c>
      <c r="AU7" s="33">
        <v>6.03</v>
      </c>
      <c r="AV7" s="33">
        <v>38.75</v>
      </c>
      <c r="AW7" s="33">
        <v>141.63999999999999</v>
      </c>
      <c r="AX7" s="33">
        <v>81.31</v>
      </c>
      <c r="AY7" s="33">
        <v>2.2000000000000002</v>
      </c>
      <c r="AZ7" s="33">
        <v>1.04</v>
      </c>
      <c r="BA7" s="31">
        <f t="shared" si="44"/>
        <v>-0.08</v>
      </c>
      <c r="BB7" s="31">
        <f t="shared" si="45"/>
        <v>-0.08</v>
      </c>
      <c r="BC7" s="31">
        <f t="shared" si="46"/>
        <v>-0.24</v>
      </c>
      <c r="BD7" s="31">
        <f t="shared" si="47"/>
        <v>2.99</v>
      </c>
      <c r="BE7" s="31">
        <f t="shared" si="48"/>
        <v>88.76</v>
      </c>
      <c r="BF7" s="31">
        <f t="shared" si="49"/>
        <v>13.51</v>
      </c>
      <c r="BG7" s="31">
        <f t="shared" si="50"/>
        <v>1.29</v>
      </c>
      <c r="BH7" s="31">
        <f t="shared" si="51"/>
        <v>8.2799999999999994</v>
      </c>
      <c r="BI7" s="31">
        <f t="shared" si="52"/>
        <v>30.28</v>
      </c>
      <c r="BJ7" s="31">
        <f t="shared" si="53"/>
        <v>-27.34</v>
      </c>
      <c r="BK7" s="31">
        <f t="shared" si="54"/>
        <v>-0.74</v>
      </c>
      <c r="BL7" s="31">
        <f t="shared" si="55"/>
        <v>-0.35</v>
      </c>
      <c r="BM7" s="6">
        <f t="shared" ca="1" si="15"/>
        <v>9.0999999999999998E-2</v>
      </c>
      <c r="BN7" s="6">
        <f t="shared" ca="1" si="15"/>
        <v>9.0999999999999998E-2</v>
      </c>
      <c r="BO7" s="6">
        <f t="shared" ca="1" si="15"/>
        <v>9.0999999999999998E-2</v>
      </c>
      <c r="BP7" s="6">
        <f t="shared" ca="1" si="15"/>
        <v>9.0999999999999998E-2</v>
      </c>
      <c r="BQ7" s="6">
        <f t="shared" ca="1" si="15"/>
        <v>9.0999999999999998E-2</v>
      </c>
      <c r="BR7" s="6">
        <f t="shared" ca="1" si="15"/>
        <v>9.0999999999999998E-2</v>
      </c>
      <c r="BS7" s="6">
        <f t="shared" ca="1" si="15"/>
        <v>9.0999999999999998E-2</v>
      </c>
      <c r="BT7" s="6">
        <f t="shared" ca="1" si="15"/>
        <v>9.0999999999999998E-2</v>
      </c>
      <c r="BU7" s="6">
        <f t="shared" ca="1" si="15"/>
        <v>9.0999999999999998E-2</v>
      </c>
      <c r="BV7" s="6">
        <f t="shared" ca="1" si="15"/>
        <v>9.0999999999999998E-2</v>
      </c>
      <c r="BW7" s="6">
        <f t="shared" ca="1" si="15"/>
        <v>9.0999999999999998E-2</v>
      </c>
      <c r="BX7" s="6">
        <f t="shared" ca="1" si="15"/>
        <v>9.0999999999999998E-2</v>
      </c>
      <c r="BY7" s="31">
        <f t="shared" ca="1" si="16"/>
        <v>18.64</v>
      </c>
      <c r="BZ7" s="31">
        <f t="shared" ca="1" si="17"/>
        <v>19.18</v>
      </c>
      <c r="CA7" s="31">
        <f t="shared" ca="1" si="18"/>
        <v>53.73</v>
      </c>
      <c r="CB7" s="31">
        <f t="shared" ca="1" si="19"/>
        <v>170.21</v>
      </c>
      <c r="CC7" s="31">
        <f t="shared" ca="1" si="20"/>
        <v>5047.95</v>
      </c>
      <c r="CD7" s="31">
        <f t="shared" ca="1" si="21"/>
        <v>768.66</v>
      </c>
      <c r="CE7" s="31">
        <f t="shared" ca="1" si="22"/>
        <v>37.869999999999997</v>
      </c>
      <c r="CF7" s="31">
        <f t="shared" ca="1" si="23"/>
        <v>243.19</v>
      </c>
      <c r="CG7" s="31">
        <f t="shared" ca="1" si="24"/>
        <v>888.93</v>
      </c>
      <c r="CH7" s="31">
        <f t="shared" ca="1" si="25"/>
        <v>637.86</v>
      </c>
      <c r="CI7" s="31">
        <f t="shared" ca="1" si="26"/>
        <v>17.23</v>
      </c>
      <c r="CJ7" s="31">
        <f t="shared" ca="1" si="27"/>
        <v>8.15</v>
      </c>
      <c r="CK7" s="32">
        <f t="shared" ca="1" si="56"/>
        <v>0.55000000000000004</v>
      </c>
      <c r="CL7" s="32">
        <f t="shared" ca="1" si="57"/>
        <v>0.56999999999999995</v>
      </c>
      <c r="CM7" s="32">
        <f t="shared" ca="1" si="58"/>
        <v>1.59</v>
      </c>
      <c r="CN7" s="32">
        <f t="shared" ca="1" si="59"/>
        <v>5.05</v>
      </c>
      <c r="CO7" s="32">
        <f t="shared" ca="1" si="60"/>
        <v>149.77000000000001</v>
      </c>
      <c r="CP7" s="32">
        <f t="shared" ca="1" si="61"/>
        <v>22.81</v>
      </c>
      <c r="CQ7" s="32">
        <f t="shared" ca="1" si="62"/>
        <v>1.1200000000000001</v>
      </c>
      <c r="CR7" s="32">
        <f t="shared" ca="1" si="63"/>
        <v>7.22</v>
      </c>
      <c r="CS7" s="32">
        <f t="shared" ca="1" si="64"/>
        <v>26.37</v>
      </c>
      <c r="CT7" s="32">
        <f t="shared" ca="1" si="65"/>
        <v>18.93</v>
      </c>
      <c r="CU7" s="32">
        <f t="shared" ca="1" si="66"/>
        <v>0.51</v>
      </c>
      <c r="CV7" s="32">
        <f t="shared" ca="1" si="67"/>
        <v>0.24</v>
      </c>
      <c r="CW7" s="31">
        <f t="shared" ca="1" si="40"/>
        <v>15.38</v>
      </c>
      <c r="CX7" s="31">
        <f t="shared" ca="1" si="40"/>
        <v>15.82</v>
      </c>
      <c r="CY7" s="31">
        <f t="shared" ca="1" si="40"/>
        <v>44.34</v>
      </c>
      <c r="CZ7" s="31">
        <f t="shared" ca="1" si="40"/>
        <v>136.73000000000002</v>
      </c>
      <c r="DA7" s="31">
        <f t="shared" ca="1" si="40"/>
        <v>4054.99</v>
      </c>
      <c r="DB7" s="31">
        <f t="shared" ca="1" si="40"/>
        <v>617.46999999999991</v>
      </c>
      <c r="DC7" s="31">
        <f t="shared" ca="1" si="40"/>
        <v>31.669999999999995</v>
      </c>
      <c r="DD7" s="31">
        <f t="shared" ca="1" si="40"/>
        <v>203.38</v>
      </c>
      <c r="DE7" s="31">
        <f t="shared" ca="1" si="40"/>
        <v>743.38</v>
      </c>
      <c r="DF7" s="31">
        <f t="shared" ca="1" si="40"/>
        <v>602.82000000000005</v>
      </c>
      <c r="DG7" s="31">
        <f t="shared" ca="1" si="40"/>
        <v>16.28</v>
      </c>
      <c r="DH7" s="31">
        <f t="shared" ca="1" si="40"/>
        <v>7.7</v>
      </c>
      <c r="DI7" s="32">
        <f t="shared" ca="1" si="68"/>
        <v>0.77</v>
      </c>
      <c r="DJ7" s="32">
        <f t="shared" ca="1" si="69"/>
        <v>0.79</v>
      </c>
      <c r="DK7" s="32">
        <f t="shared" ca="1" si="70"/>
        <v>2.2200000000000002</v>
      </c>
      <c r="DL7" s="32">
        <f t="shared" ca="1" si="71"/>
        <v>6.84</v>
      </c>
      <c r="DM7" s="32">
        <f t="shared" ca="1" si="72"/>
        <v>202.75</v>
      </c>
      <c r="DN7" s="32">
        <f t="shared" ca="1" si="73"/>
        <v>30.87</v>
      </c>
      <c r="DO7" s="32">
        <f t="shared" ca="1" si="74"/>
        <v>1.58</v>
      </c>
      <c r="DP7" s="32">
        <f t="shared" ca="1" si="75"/>
        <v>10.17</v>
      </c>
      <c r="DQ7" s="32">
        <f t="shared" ca="1" si="76"/>
        <v>37.17</v>
      </c>
      <c r="DR7" s="32">
        <f t="shared" ca="1" si="77"/>
        <v>30.14</v>
      </c>
      <c r="DS7" s="32">
        <f t="shared" ca="1" si="78"/>
        <v>0.81</v>
      </c>
      <c r="DT7" s="32">
        <f t="shared" ca="1" si="79"/>
        <v>0.39</v>
      </c>
      <c r="DU7" s="31">
        <f t="shared" ca="1" si="80"/>
        <v>3.34</v>
      </c>
      <c r="DV7" s="31">
        <f t="shared" ca="1" si="81"/>
        <v>3.4</v>
      </c>
      <c r="DW7" s="31">
        <f t="shared" ca="1" si="82"/>
        <v>9.44</v>
      </c>
      <c r="DX7" s="31">
        <f t="shared" ca="1" si="83"/>
        <v>28.79</v>
      </c>
      <c r="DY7" s="31">
        <f t="shared" ca="1" si="84"/>
        <v>844.52</v>
      </c>
      <c r="DZ7" s="31">
        <f t="shared" ca="1" si="85"/>
        <v>127.16</v>
      </c>
      <c r="EA7" s="31">
        <f t="shared" ca="1" si="86"/>
        <v>6.45</v>
      </c>
      <c r="EB7" s="31">
        <f t="shared" ca="1" si="87"/>
        <v>40.950000000000003</v>
      </c>
      <c r="EC7" s="31">
        <f t="shared" ca="1" si="88"/>
        <v>147.93</v>
      </c>
      <c r="ED7" s="31">
        <f t="shared" ca="1" si="89"/>
        <v>118.6</v>
      </c>
      <c r="EE7" s="31">
        <f t="shared" ca="1" si="90"/>
        <v>3.16</v>
      </c>
      <c r="EF7" s="31">
        <f t="shared" ca="1" si="91"/>
        <v>1.48</v>
      </c>
      <c r="EG7" s="32">
        <f t="shared" ca="1" si="92"/>
        <v>19.490000000000002</v>
      </c>
      <c r="EH7" s="32">
        <f t="shared" ca="1" si="93"/>
        <v>20.009999999999998</v>
      </c>
      <c r="EI7" s="32">
        <f t="shared" ca="1" si="94"/>
        <v>56</v>
      </c>
      <c r="EJ7" s="32">
        <f t="shared" ca="1" si="95"/>
        <v>172.36</v>
      </c>
      <c r="EK7" s="32">
        <f t="shared" ca="1" si="96"/>
        <v>5102.26</v>
      </c>
      <c r="EL7" s="32">
        <f t="shared" ca="1" si="97"/>
        <v>775.49999999999989</v>
      </c>
      <c r="EM7" s="32">
        <f t="shared" ca="1" si="98"/>
        <v>39.699999999999996</v>
      </c>
      <c r="EN7" s="32">
        <f t="shared" ca="1" si="99"/>
        <v>254.5</v>
      </c>
      <c r="EO7" s="32">
        <f t="shared" ca="1" si="100"/>
        <v>928.48</v>
      </c>
      <c r="EP7" s="32">
        <f t="shared" ca="1" si="101"/>
        <v>751.56000000000006</v>
      </c>
      <c r="EQ7" s="32">
        <f t="shared" ca="1" si="102"/>
        <v>20.25</v>
      </c>
      <c r="ER7" s="32">
        <f t="shared" ca="1" si="103"/>
        <v>9.57</v>
      </c>
    </row>
    <row r="8" spans="1:148" x14ac:dyDescent="0.25">
      <c r="A8" t="s">
        <v>446</v>
      </c>
      <c r="B8" s="1" t="s">
        <v>150</v>
      </c>
      <c r="C8" t="str">
        <f t="shared" ca="1" si="1"/>
        <v>0000025611</v>
      </c>
      <c r="D8" t="str">
        <f t="shared" ca="1" si="2"/>
        <v>FortisAlberta Reversing POD - Harmattan (256S)</v>
      </c>
      <c r="E8" s="51">
        <v>2994.2150173999999</v>
      </c>
      <c r="F8" s="51">
        <v>3360.7725292999999</v>
      </c>
      <c r="G8" s="51">
        <v>5661.8029894000001</v>
      </c>
      <c r="H8" s="51">
        <v>5919.6702883999997</v>
      </c>
      <c r="I8" s="51">
        <v>3658.502606</v>
      </c>
      <c r="J8" s="51">
        <v>2234.3788562</v>
      </c>
      <c r="K8" s="51">
        <v>3045.1135911000001</v>
      </c>
      <c r="L8" s="51">
        <v>6845.0178679000001</v>
      </c>
      <c r="M8" s="51">
        <v>4443.0245736999996</v>
      </c>
      <c r="N8" s="51">
        <v>2234.3060856000002</v>
      </c>
      <c r="O8" s="51">
        <v>1106.7326462999999</v>
      </c>
      <c r="P8" s="51">
        <v>1832.8790673000001</v>
      </c>
      <c r="Q8" s="32">
        <v>181008.46</v>
      </c>
      <c r="R8" s="32">
        <v>93102.93</v>
      </c>
      <c r="S8" s="32">
        <v>555920.37</v>
      </c>
      <c r="T8" s="32">
        <v>748954.83</v>
      </c>
      <c r="U8" s="32">
        <v>478178.16</v>
      </c>
      <c r="V8" s="32">
        <v>226330.73</v>
      </c>
      <c r="W8" s="32">
        <v>92210.65</v>
      </c>
      <c r="X8" s="32">
        <v>515482.11</v>
      </c>
      <c r="Y8" s="32">
        <v>516278.59</v>
      </c>
      <c r="Z8" s="32">
        <v>88739.7</v>
      </c>
      <c r="AA8" s="32">
        <v>32754.78</v>
      </c>
      <c r="AB8" s="32">
        <v>88308.88</v>
      </c>
      <c r="AC8" s="2">
        <v>-0.63</v>
      </c>
      <c r="AD8" s="2">
        <v>-0.63</v>
      </c>
      <c r="AE8" s="2">
        <v>-0.63</v>
      </c>
      <c r="AF8" s="2">
        <v>-0.63</v>
      </c>
      <c r="AG8" s="2">
        <v>-0.63</v>
      </c>
      <c r="AH8" s="2">
        <v>-0.63</v>
      </c>
      <c r="AI8" s="2">
        <v>-0.63</v>
      </c>
      <c r="AJ8" s="2">
        <v>-0.63</v>
      </c>
      <c r="AK8" s="2">
        <v>-0.63</v>
      </c>
      <c r="AL8" s="2">
        <v>-0.63</v>
      </c>
      <c r="AM8" s="2">
        <v>-0.63</v>
      </c>
      <c r="AN8" s="2">
        <v>-0.63</v>
      </c>
      <c r="AO8" s="33">
        <v>-1140.3499999999999</v>
      </c>
      <c r="AP8" s="33">
        <v>-586.54999999999995</v>
      </c>
      <c r="AQ8" s="33">
        <v>-3502.3</v>
      </c>
      <c r="AR8" s="33">
        <v>-4718.42</v>
      </c>
      <c r="AS8" s="33">
        <v>-3012.52</v>
      </c>
      <c r="AT8" s="33">
        <v>-1425.88</v>
      </c>
      <c r="AU8" s="33">
        <v>-580.92999999999995</v>
      </c>
      <c r="AV8" s="33">
        <v>-3247.54</v>
      </c>
      <c r="AW8" s="33">
        <v>-3252.56</v>
      </c>
      <c r="AX8" s="33">
        <v>-559.05999999999995</v>
      </c>
      <c r="AY8" s="33">
        <v>-206.36</v>
      </c>
      <c r="AZ8" s="33">
        <v>-556.35</v>
      </c>
      <c r="BA8" s="31">
        <f t="shared" si="44"/>
        <v>-72.400000000000006</v>
      </c>
      <c r="BB8" s="31">
        <f t="shared" si="45"/>
        <v>-37.24</v>
      </c>
      <c r="BC8" s="31">
        <f t="shared" si="46"/>
        <v>-222.37</v>
      </c>
      <c r="BD8" s="31">
        <f t="shared" si="47"/>
        <v>1198.33</v>
      </c>
      <c r="BE8" s="31">
        <f t="shared" si="48"/>
        <v>765.09</v>
      </c>
      <c r="BF8" s="31">
        <f t="shared" si="49"/>
        <v>362.13</v>
      </c>
      <c r="BG8" s="31">
        <f t="shared" si="50"/>
        <v>285.85000000000002</v>
      </c>
      <c r="BH8" s="31">
        <f t="shared" si="51"/>
        <v>1597.99</v>
      </c>
      <c r="BI8" s="31">
        <f t="shared" si="52"/>
        <v>1600.46</v>
      </c>
      <c r="BJ8" s="31">
        <f t="shared" si="53"/>
        <v>-346.08</v>
      </c>
      <c r="BK8" s="31">
        <f t="shared" si="54"/>
        <v>-127.74</v>
      </c>
      <c r="BL8" s="31">
        <f t="shared" si="55"/>
        <v>-344.4</v>
      </c>
      <c r="BM8" s="6">
        <f t="shared" ca="1" si="15"/>
        <v>-1.7500000000000002E-2</v>
      </c>
      <c r="BN8" s="6">
        <f t="shared" ca="1" si="15"/>
        <v>-1.7500000000000002E-2</v>
      </c>
      <c r="BO8" s="6">
        <f t="shared" ca="1" si="15"/>
        <v>-1.7500000000000002E-2</v>
      </c>
      <c r="BP8" s="6">
        <f t="shared" ca="1" si="15"/>
        <v>-1.7500000000000002E-2</v>
      </c>
      <c r="BQ8" s="6">
        <f t="shared" ca="1" si="15"/>
        <v>-1.7500000000000002E-2</v>
      </c>
      <c r="BR8" s="6">
        <f t="shared" ca="1" si="15"/>
        <v>-1.7500000000000002E-2</v>
      </c>
      <c r="BS8" s="6">
        <f t="shared" ca="1" si="15"/>
        <v>-1.7500000000000002E-2</v>
      </c>
      <c r="BT8" s="6">
        <f t="shared" ca="1" si="15"/>
        <v>-1.7500000000000002E-2</v>
      </c>
      <c r="BU8" s="6">
        <f t="shared" ca="1" si="15"/>
        <v>-1.7500000000000002E-2</v>
      </c>
      <c r="BV8" s="6">
        <f t="shared" ca="1" si="15"/>
        <v>-1.7500000000000002E-2</v>
      </c>
      <c r="BW8" s="6">
        <f t="shared" ca="1" si="15"/>
        <v>-1.7500000000000002E-2</v>
      </c>
      <c r="BX8" s="6">
        <f t="shared" ca="1" si="15"/>
        <v>-1.7500000000000002E-2</v>
      </c>
      <c r="BY8" s="31">
        <f t="shared" ca="1" si="16"/>
        <v>-3167.65</v>
      </c>
      <c r="BZ8" s="31">
        <f t="shared" ca="1" si="17"/>
        <v>-1629.3</v>
      </c>
      <c r="CA8" s="31">
        <f t="shared" ca="1" si="18"/>
        <v>-9728.61</v>
      </c>
      <c r="CB8" s="31">
        <f t="shared" ca="1" si="19"/>
        <v>-13106.71</v>
      </c>
      <c r="CC8" s="31">
        <f t="shared" ca="1" si="20"/>
        <v>-8368.1200000000008</v>
      </c>
      <c r="CD8" s="31">
        <f t="shared" ca="1" si="21"/>
        <v>-3960.79</v>
      </c>
      <c r="CE8" s="31">
        <f t="shared" ca="1" si="22"/>
        <v>-1613.69</v>
      </c>
      <c r="CF8" s="31">
        <f t="shared" ca="1" si="23"/>
        <v>-9020.94</v>
      </c>
      <c r="CG8" s="31">
        <f t="shared" ca="1" si="24"/>
        <v>-9034.8799999999992</v>
      </c>
      <c r="CH8" s="31">
        <f t="shared" ca="1" si="25"/>
        <v>-1552.94</v>
      </c>
      <c r="CI8" s="31">
        <f t="shared" ca="1" si="26"/>
        <v>-573.21</v>
      </c>
      <c r="CJ8" s="31">
        <f t="shared" ca="1" si="27"/>
        <v>-1545.41</v>
      </c>
      <c r="CK8" s="32">
        <f t="shared" ca="1" si="56"/>
        <v>488.72</v>
      </c>
      <c r="CL8" s="32">
        <f t="shared" ca="1" si="57"/>
        <v>251.38</v>
      </c>
      <c r="CM8" s="32">
        <f t="shared" ca="1" si="58"/>
        <v>1500.98</v>
      </c>
      <c r="CN8" s="32">
        <f t="shared" ca="1" si="59"/>
        <v>2022.18</v>
      </c>
      <c r="CO8" s="32">
        <f t="shared" ca="1" si="60"/>
        <v>1291.08</v>
      </c>
      <c r="CP8" s="32">
        <f t="shared" ca="1" si="61"/>
        <v>611.09</v>
      </c>
      <c r="CQ8" s="32">
        <f t="shared" ca="1" si="62"/>
        <v>248.97</v>
      </c>
      <c r="CR8" s="32">
        <f t="shared" ca="1" si="63"/>
        <v>1391.8</v>
      </c>
      <c r="CS8" s="32">
        <f t="shared" ca="1" si="64"/>
        <v>1393.95</v>
      </c>
      <c r="CT8" s="32">
        <f t="shared" ca="1" si="65"/>
        <v>239.6</v>
      </c>
      <c r="CU8" s="32">
        <f t="shared" ca="1" si="66"/>
        <v>88.44</v>
      </c>
      <c r="CV8" s="32">
        <f t="shared" ca="1" si="67"/>
        <v>238.43</v>
      </c>
      <c r="CW8" s="31">
        <f t="shared" ref="CW8:CW14" ca="1" si="104">BY8+CK8-AO8-BA8</f>
        <v>-1466.1800000000003</v>
      </c>
      <c r="CX8" s="31">
        <f t="shared" ref="CX8:CX14" ca="1" si="105">BZ8+CL8-AP8-BB8</f>
        <v>-754.13000000000011</v>
      </c>
      <c r="CY8" s="31">
        <f t="shared" ref="CY8:CY14" ca="1" si="106">CA8+CM8-AQ8-BC8</f>
        <v>-4502.9600000000009</v>
      </c>
      <c r="CZ8" s="31">
        <f t="shared" ref="CZ8:CZ14" ca="1" si="107">CB8+CN8-AR8-BD8</f>
        <v>-7564.4399999999987</v>
      </c>
      <c r="DA8" s="31">
        <f t="shared" ref="DA8:DA14" ca="1" si="108">CC8+CO8-AS8-BE8</f>
        <v>-4829.6100000000006</v>
      </c>
      <c r="DB8" s="31">
        <f t="shared" ref="DB8:DB14" ca="1" si="109">CD8+CP8-AT8-BF8</f>
        <v>-2285.9499999999998</v>
      </c>
      <c r="DC8" s="31">
        <f t="shared" ref="DC8:DC14" ca="1" si="110">CE8+CQ8-AU8-BG8</f>
        <v>-1069.6400000000001</v>
      </c>
      <c r="DD8" s="31">
        <f t="shared" ref="DD8:DD14" ca="1" si="111">CF8+CR8-AV8-BH8</f>
        <v>-5979.59</v>
      </c>
      <c r="DE8" s="31">
        <f t="shared" ref="DE8:DE14" ca="1" si="112">CG8+CS8-AW8-BI8</f>
        <v>-5988.829999999999</v>
      </c>
      <c r="DF8" s="31">
        <f t="shared" ref="DF8:DF14" ca="1" si="113">CH8+CT8-AX8-BJ8</f>
        <v>-408.20000000000022</v>
      </c>
      <c r="DG8" s="31">
        <f t="shared" ref="DG8:DG14" ca="1" si="114">CI8+CU8-AY8-BK8</f>
        <v>-150.67000000000002</v>
      </c>
      <c r="DH8" s="31">
        <f t="shared" ref="DH8:DH14" ca="1" si="115">CJ8+CV8-AZ8-BL8</f>
        <v>-406.23</v>
      </c>
      <c r="DI8" s="32">
        <f t="shared" ca="1" si="68"/>
        <v>-73.31</v>
      </c>
      <c r="DJ8" s="32">
        <f t="shared" ca="1" si="69"/>
        <v>-37.71</v>
      </c>
      <c r="DK8" s="32">
        <f t="shared" ca="1" si="70"/>
        <v>-225.15</v>
      </c>
      <c r="DL8" s="32">
        <f t="shared" ca="1" si="71"/>
        <v>-378.22</v>
      </c>
      <c r="DM8" s="32">
        <f t="shared" ca="1" si="72"/>
        <v>-241.48</v>
      </c>
      <c r="DN8" s="32">
        <f t="shared" ca="1" si="73"/>
        <v>-114.3</v>
      </c>
      <c r="DO8" s="32">
        <f t="shared" ca="1" si="74"/>
        <v>-53.48</v>
      </c>
      <c r="DP8" s="32">
        <f t="shared" ca="1" si="75"/>
        <v>-298.98</v>
      </c>
      <c r="DQ8" s="32">
        <f t="shared" ca="1" si="76"/>
        <v>-299.44</v>
      </c>
      <c r="DR8" s="32">
        <f t="shared" ca="1" si="77"/>
        <v>-20.41</v>
      </c>
      <c r="DS8" s="32">
        <f t="shared" ca="1" si="78"/>
        <v>-7.53</v>
      </c>
      <c r="DT8" s="32">
        <f t="shared" ca="1" si="79"/>
        <v>-20.309999999999999</v>
      </c>
      <c r="DU8" s="31">
        <f t="shared" ca="1" si="80"/>
        <v>-318.61</v>
      </c>
      <c r="DV8" s="31">
        <f t="shared" ca="1" si="81"/>
        <v>-162.12</v>
      </c>
      <c r="DW8" s="31">
        <f t="shared" ca="1" si="82"/>
        <v>-958.51</v>
      </c>
      <c r="DX8" s="31">
        <f t="shared" ca="1" si="83"/>
        <v>-1592.51</v>
      </c>
      <c r="DY8" s="31">
        <f t="shared" ca="1" si="84"/>
        <v>-1005.84</v>
      </c>
      <c r="DZ8" s="31">
        <f t="shared" ca="1" si="85"/>
        <v>-470.75</v>
      </c>
      <c r="EA8" s="31">
        <f t="shared" ca="1" si="86"/>
        <v>-217.85</v>
      </c>
      <c r="EB8" s="31">
        <f t="shared" ca="1" si="87"/>
        <v>-1203.9000000000001</v>
      </c>
      <c r="EC8" s="31">
        <f t="shared" ca="1" si="88"/>
        <v>-1191.77</v>
      </c>
      <c r="ED8" s="31">
        <f t="shared" ca="1" si="89"/>
        <v>-80.31</v>
      </c>
      <c r="EE8" s="31">
        <f t="shared" ca="1" si="90"/>
        <v>-29.29</v>
      </c>
      <c r="EF8" s="31">
        <f t="shared" ca="1" si="91"/>
        <v>-78.05</v>
      </c>
      <c r="EG8" s="32">
        <f t="shared" ca="1" si="92"/>
        <v>-1858.1000000000004</v>
      </c>
      <c r="EH8" s="32">
        <f t="shared" ca="1" si="93"/>
        <v>-953.96000000000015</v>
      </c>
      <c r="EI8" s="32">
        <f t="shared" ca="1" si="94"/>
        <v>-5686.6200000000008</v>
      </c>
      <c r="EJ8" s="32">
        <f t="shared" ca="1" si="95"/>
        <v>-9535.1699999999983</v>
      </c>
      <c r="EK8" s="32">
        <f t="shared" ca="1" si="96"/>
        <v>-6076.93</v>
      </c>
      <c r="EL8" s="32">
        <f t="shared" ca="1" si="97"/>
        <v>-2871</v>
      </c>
      <c r="EM8" s="32">
        <f t="shared" ca="1" si="98"/>
        <v>-1340.97</v>
      </c>
      <c r="EN8" s="32">
        <f t="shared" ca="1" si="99"/>
        <v>-7482.4699999999993</v>
      </c>
      <c r="EO8" s="32">
        <f t="shared" ca="1" si="100"/>
        <v>-7480.0399999999991</v>
      </c>
      <c r="EP8" s="32">
        <f t="shared" ca="1" si="101"/>
        <v>-508.92000000000024</v>
      </c>
      <c r="EQ8" s="32">
        <f t="shared" ca="1" si="102"/>
        <v>-187.49</v>
      </c>
      <c r="ER8" s="32">
        <f t="shared" ca="1" si="103"/>
        <v>-504.59000000000003</v>
      </c>
    </row>
    <row r="9" spans="1:148" x14ac:dyDescent="0.25">
      <c r="A9" t="s">
        <v>446</v>
      </c>
      <c r="B9" s="1" t="s">
        <v>152</v>
      </c>
      <c r="C9" t="str">
        <f t="shared" ca="1" si="1"/>
        <v>0000034911</v>
      </c>
      <c r="D9" t="str">
        <f t="shared" ca="1" si="2"/>
        <v>FortisAlberta Reversing POD - Stavely (349S)</v>
      </c>
      <c r="E9" s="51">
        <v>0</v>
      </c>
      <c r="F9" s="51">
        <v>0</v>
      </c>
      <c r="G9" s="51">
        <v>0</v>
      </c>
      <c r="H9" s="51">
        <v>0</v>
      </c>
      <c r="I9" s="51">
        <v>0</v>
      </c>
      <c r="J9" s="51">
        <v>0</v>
      </c>
      <c r="K9" s="51">
        <v>0</v>
      </c>
      <c r="L9" s="51">
        <v>0</v>
      </c>
      <c r="M9" s="51">
        <v>0</v>
      </c>
      <c r="N9" s="51">
        <v>0</v>
      </c>
      <c r="O9" s="51">
        <v>0</v>
      </c>
      <c r="P9" s="51">
        <v>0</v>
      </c>
      <c r="Q9" s="32">
        <v>0</v>
      </c>
      <c r="R9" s="32">
        <v>0</v>
      </c>
      <c r="S9" s="32">
        <v>0</v>
      </c>
      <c r="T9" s="32">
        <v>0</v>
      </c>
      <c r="U9" s="32">
        <v>0</v>
      </c>
      <c r="V9" s="32">
        <v>0</v>
      </c>
      <c r="W9" s="32">
        <v>0</v>
      </c>
      <c r="X9" s="32">
        <v>0</v>
      </c>
      <c r="Y9" s="32">
        <v>0</v>
      </c>
      <c r="Z9" s="32">
        <v>0</v>
      </c>
      <c r="AA9" s="32">
        <v>0</v>
      </c>
      <c r="AB9" s="32">
        <v>0</v>
      </c>
      <c r="AC9" s="2">
        <v>0.1</v>
      </c>
      <c r="AD9" s="2">
        <v>0.1</v>
      </c>
      <c r="AE9" s="2">
        <v>0.1</v>
      </c>
      <c r="AF9" s="2">
        <v>0.1</v>
      </c>
      <c r="AG9" s="2">
        <v>0.1</v>
      </c>
      <c r="AH9" s="2">
        <v>0.1</v>
      </c>
      <c r="AI9" s="2">
        <v>0.1</v>
      </c>
      <c r="AJ9" s="2">
        <v>0.1</v>
      </c>
      <c r="AK9" s="2">
        <v>0.1</v>
      </c>
      <c r="AL9" s="2">
        <v>-0.17</v>
      </c>
      <c r="AM9" s="2">
        <v>-0.17</v>
      </c>
      <c r="AN9" s="2">
        <v>-0.17</v>
      </c>
      <c r="AO9" s="33">
        <v>0</v>
      </c>
      <c r="AP9" s="33">
        <v>0</v>
      </c>
      <c r="AQ9" s="33">
        <v>0</v>
      </c>
      <c r="AR9" s="33">
        <v>0</v>
      </c>
      <c r="AS9" s="33">
        <v>0</v>
      </c>
      <c r="AT9" s="33">
        <v>0</v>
      </c>
      <c r="AU9" s="33">
        <v>0</v>
      </c>
      <c r="AV9" s="33">
        <v>0</v>
      </c>
      <c r="AW9" s="33">
        <v>0</v>
      </c>
      <c r="AX9" s="33">
        <v>0</v>
      </c>
      <c r="AY9" s="33">
        <v>0</v>
      </c>
      <c r="AZ9" s="33">
        <v>0</v>
      </c>
      <c r="BA9" s="31">
        <f t="shared" si="44"/>
        <v>0</v>
      </c>
      <c r="BB9" s="31">
        <f t="shared" si="45"/>
        <v>0</v>
      </c>
      <c r="BC9" s="31">
        <f t="shared" si="46"/>
        <v>0</v>
      </c>
      <c r="BD9" s="31">
        <f t="shared" si="47"/>
        <v>0</v>
      </c>
      <c r="BE9" s="31">
        <f t="shared" si="48"/>
        <v>0</v>
      </c>
      <c r="BF9" s="31">
        <f t="shared" si="49"/>
        <v>0</v>
      </c>
      <c r="BG9" s="31">
        <f t="shared" si="50"/>
        <v>0</v>
      </c>
      <c r="BH9" s="31">
        <f t="shared" si="51"/>
        <v>0</v>
      </c>
      <c r="BI9" s="31">
        <f t="shared" si="52"/>
        <v>0</v>
      </c>
      <c r="BJ9" s="31">
        <f t="shared" si="53"/>
        <v>0</v>
      </c>
      <c r="BK9" s="31">
        <f t="shared" si="54"/>
        <v>0</v>
      </c>
      <c r="BL9" s="31">
        <f t="shared" si="55"/>
        <v>0</v>
      </c>
      <c r="BM9" s="6">
        <f t="shared" ca="1" si="15"/>
        <v>3.8800000000000001E-2</v>
      </c>
      <c r="BN9" s="6">
        <f t="shared" ca="1" si="15"/>
        <v>3.8800000000000001E-2</v>
      </c>
      <c r="BO9" s="6">
        <f t="shared" ca="1" si="15"/>
        <v>3.8800000000000001E-2</v>
      </c>
      <c r="BP9" s="6">
        <f t="shared" ca="1" si="15"/>
        <v>3.8800000000000001E-2</v>
      </c>
      <c r="BQ9" s="6">
        <f t="shared" ca="1" si="15"/>
        <v>3.8800000000000001E-2</v>
      </c>
      <c r="BR9" s="6">
        <f t="shared" ca="1" si="15"/>
        <v>3.8800000000000001E-2</v>
      </c>
      <c r="BS9" s="6">
        <f t="shared" ca="1" si="15"/>
        <v>3.8800000000000001E-2</v>
      </c>
      <c r="BT9" s="6">
        <f t="shared" ca="1" si="15"/>
        <v>3.8800000000000001E-2</v>
      </c>
      <c r="BU9" s="6">
        <f t="shared" ca="1" si="15"/>
        <v>3.8800000000000001E-2</v>
      </c>
      <c r="BV9" s="6">
        <f t="shared" ca="1" si="15"/>
        <v>3.8800000000000001E-2</v>
      </c>
      <c r="BW9" s="6">
        <f t="shared" ca="1" si="15"/>
        <v>3.8800000000000001E-2</v>
      </c>
      <c r="BX9" s="6">
        <f t="shared" ca="1" si="15"/>
        <v>3.8800000000000001E-2</v>
      </c>
      <c r="BY9" s="31">
        <f t="shared" ca="1" si="16"/>
        <v>0</v>
      </c>
      <c r="BZ9" s="31">
        <f t="shared" ca="1" si="17"/>
        <v>0</v>
      </c>
      <c r="CA9" s="31">
        <f t="shared" ca="1" si="18"/>
        <v>0</v>
      </c>
      <c r="CB9" s="31">
        <f t="shared" ca="1" si="19"/>
        <v>0</v>
      </c>
      <c r="CC9" s="31">
        <f t="shared" ca="1" si="20"/>
        <v>0</v>
      </c>
      <c r="CD9" s="31">
        <f t="shared" ca="1" si="21"/>
        <v>0</v>
      </c>
      <c r="CE9" s="31">
        <f t="shared" ca="1" si="22"/>
        <v>0</v>
      </c>
      <c r="CF9" s="31">
        <f t="shared" ca="1" si="23"/>
        <v>0</v>
      </c>
      <c r="CG9" s="31">
        <f t="shared" ca="1" si="24"/>
        <v>0</v>
      </c>
      <c r="CH9" s="31">
        <f t="shared" ca="1" si="25"/>
        <v>0</v>
      </c>
      <c r="CI9" s="31">
        <f t="shared" ca="1" si="26"/>
        <v>0</v>
      </c>
      <c r="CJ9" s="31">
        <f t="shared" ca="1" si="27"/>
        <v>0</v>
      </c>
      <c r="CK9" s="32">
        <f t="shared" ca="1" si="56"/>
        <v>0</v>
      </c>
      <c r="CL9" s="32">
        <f t="shared" ca="1" si="57"/>
        <v>0</v>
      </c>
      <c r="CM9" s="32">
        <f t="shared" ca="1" si="58"/>
        <v>0</v>
      </c>
      <c r="CN9" s="32">
        <f t="shared" ca="1" si="59"/>
        <v>0</v>
      </c>
      <c r="CO9" s="32">
        <f t="shared" ca="1" si="60"/>
        <v>0</v>
      </c>
      <c r="CP9" s="32">
        <f t="shared" ca="1" si="61"/>
        <v>0</v>
      </c>
      <c r="CQ9" s="32">
        <f t="shared" ca="1" si="62"/>
        <v>0</v>
      </c>
      <c r="CR9" s="32">
        <f t="shared" ca="1" si="63"/>
        <v>0</v>
      </c>
      <c r="CS9" s="32">
        <f t="shared" ca="1" si="64"/>
        <v>0</v>
      </c>
      <c r="CT9" s="32">
        <f t="shared" ca="1" si="65"/>
        <v>0</v>
      </c>
      <c r="CU9" s="32">
        <f t="shared" ca="1" si="66"/>
        <v>0</v>
      </c>
      <c r="CV9" s="32">
        <f t="shared" ca="1" si="67"/>
        <v>0</v>
      </c>
      <c r="CW9" s="31">
        <f t="shared" ca="1" si="104"/>
        <v>0</v>
      </c>
      <c r="CX9" s="31">
        <f t="shared" ca="1" si="105"/>
        <v>0</v>
      </c>
      <c r="CY9" s="31">
        <f t="shared" ca="1" si="106"/>
        <v>0</v>
      </c>
      <c r="CZ9" s="31">
        <f t="shared" ca="1" si="107"/>
        <v>0</v>
      </c>
      <c r="DA9" s="31">
        <f t="shared" ca="1" si="108"/>
        <v>0</v>
      </c>
      <c r="DB9" s="31">
        <f t="shared" ca="1" si="109"/>
        <v>0</v>
      </c>
      <c r="DC9" s="31">
        <f t="shared" ca="1" si="110"/>
        <v>0</v>
      </c>
      <c r="DD9" s="31">
        <f t="shared" ca="1" si="111"/>
        <v>0</v>
      </c>
      <c r="DE9" s="31">
        <f t="shared" ca="1" si="112"/>
        <v>0</v>
      </c>
      <c r="DF9" s="31">
        <f t="shared" ca="1" si="113"/>
        <v>0</v>
      </c>
      <c r="DG9" s="31">
        <f t="shared" ca="1" si="114"/>
        <v>0</v>
      </c>
      <c r="DH9" s="31">
        <f t="shared" ca="1" si="115"/>
        <v>0</v>
      </c>
      <c r="DI9" s="32">
        <f t="shared" ca="1" si="68"/>
        <v>0</v>
      </c>
      <c r="DJ9" s="32">
        <f t="shared" ca="1" si="69"/>
        <v>0</v>
      </c>
      <c r="DK9" s="32">
        <f t="shared" ca="1" si="70"/>
        <v>0</v>
      </c>
      <c r="DL9" s="32">
        <f t="shared" ca="1" si="71"/>
        <v>0</v>
      </c>
      <c r="DM9" s="32">
        <f t="shared" ca="1" si="72"/>
        <v>0</v>
      </c>
      <c r="DN9" s="32">
        <f t="shared" ca="1" si="73"/>
        <v>0</v>
      </c>
      <c r="DO9" s="32">
        <f t="shared" ca="1" si="74"/>
        <v>0</v>
      </c>
      <c r="DP9" s="32">
        <f t="shared" ca="1" si="75"/>
        <v>0</v>
      </c>
      <c r="DQ9" s="32">
        <f t="shared" ca="1" si="76"/>
        <v>0</v>
      </c>
      <c r="DR9" s="32">
        <f t="shared" ca="1" si="77"/>
        <v>0</v>
      </c>
      <c r="DS9" s="32">
        <f t="shared" ca="1" si="78"/>
        <v>0</v>
      </c>
      <c r="DT9" s="32">
        <f t="shared" ca="1" si="79"/>
        <v>0</v>
      </c>
      <c r="DU9" s="31">
        <f t="shared" ca="1" si="80"/>
        <v>0</v>
      </c>
      <c r="DV9" s="31">
        <f t="shared" ca="1" si="81"/>
        <v>0</v>
      </c>
      <c r="DW9" s="31">
        <f t="shared" ca="1" si="82"/>
        <v>0</v>
      </c>
      <c r="DX9" s="31">
        <f t="shared" ca="1" si="83"/>
        <v>0</v>
      </c>
      <c r="DY9" s="31">
        <f t="shared" ca="1" si="84"/>
        <v>0</v>
      </c>
      <c r="DZ9" s="31">
        <f t="shared" ca="1" si="85"/>
        <v>0</v>
      </c>
      <c r="EA9" s="31">
        <f t="shared" ca="1" si="86"/>
        <v>0</v>
      </c>
      <c r="EB9" s="31">
        <f t="shared" ca="1" si="87"/>
        <v>0</v>
      </c>
      <c r="EC9" s="31">
        <f t="shared" ca="1" si="88"/>
        <v>0</v>
      </c>
      <c r="ED9" s="31">
        <f t="shared" ca="1" si="89"/>
        <v>0</v>
      </c>
      <c r="EE9" s="31">
        <f t="shared" ca="1" si="90"/>
        <v>0</v>
      </c>
      <c r="EF9" s="31">
        <f t="shared" ca="1" si="91"/>
        <v>0</v>
      </c>
      <c r="EG9" s="32">
        <f t="shared" ca="1" si="92"/>
        <v>0</v>
      </c>
      <c r="EH9" s="32">
        <f t="shared" ca="1" si="93"/>
        <v>0</v>
      </c>
      <c r="EI9" s="32">
        <f t="shared" ca="1" si="94"/>
        <v>0</v>
      </c>
      <c r="EJ9" s="32">
        <f t="shared" ca="1" si="95"/>
        <v>0</v>
      </c>
      <c r="EK9" s="32">
        <f t="shared" ca="1" si="96"/>
        <v>0</v>
      </c>
      <c r="EL9" s="32">
        <f t="shared" ca="1" si="97"/>
        <v>0</v>
      </c>
      <c r="EM9" s="32">
        <f t="shared" ca="1" si="98"/>
        <v>0</v>
      </c>
      <c r="EN9" s="32">
        <f t="shared" ca="1" si="99"/>
        <v>0</v>
      </c>
      <c r="EO9" s="32">
        <f t="shared" ca="1" si="100"/>
        <v>0</v>
      </c>
      <c r="EP9" s="32">
        <f t="shared" ca="1" si="101"/>
        <v>0</v>
      </c>
      <c r="EQ9" s="32">
        <f t="shared" ca="1" si="102"/>
        <v>0</v>
      </c>
      <c r="ER9" s="32">
        <f t="shared" ca="1" si="103"/>
        <v>0</v>
      </c>
    </row>
    <row r="10" spans="1:148" x14ac:dyDescent="0.25">
      <c r="A10" t="s">
        <v>446</v>
      </c>
      <c r="B10" s="1" t="s">
        <v>153</v>
      </c>
      <c r="C10" t="str">
        <f t="shared" ca="1" si="1"/>
        <v>0000038511</v>
      </c>
      <c r="D10" t="str">
        <f t="shared" ca="1" si="2"/>
        <v>FortisAlberta Reversing POD - Spring Coulee (385S)</v>
      </c>
      <c r="E10" s="51">
        <v>0</v>
      </c>
      <c r="F10" s="51">
        <v>0</v>
      </c>
      <c r="G10" s="51">
        <v>0</v>
      </c>
      <c r="H10" s="51">
        <v>0.4634858</v>
      </c>
      <c r="I10" s="51">
        <v>67.503074600000005</v>
      </c>
      <c r="J10" s="51">
        <v>0</v>
      </c>
      <c r="K10" s="51">
        <v>3.9656186</v>
      </c>
      <c r="L10" s="51">
        <v>0</v>
      </c>
      <c r="M10" s="51">
        <v>0</v>
      </c>
      <c r="N10" s="51">
        <v>0</v>
      </c>
      <c r="O10" s="51">
        <v>0</v>
      </c>
      <c r="P10" s="51">
        <v>0</v>
      </c>
      <c r="Q10" s="32">
        <v>0</v>
      </c>
      <c r="R10" s="32">
        <v>0</v>
      </c>
      <c r="S10" s="32">
        <v>0</v>
      </c>
      <c r="T10" s="32">
        <v>10.07</v>
      </c>
      <c r="U10" s="32">
        <v>1290.58</v>
      </c>
      <c r="V10" s="32">
        <v>0</v>
      </c>
      <c r="W10" s="32">
        <v>71.39</v>
      </c>
      <c r="X10" s="32">
        <v>0</v>
      </c>
      <c r="Y10" s="32">
        <v>0</v>
      </c>
      <c r="Z10" s="32">
        <v>0</v>
      </c>
      <c r="AA10" s="32">
        <v>0</v>
      </c>
      <c r="AB10" s="32">
        <v>0</v>
      </c>
      <c r="AC10" s="2">
        <v>1.67</v>
      </c>
      <c r="AD10" s="2">
        <v>1.67</v>
      </c>
      <c r="AE10" s="2">
        <v>1.67</v>
      </c>
      <c r="AF10" s="2">
        <v>1.67</v>
      </c>
      <c r="AG10" s="2">
        <v>1.67</v>
      </c>
      <c r="AH10" s="2">
        <v>1.67</v>
      </c>
      <c r="AI10" s="2">
        <v>1.1399999999999999</v>
      </c>
      <c r="AJ10" s="2">
        <v>1.1399999999999999</v>
      </c>
      <c r="AK10" s="2">
        <v>1.1399999999999999</v>
      </c>
      <c r="AL10" s="2">
        <v>0.74</v>
      </c>
      <c r="AM10" s="2">
        <v>0.74</v>
      </c>
      <c r="AN10" s="2">
        <v>0.74</v>
      </c>
      <c r="AO10" s="33">
        <v>0</v>
      </c>
      <c r="AP10" s="33">
        <v>0</v>
      </c>
      <c r="AQ10" s="33">
        <v>0</v>
      </c>
      <c r="AR10" s="33">
        <v>0.17</v>
      </c>
      <c r="AS10" s="33">
        <v>21.55</v>
      </c>
      <c r="AT10" s="33">
        <v>0</v>
      </c>
      <c r="AU10" s="33">
        <v>0.81</v>
      </c>
      <c r="AV10" s="33">
        <v>0</v>
      </c>
      <c r="AW10" s="33">
        <v>0</v>
      </c>
      <c r="AX10" s="33">
        <v>0</v>
      </c>
      <c r="AY10" s="33">
        <v>0</v>
      </c>
      <c r="AZ10" s="33">
        <v>0</v>
      </c>
      <c r="BA10" s="31">
        <f t="shared" si="44"/>
        <v>0</v>
      </c>
      <c r="BB10" s="31">
        <f t="shared" si="45"/>
        <v>0</v>
      </c>
      <c r="BC10" s="31">
        <f t="shared" si="46"/>
        <v>0</v>
      </c>
      <c r="BD10" s="31">
        <f t="shared" si="47"/>
        <v>0.02</v>
      </c>
      <c r="BE10" s="31">
        <f t="shared" si="48"/>
        <v>2.06</v>
      </c>
      <c r="BF10" s="31">
        <f t="shared" si="49"/>
        <v>0</v>
      </c>
      <c r="BG10" s="31">
        <f t="shared" si="50"/>
        <v>0.22</v>
      </c>
      <c r="BH10" s="31">
        <f t="shared" si="51"/>
        <v>0</v>
      </c>
      <c r="BI10" s="31">
        <f t="shared" si="52"/>
        <v>0</v>
      </c>
      <c r="BJ10" s="31">
        <f t="shared" si="53"/>
        <v>0</v>
      </c>
      <c r="BK10" s="31">
        <f t="shared" si="54"/>
        <v>0</v>
      </c>
      <c r="BL10" s="31">
        <f t="shared" si="55"/>
        <v>0</v>
      </c>
      <c r="BM10" s="6">
        <f t="shared" ca="1" si="15"/>
        <v>4.2700000000000002E-2</v>
      </c>
      <c r="BN10" s="6">
        <f t="shared" ca="1" si="15"/>
        <v>4.2700000000000002E-2</v>
      </c>
      <c r="BO10" s="6">
        <f t="shared" ca="1" si="15"/>
        <v>4.2700000000000002E-2</v>
      </c>
      <c r="BP10" s="6">
        <f t="shared" ca="1" si="15"/>
        <v>4.2700000000000002E-2</v>
      </c>
      <c r="BQ10" s="6">
        <f t="shared" ca="1" si="15"/>
        <v>4.2700000000000002E-2</v>
      </c>
      <c r="BR10" s="6">
        <f t="shared" ca="1" si="15"/>
        <v>4.2700000000000002E-2</v>
      </c>
      <c r="BS10" s="6">
        <f t="shared" ca="1" si="15"/>
        <v>4.2700000000000002E-2</v>
      </c>
      <c r="BT10" s="6">
        <f t="shared" ca="1" si="15"/>
        <v>4.2700000000000002E-2</v>
      </c>
      <c r="BU10" s="6">
        <f t="shared" ca="1" si="15"/>
        <v>4.2700000000000002E-2</v>
      </c>
      <c r="BV10" s="6">
        <f t="shared" ca="1" si="15"/>
        <v>4.2700000000000002E-2</v>
      </c>
      <c r="BW10" s="6">
        <f t="shared" ca="1" si="15"/>
        <v>4.2700000000000002E-2</v>
      </c>
      <c r="BX10" s="6">
        <f t="shared" ca="1" si="15"/>
        <v>4.2700000000000002E-2</v>
      </c>
      <c r="BY10" s="31">
        <f t="shared" ca="1" si="16"/>
        <v>0</v>
      </c>
      <c r="BZ10" s="31">
        <f t="shared" ca="1" si="17"/>
        <v>0</v>
      </c>
      <c r="CA10" s="31">
        <f t="shared" ca="1" si="18"/>
        <v>0</v>
      </c>
      <c r="CB10" s="31">
        <f t="shared" ca="1" si="19"/>
        <v>0.43</v>
      </c>
      <c r="CC10" s="31">
        <f t="shared" ca="1" si="20"/>
        <v>55.11</v>
      </c>
      <c r="CD10" s="31">
        <f t="shared" ca="1" si="21"/>
        <v>0</v>
      </c>
      <c r="CE10" s="31">
        <f t="shared" ca="1" si="22"/>
        <v>3.05</v>
      </c>
      <c r="CF10" s="31">
        <f t="shared" ca="1" si="23"/>
        <v>0</v>
      </c>
      <c r="CG10" s="31">
        <f t="shared" ca="1" si="24"/>
        <v>0</v>
      </c>
      <c r="CH10" s="31">
        <f t="shared" ca="1" si="25"/>
        <v>0</v>
      </c>
      <c r="CI10" s="31">
        <f t="shared" ca="1" si="26"/>
        <v>0</v>
      </c>
      <c r="CJ10" s="31">
        <f t="shared" ca="1" si="27"/>
        <v>0</v>
      </c>
      <c r="CK10" s="32">
        <f t="shared" ca="1" si="56"/>
        <v>0</v>
      </c>
      <c r="CL10" s="32">
        <f t="shared" ca="1" si="57"/>
        <v>0</v>
      </c>
      <c r="CM10" s="32">
        <f t="shared" ca="1" si="58"/>
        <v>0</v>
      </c>
      <c r="CN10" s="32">
        <f t="shared" ca="1" si="59"/>
        <v>0.03</v>
      </c>
      <c r="CO10" s="32">
        <f t="shared" ca="1" si="60"/>
        <v>3.48</v>
      </c>
      <c r="CP10" s="32">
        <f t="shared" ca="1" si="61"/>
        <v>0</v>
      </c>
      <c r="CQ10" s="32">
        <f t="shared" ca="1" si="62"/>
        <v>0.19</v>
      </c>
      <c r="CR10" s="32">
        <f t="shared" ca="1" si="63"/>
        <v>0</v>
      </c>
      <c r="CS10" s="32">
        <f t="shared" ca="1" si="64"/>
        <v>0</v>
      </c>
      <c r="CT10" s="32">
        <f t="shared" ca="1" si="65"/>
        <v>0</v>
      </c>
      <c r="CU10" s="32">
        <f t="shared" ca="1" si="66"/>
        <v>0</v>
      </c>
      <c r="CV10" s="32">
        <f t="shared" ca="1" si="67"/>
        <v>0</v>
      </c>
      <c r="CW10" s="31">
        <f t="shared" ca="1" si="104"/>
        <v>0</v>
      </c>
      <c r="CX10" s="31">
        <f t="shared" ca="1" si="105"/>
        <v>0</v>
      </c>
      <c r="CY10" s="31">
        <f t="shared" ca="1" si="106"/>
        <v>0</v>
      </c>
      <c r="CZ10" s="31">
        <f t="shared" ca="1" si="107"/>
        <v>0.26999999999999991</v>
      </c>
      <c r="DA10" s="31">
        <f t="shared" ca="1" si="108"/>
        <v>34.97999999999999</v>
      </c>
      <c r="DB10" s="31">
        <f t="shared" ca="1" si="109"/>
        <v>0</v>
      </c>
      <c r="DC10" s="31">
        <f t="shared" ca="1" si="110"/>
        <v>2.2099999999999995</v>
      </c>
      <c r="DD10" s="31">
        <f t="shared" ca="1" si="111"/>
        <v>0</v>
      </c>
      <c r="DE10" s="31">
        <f t="shared" ca="1" si="112"/>
        <v>0</v>
      </c>
      <c r="DF10" s="31">
        <f t="shared" ca="1" si="113"/>
        <v>0</v>
      </c>
      <c r="DG10" s="31">
        <f t="shared" ca="1" si="114"/>
        <v>0</v>
      </c>
      <c r="DH10" s="31">
        <f t="shared" ca="1" si="115"/>
        <v>0</v>
      </c>
      <c r="DI10" s="32">
        <f t="shared" ca="1" si="68"/>
        <v>0</v>
      </c>
      <c r="DJ10" s="32">
        <f t="shared" ca="1" si="69"/>
        <v>0</v>
      </c>
      <c r="DK10" s="32">
        <f t="shared" ca="1" si="70"/>
        <v>0</v>
      </c>
      <c r="DL10" s="32">
        <f t="shared" ca="1" si="71"/>
        <v>0.01</v>
      </c>
      <c r="DM10" s="32">
        <f t="shared" ca="1" si="72"/>
        <v>1.75</v>
      </c>
      <c r="DN10" s="32">
        <f t="shared" ca="1" si="73"/>
        <v>0</v>
      </c>
      <c r="DO10" s="32">
        <f t="shared" ca="1" si="74"/>
        <v>0.11</v>
      </c>
      <c r="DP10" s="32">
        <f t="shared" ca="1" si="75"/>
        <v>0</v>
      </c>
      <c r="DQ10" s="32">
        <f t="shared" ca="1" si="76"/>
        <v>0</v>
      </c>
      <c r="DR10" s="32">
        <f t="shared" ca="1" si="77"/>
        <v>0</v>
      </c>
      <c r="DS10" s="32">
        <f t="shared" ca="1" si="78"/>
        <v>0</v>
      </c>
      <c r="DT10" s="32">
        <f t="shared" ca="1" si="79"/>
        <v>0</v>
      </c>
      <c r="DU10" s="31">
        <f t="shared" ca="1" si="80"/>
        <v>0</v>
      </c>
      <c r="DV10" s="31">
        <f t="shared" ca="1" si="81"/>
        <v>0</v>
      </c>
      <c r="DW10" s="31">
        <f t="shared" ca="1" si="82"/>
        <v>0</v>
      </c>
      <c r="DX10" s="31">
        <f t="shared" ca="1" si="83"/>
        <v>0.06</v>
      </c>
      <c r="DY10" s="31">
        <f t="shared" ca="1" si="84"/>
        <v>7.29</v>
      </c>
      <c r="DZ10" s="31">
        <f t="shared" ca="1" si="85"/>
        <v>0</v>
      </c>
      <c r="EA10" s="31">
        <f t="shared" ca="1" si="86"/>
        <v>0.45</v>
      </c>
      <c r="EB10" s="31">
        <f t="shared" ca="1" si="87"/>
        <v>0</v>
      </c>
      <c r="EC10" s="31">
        <f t="shared" ca="1" si="88"/>
        <v>0</v>
      </c>
      <c r="ED10" s="31">
        <f t="shared" ca="1" si="89"/>
        <v>0</v>
      </c>
      <c r="EE10" s="31">
        <f t="shared" ca="1" si="90"/>
        <v>0</v>
      </c>
      <c r="EF10" s="31">
        <f t="shared" ca="1" si="91"/>
        <v>0</v>
      </c>
      <c r="EG10" s="32">
        <f t="shared" ca="1" si="92"/>
        <v>0</v>
      </c>
      <c r="EH10" s="32">
        <f t="shared" ca="1" si="93"/>
        <v>0</v>
      </c>
      <c r="EI10" s="32">
        <f t="shared" ca="1" si="94"/>
        <v>0</v>
      </c>
      <c r="EJ10" s="32">
        <f t="shared" ca="1" si="95"/>
        <v>0.33999999999999991</v>
      </c>
      <c r="EK10" s="32">
        <f t="shared" ca="1" si="96"/>
        <v>44.019999999999989</v>
      </c>
      <c r="EL10" s="32">
        <f t="shared" ca="1" si="97"/>
        <v>0</v>
      </c>
      <c r="EM10" s="32">
        <f t="shared" ca="1" si="98"/>
        <v>2.7699999999999996</v>
      </c>
      <c r="EN10" s="32">
        <f t="shared" ca="1" si="99"/>
        <v>0</v>
      </c>
      <c r="EO10" s="32">
        <f t="shared" ca="1" si="100"/>
        <v>0</v>
      </c>
      <c r="EP10" s="32">
        <f t="shared" ca="1" si="101"/>
        <v>0</v>
      </c>
      <c r="EQ10" s="32">
        <f t="shared" ca="1" si="102"/>
        <v>0</v>
      </c>
      <c r="ER10" s="32">
        <f t="shared" ca="1" si="103"/>
        <v>0</v>
      </c>
    </row>
    <row r="11" spans="1:148" x14ac:dyDescent="0.25">
      <c r="A11" t="s">
        <v>446</v>
      </c>
      <c r="B11" s="1" t="s">
        <v>154</v>
      </c>
      <c r="C11" t="str">
        <f t="shared" ca="1" si="1"/>
        <v>0000039611</v>
      </c>
      <c r="D11" t="str">
        <f t="shared" ca="1" si="2"/>
        <v>FortisAlberta Reversing POD - Pincher Creek (396S)</v>
      </c>
      <c r="E11" s="51">
        <v>1435.6096978999999</v>
      </c>
      <c r="F11" s="51">
        <v>1032.8902682999999</v>
      </c>
      <c r="G11" s="51">
        <v>765.07998050000003</v>
      </c>
      <c r="H11" s="51">
        <v>1206.3012274</v>
      </c>
      <c r="I11" s="51">
        <v>1105.066437</v>
      </c>
      <c r="J11" s="51">
        <v>854.68893519999995</v>
      </c>
      <c r="K11" s="51">
        <v>148.10408810000001</v>
      </c>
      <c r="L11" s="51">
        <v>376.49612330000002</v>
      </c>
      <c r="M11" s="51">
        <v>784.26414</v>
      </c>
      <c r="N11" s="51">
        <v>1521.0126031</v>
      </c>
      <c r="O11" s="51">
        <v>952.66248450000001</v>
      </c>
      <c r="P11" s="51">
        <v>452.01235960000002</v>
      </c>
      <c r="Q11" s="32">
        <v>40765.07</v>
      </c>
      <c r="R11" s="32">
        <v>23781.5</v>
      </c>
      <c r="S11" s="32">
        <v>36137.72</v>
      </c>
      <c r="T11" s="32">
        <v>173777.84</v>
      </c>
      <c r="U11" s="32">
        <v>154980.01</v>
      </c>
      <c r="V11" s="32">
        <v>37407.129999999997</v>
      </c>
      <c r="W11" s="32">
        <v>3279.17</v>
      </c>
      <c r="X11" s="32">
        <v>19705.080000000002</v>
      </c>
      <c r="Y11" s="32">
        <v>18650.45</v>
      </c>
      <c r="Z11" s="32">
        <v>44856.35</v>
      </c>
      <c r="AA11" s="32">
        <v>16974.419999999998</v>
      </c>
      <c r="AB11" s="32">
        <v>9631.7099999999991</v>
      </c>
      <c r="AC11" s="2">
        <v>2.4</v>
      </c>
      <c r="AD11" s="2">
        <v>2.4</v>
      </c>
      <c r="AE11" s="2">
        <v>2.4</v>
      </c>
      <c r="AF11" s="2">
        <v>2.4</v>
      </c>
      <c r="AG11" s="2">
        <v>2.4</v>
      </c>
      <c r="AH11" s="2">
        <v>2.4</v>
      </c>
      <c r="AI11" s="2">
        <v>2.4</v>
      </c>
      <c r="AJ11" s="2">
        <v>2.4</v>
      </c>
      <c r="AK11" s="2">
        <v>2.4</v>
      </c>
      <c r="AL11" s="2">
        <v>2.0699999999999998</v>
      </c>
      <c r="AM11" s="2">
        <v>2.0699999999999998</v>
      </c>
      <c r="AN11" s="2">
        <v>2.0699999999999998</v>
      </c>
      <c r="AO11" s="33">
        <v>978.36</v>
      </c>
      <c r="AP11" s="33">
        <v>570.76</v>
      </c>
      <c r="AQ11" s="33">
        <v>867.31</v>
      </c>
      <c r="AR11" s="33">
        <v>4170.67</v>
      </c>
      <c r="AS11" s="33">
        <v>3719.52</v>
      </c>
      <c r="AT11" s="33">
        <v>897.77</v>
      </c>
      <c r="AU11" s="33">
        <v>78.7</v>
      </c>
      <c r="AV11" s="33">
        <v>472.92</v>
      </c>
      <c r="AW11" s="33">
        <v>447.61</v>
      </c>
      <c r="AX11" s="33">
        <v>928.53</v>
      </c>
      <c r="AY11" s="33">
        <v>351.37</v>
      </c>
      <c r="AZ11" s="33">
        <v>199.38</v>
      </c>
      <c r="BA11" s="31">
        <f t="shared" si="44"/>
        <v>-16.309999999999999</v>
      </c>
      <c r="BB11" s="31">
        <f t="shared" si="45"/>
        <v>-9.51</v>
      </c>
      <c r="BC11" s="31">
        <f t="shared" si="46"/>
        <v>-14.46</v>
      </c>
      <c r="BD11" s="31">
        <f t="shared" si="47"/>
        <v>278.04000000000002</v>
      </c>
      <c r="BE11" s="31">
        <f t="shared" si="48"/>
        <v>247.97</v>
      </c>
      <c r="BF11" s="31">
        <f t="shared" si="49"/>
        <v>59.85</v>
      </c>
      <c r="BG11" s="31">
        <f t="shared" si="50"/>
        <v>10.17</v>
      </c>
      <c r="BH11" s="31">
        <f t="shared" si="51"/>
        <v>61.09</v>
      </c>
      <c r="BI11" s="31">
        <f t="shared" si="52"/>
        <v>57.82</v>
      </c>
      <c r="BJ11" s="31">
        <f t="shared" si="53"/>
        <v>-174.94</v>
      </c>
      <c r="BK11" s="31">
        <f t="shared" si="54"/>
        <v>-66.2</v>
      </c>
      <c r="BL11" s="31">
        <f t="shared" si="55"/>
        <v>-37.56</v>
      </c>
      <c r="BM11" s="6">
        <f t="shared" ca="1" si="15"/>
        <v>5.7799999999999997E-2</v>
      </c>
      <c r="BN11" s="6">
        <f t="shared" ca="1" si="15"/>
        <v>5.7799999999999997E-2</v>
      </c>
      <c r="BO11" s="6">
        <f t="shared" ca="1" si="15"/>
        <v>5.7799999999999997E-2</v>
      </c>
      <c r="BP11" s="6">
        <f t="shared" ca="1" si="15"/>
        <v>5.7799999999999997E-2</v>
      </c>
      <c r="BQ11" s="6">
        <f t="shared" ca="1" si="15"/>
        <v>5.7799999999999997E-2</v>
      </c>
      <c r="BR11" s="6">
        <f t="shared" ca="1" si="15"/>
        <v>5.7799999999999997E-2</v>
      </c>
      <c r="BS11" s="6">
        <f t="shared" ca="1" si="15"/>
        <v>5.7799999999999997E-2</v>
      </c>
      <c r="BT11" s="6">
        <f t="shared" ca="1" si="15"/>
        <v>5.7799999999999997E-2</v>
      </c>
      <c r="BU11" s="6">
        <f t="shared" ca="1" si="15"/>
        <v>5.7799999999999997E-2</v>
      </c>
      <c r="BV11" s="6">
        <f t="shared" ca="1" si="15"/>
        <v>5.7799999999999997E-2</v>
      </c>
      <c r="BW11" s="6">
        <f t="shared" ca="1" si="15"/>
        <v>5.7799999999999997E-2</v>
      </c>
      <c r="BX11" s="6">
        <f t="shared" ca="1" si="15"/>
        <v>5.7799999999999997E-2</v>
      </c>
      <c r="BY11" s="31">
        <f t="shared" ca="1" si="16"/>
        <v>2356.2199999999998</v>
      </c>
      <c r="BZ11" s="31">
        <f t="shared" ca="1" si="17"/>
        <v>1374.57</v>
      </c>
      <c r="CA11" s="31">
        <f t="shared" ca="1" si="18"/>
        <v>2088.7600000000002</v>
      </c>
      <c r="CB11" s="31">
        <f t="shared" ca="1" si="19"/>
        <v>10044.36</v>
      </c>
      <c r="CC11" s="31">
        <f t="shared" ca="1" si="20"/>
        <v>8957.84</v>
      </c>
      <c r="CD11" s="31">
        <f t="shared" ca="1" si="21"/>
        <v>2162.13</v>
      </c>
      <c r="CE11" s="31">
        <f t="shared" ca="1" si="22"/>
        <v>189.54</v>
      </c>
      <c r="CF11" s="31">
        <f t="shared" ca="1" si="23"/>
        <v>1138.95</v>
      </c>
      <c r="CG11" s="31">
        <f t="shared" ca="1" si="24"/>
        <v>1078</v>
      </c>
      <c r="CH11" s="31">
        <f t="shared" ca="1" si="25"/>
        <v>2592.6999999999998</v>
      </c>
      <c r="CI11" s="31">
        <f t="shared" ca="1" si="26"/>
        <v>981.12</v>
      </c>
      <c r="CJ11" s="31">
        <f t="shared" ca="1" si="27"/>
        <v>556.71</v>
      </c>
      <c r="CK11" s="32">
        <f t="shared" ca="1" si="56"/>
        <v>110.07</v>
      </c>
      <c r="CL11" s="32">
        <f t="shared" ca="1" si="57"/>
        <v>64.209999999999994</v>
      </c>
      <c r="CM11" s="32">
        <f t="shared" ca="1" si="58"/>
        <v>97.57</v>
      </c>
      <c r="CN11" s="32">
        <f t="shared" ca="1" si="59"/>
        <v>469.2</v>
      </c>
      <c r="CO11" s="32">
        <f t="shared" ca="1" si="60"/>
        <v>418.45</v>
      </c>
      <c r="CP11" s="32">
        <f t="shared" ca="1" si="61"/>
        <v>101</v>
      </c>
      <c r="CQ11" s="32">
        <f t="shared" ca="1" si="62"/>
        <v>8.85</v>
      </c>
      <c r="CR11" s="32">
        <f t="shared" ca="1" si="63"/>
        <v>53.2</v>
      </c>
      <c r="CS11" s="32">
        <f t="shared" ca="1" si="64"/>
        <v>50.36</v>
      </c>
      <c r="CT11" s="32">
        <f t="shared" ca="1" si="65"/>
        <v>121.11</v>
      </c>
      <c r="CU11" s="32">
        <f t="shared" ca="1" si="66"/>
        <v>45.83</v>
      </c>
      <c r="CV11" s="32">
        <f t="shared" ca="1" si="67"/>
        <v>26.01</v>
      </c>
      <c r="CW11" s="31">
        <f t="shared" ca="1" si="104"/>
        <v>1504.2399999999998</v>
      </c>
      <c r="CX11" s="31">
        <f t="shared" ca="1" si="105"/>
        <v>877.53</v>
      </c>
      <c r="CY11" s="31">
        <f t="shared" ca="1" si="106"/>
        <v>1333.4800000000005</v>
      </c>
      <c r="CZ11" s="31">
        <f t="shared" ca="1" si="107"/>
        <v>6064.8500000000013</v>
      </c>
      <c r="DA11" s="31">
        <f t="shared" ca="1" si="108"/>
        <v>5408.8</v>
      </c>
      <c r="DB11" s="31">
        <f t="shared" ca="1" si="109"/>
        <v>1305.5100000000002</v>
      </c>
      <c r="DC11" s="31">
        <f t="shared" ca="1" si="110"/>
        <v>109.51999999999998</v>
      </c>
      <c r="DD11" s="31">
        <f t="shared" ca="1" si="111"/>
        <v>658.14</v>
      </c>
      <c r="DE11" s="31">
        <f t="shared" ca="1" si="112"/>
        <v>622.92999999999984</v>
      </c>
      <c r="DF11" s="31">
        <f t="shared" ca="1" si="113"/>
        <v>1960.22</v>
      </c>
      <c r="DG11" s="31">
        <f t="shared" ca="1" si="114"/>
        <v>741.78000000000009</v>
      </c>
      <c r="DH11" s="31">
        <f t="shared" ca="1" si="115"/>
        <v>420.90000000000003</v>
      </c>
      <c r="DI11" s="32">
        <f t="shared" ca="1" si="68"/>
        <v>75.209999999999994</v>
      </c>
      <c r="DJ11" s="32">
        <f t="shared" ca="1" si="69"/>
        <v>43.88</v>
      </c>
      <c r="DK11" s="32">
        <f t="shared" ca="1" si="70"/>
        <v>66.67</v>
      </c>
      <c r="DL11" s="32">
        <f t="shared" ca="1" si="71"/>
        <v>303.24</v>
      </c>
      <c r="DM11" s="32">
        <f t="shared" ca="1" si="72"/>
        <v>270.44</v>
      </c>
      <c r="DN11" s="32">
        <f t="shared" ca="1" si="73"/>
        <v>65.28</v>
      </c>
      <c r="DO11" s="32">
        <f t="shared" ca="1" si="74"/>
        <v>5.48</v>
      </c>
      <c r="DP11" s="32">
        <f t="shared" ca="1" si="75"/>
        <v>32.909999999999997</v>
      </c>
      <c r="DQ11" s="32">
        <f t="shared" ca="1" si="76"/>
        <v>31.15</v>
      </c>
      <c r="DR11" s="32">
        <f t="shared" ca="1" si="77"/>
        <v>98.01</v>
      </c>
      <c r="DS11" s="32">
        <f t="shared" ca="1" si="78"/>
        <v>37.090000000000003</v>
      </c>
      <c r="DT11" s="32">
        <f t="shared" ca="1" si="79"/>
        <v>21.05</v>
      </c>
      <c r="DU11" s="31">
        <f t="shared" ca="1" si="80"/>
        <v>326.88</v>
      </c>
      <c r="DV11" s="31">
        <f t="shared" ca="1" si="81"/>
        <v>188.64</v>
      </c>
      <c r="DW11" s="31">
        <f t="shared" ca="1" si="82"/>
        <v>283.85000000000002</v>
      </c>
      <c r="DX11" s="31">
        <f t="shared" ca="1" si="83"/>
        <v>1276.81</v>
      </c>
      <c r="DY11" s="31">
        <f t="shared" ca="1" si="84"/>
        <v>1126.47</v>
      </c>
      <c r="DZ11" s="31">
        <f t="shared" ca="1" si="85"/>
        <v>268.83999999999997</v>
      </c>
      <c r="EA11" s="31">
        <f t="shared" ca="1" si="86"/>
        <v>22.31</v>
      </c>
      <c r="EB11" s="31">
        <f t="shared" ca="1" si="87"/>
        <v>132.51</v>
      </c>
      <c r="EC11" s="31">
        <f t="shared" ca="1" si="88"/>
        <v>123.96</v>
      </c>
      <c r="ED11" s="31">
        <f t="shared" ca="1" si="89"/>
        <v>385.65</v>
      </c>
      <c r="EE11" s="31">
        <f t="shared" ca="1" si="90"/>
        <v>144.19999999999999</v>
      </c>
      <c r="EF11" s="31">
        <f t="shared" ca="1" si="91"/>
        <v>80.87</v>
      </c>
      <c r="EG11" s="32">
        <f t="shared" ca="1" si="92"/>
        <v>1906.33</v>
      </c>
      <c r="EH11" s="32">
        <f t="shared" ca="1" si="93"/>
        <v>1110.05</v>
      </c>
      <c r="EI11" s="32">
        <f t="shared" ca="1" si="94"/>
        <v>1684.0000000000005</v>
      </c>
      <c r="EJ11" s="32">
        <f t="shared" ca="1" si="95"/>
        <v>7644.9000000000015</v>
      </c>
      <c r="EK11" s="32">
        <f t="shared" ca="1" si="96"/>
        <v>6805.71</v>
      </c>
      <c r="EL11" s="32">
        <f t="shared" ca="1" si="97"/>
        <v>1639.63</v>
      </c>
      <c r="EM11" s="32">
        <f t="shared" ca="1" si="98"/>
        <v>137.30999999999997</v>
      </c>
      <c r="EN11" s="32">
        <f t="shared" ca="1" si="99"/>
        <v>823.56</v>
      </c>
      <c r="EO11" s="32">
        <f t="shared" ca="1" si="100"/>
        <v>778.03999999999985</v>
      </c>
      <c r="EP11" s="32">
        <f t="shared" ca="1" si="101"/>
        <v>2443.88</v>
      </c>
      <c r="EQ11" s="32">
        <f t="shared" ca="1" si="102"/>
        <v>923.07000000000016</v>
      </c>
      <c r="ER11" s="32">
        <f t="shared" ca="1" si="103"/>
        <v>522.82000000000005</v>
      </c>
    </row>
    <row r="12" spans="1:148" x14ac:dyDescent="0.25">
      <c r="A12" t="s">
        <v>446</v>
      </c>
      <c r="B12" s="1" t="s">
        <v>190</v>
      </c>
      <c r="C12" t="str">
        <f t="shared" ca="1" si="1"/>
        <v>0000045411</v>
      </c>
      <c r="D12" t="str">
        <f t="shared" ca="1" si="2"/>
        <v>FortisAlberta Reversing POD - Buck Lake (454S)</v>
      </c>
      <c r="E12" s="51">
        <v>0</v>
      </c>
      <c r="F12" s="51">
        <v>0</v>
      </c>
      <c r="G12" s="51">
        <v>0</v>
      </c>
      <c r="H12" s="51">
        <v>0</v>
      </c>
      <c r="I12" s="51">
        <v>0.1095747</v>
      </c>
      <c r="J12" s="51">
        <v>17.613826700000001</v>
      </c>
      <c r="K12" s="51">
        <v>22.665310999999999</v>
      </c>
      <c r="L12" s="51">
        <v>8.1691982000000003</v>
      </c>
      <c r="M12" s="51">
        <v>20.4344711</v>
      </c>
      <c r="N12" s="51">
        <v>12.9269382</v>
      </c>
      <c r="O12" s="51">
        <v>0.30926700000000001</v>
      </c>
      <c r="P12" s="51">
        <v>0</v>
      </c>
      <c r="Q12" s="32">
        <v>0</v>
      </c>
      <c r="R12" s="32">
        <v>0</v>
      </c>
      <c r="S12" s="32">
        <v>0</v>
      </c>
      <c r="T12" s="32">
        <v>0</v>
      </c>
      <c r="U12" s="32">
        <v>54.95</v>
      </c>
      <c r="V12" s="32">
        <v>433.33</v>
      </c>
      <c r="W12" s="32">
        <v>658.25</v>
      </c>
      <c r="X12" s="32">
        <v>256.52999999999997</v>
      </c>
      <c r="Y12" s="32">
        <v>503.96</v>
      </c>
      <c r="Z12" s="32">
        <v>417.14</v>
      </c>
      <c r="AA12" s="32">
        <v>5.15</v>
      </c>
      <c r="AB12" s="32">
        <v>0</v>
      </c>
      <c r="AC12" s="2">
        <v>2.19</v>
      </c>
      <c r="AD12" s="2">
        <v>2.19</v>
      </c>
      <c r="AE12" s="2">
        <v>2.19</v>
      </c>
      <c r="AF12" s="2">
        <v>2.19</v>
      </c>
      <c r="AG12" s="2">
        <v>2.19</v>
      </c>
      <c r="AH12" s="2">
        <v>2.19</v>
      </c>
      <c r="AI12" s="2">
        <v>2.19</v>
      </c>
      <c r="AJ12" s="2">
        <v>2.19</v>
      </c>
      <c r="AK12" s="2">
        <v>2.19</v>
      </c>
      <c r="AL12" s="2">
        <v>2.19</v>
      </c>
      <c r="AM12" s="2">
        <v>2.19</v>
      </c>
      <c r="AN12" s="2">
        <v>2.19</v>
      </c>
      <c r="AO12" s="33">
        <v>0</v>
      </c>
      <c r="AP12" s="33">
        <v>0</v>
      </c>
      <c r="AQ12" s="33">
        <v>0</v>
      </c>
      <c r="AR12" s="33">
        <v>0</v>
      </c>
      <c r="AS12" s="33">
        <v>1.2</v>
      </c>
      <c r="AT12" s="33">
        <v>9.49</v>
      </c>
      <c r="AU12" s="33">
        <v>14.42</v>
      </c>
      <c r="AV12" s="33">
        <v>5.62</v>
      </c>
      <c r="AW12" s="33">
        <v>11.04</v>
      </c>
      <c r="AX12" s="33">
        <v>9.14</v>
      </c>
      <c r="AY12" s="33">
        <v>0.11</v>
      </c>
      <c r="AZ12" s="33">
        <v>0</v>
      </c>
      <c r="BA12" s="31">
        <f t="shared" si="44"/>
        <v>0</v>
      </c>
      <c r="BB12" s="31">
        <f t="shared" si="45"/>
        <v>0</v>
      </c>
      <c r="BC12" s="31">
        <f t="shared" si="46"/>
        <v>0</v>
      </c>
      <c r="BD12" s="31">
        <f t="shared" si="47"/>
        <v>0</v>
      </c>
      <c r="BE12" s="31">
        <f t="shared" si="48"/>
        <v>0.09</v>
      </c>
      <c r="BF12" s="31">
        <f t="shared" si="49"/>
        <v>0.69</v>
      </c>
      <c r="BG12" s="31">
        <f t="shared" si="50"/>
        <v>2.04</v>
      </c>
      <c r="BH12" s="31">
        <f t="shared" si="51"/>
        <v>0.8</v>
      </c>
      <c r="BI12" s="31">
        <f t="shared" si="52"/>
        <v>1.56</v>
      </c>
      <c r="BJ12" s="31">
        <f t="shared" si="53"/>
        <v>-1.63</v>
      </c>
      <c r="BK12" s="31">
        <f t="shared" si="54"/>
        <v>-0.02</v>
      </c>
      <c r="BL12" s="31">
        <f t="shared" si="55"/>
        <v>0</v>
      </c>
      <c r="BM12" s="6">
        <f t="shared" ca="1" si="15"/>
        <v>9.6000000000000002E-2</v>
      </c>
      <c r="BN12" s="6">
        <f t="shared" ca="1" si="15"/>
        <v>9.6000000000000002E-2</v>
      </c>
      <c r="BO12" s="6">
        <f t="shared" ca="1" si="15"/>
        <v>9.6000000000000002E-2</v>
      </c>
      <c r="BP12" s="6">
        <f t="shared" ca="1" si="15"/>
        <v>9.6000000000000002E-2</v>
      </c>
      <c r="BQ12" s="6">
        <f t="shared" ca="1" si="15"/>
        <v>9.6000000000000002E-2</v>
      </c>
      <c r="BR12" s="6">
        <f t="shared" ca="1" si="15"/>
        <v>9.6000000000000002E-2</v>
      </c>
      <c r="BS12" s="6">
        <f t="shared" ca="1" si="15"/>
        <v>9.6000000000000002E-2</v>
      </c>
      <c r="BT12" s="6">
        <f t="shared" ca="1" si="15"/>
        <v>9.6000000000000002E-2</v>
      </c>
      <c r="BU12" s="6">
        <f t="shared" ca="1" si="15"/>
        <v>9.6000000000000002E-2</v>
      </c>
      <c r="BV12" s="6">
        <f t="shared" ca="1" si="15"/>
        <v>9.6000000000000002E-2</v>
      </c>
      <c r="BW12" s="6">
        <f t="shared" ca="1" si="15"/>
        <v>9.6000000000000002E-2</v>
      </c>
      <c r="BX12" s="6">
        <f t="shared" ca="1" si="15"/>
        <v>9.6000000000000002E-2</v>
      </c>
      <c r="BY12" s="31">
        <f t="shared" ca="1" si="16"/>
        <v>0</v>
      </c>
      <c r="BZ12" s="31">
        <f t="shared" ca="1" si="17"/>
        <v>0</v>
      </c>
      <c r="CA12" s="31">
        <f t="shared" ca="1" si="18"/>
        <v>0</v>
      </c>
      <c r="CB12" s="31">
        <f t="shared" ca="1" si="19"/>
        <v>0</v>
      </c>
      <c r="CC12" s="31">
        <f t="shared" ca="1" si="20"/>
        <v>5.28</v>
      </c>
      <c r="CD12" s="31">
        <f t="shared" ca="1" si="21"/>
        <v>41.6</v>
      </c>
      <c r="CE12" s="31">
        <f t="shared" ca="1" si="22"/>
        <v>63.19</v>
      </c>
      <c r="CF12" s="31">
        <f t="shared" ca="1" si="23"/>
        <v>24.63</v>
      </c>
      <c r="CG12" s="31">
        <f t="shared" ca="1" si="24"/>
        <v>48.38</v>
      </c>
      <c r="CH12" s="31">
        <f t="shared" ca="1" si="25"/>
        <v>40.049999999999997</v>
      </c>
      <c r="CI12" s="31">
        <f t="shared" ca="1" si="26"/>
        <v>0.49</v>
      </c>
      <c r="CJ12" s="31">
        <f t="shared" ca="1" si="27"/>
        <v>0</v>
      </c>
      <c r="CK12" s="32">
        <f t="shared" ca="1" si="56"/>
        <v>0</v>
      </c>
      <c r="CL12" s="32">
        <f t="shared" ca="1" si="57"/>
        <v>0</v>
      </c>
      <c r="CM12" s="32">
        <f t="shared" ca="1" si="58"/>
        <v>0</v>
      </c>
      <c r="CN12" s="32">
        <f t="shared" ca="1" si="59"/>
        <v>0</v>
      </c>
      <c r="CO12" s="32">
        <f t="shared" ca="1" si="60"/>
        <v>0.15</v>
      </c>
      <c r="CP12" s="32">
        <f t="shared" ca="1" si="61"/>
        <v>1.17</v>
      </c>
      <c r="CQ12" s="32">
        <f t="shared" ca="1" si="62"/>
        <v>1.78</v>
      </c>
      <c r="CR12" s="32">
        <f t="shared" ca="1" si="63"/>
        <v>0.69</v>
      </c>
      <c r="CS12" s="32">
        <f t="shared" ca="1" si="64"/>
        <v>1.36</v>
      </c>
      <c r="CT12" s="32">
        <f t="shared" ca="1" si="65"/>
        <v>1.1299999999999999</v>
      </c>
      <c r="CU12" s="32">
        <f t="shared" ca="1" si="66"/>
        <v>0.01</v>
      </c>
      <c r="CV12" s="32">
        <f t="shared" ca="1" si="67"/>
        <v>0</v>
      </c>
      <c r="CW12" s="31">
        <f t="shared" ca="1" si="104"/>
        <v>0</v>
      </c>
      <c r="CX12" s="31">
        <f t="shared" ca="1" si="105"/>
        <v>0</v>
      </c>
      <c r="CY12" s="31">
        <f t="shared" ca="1" si="106"/>
        <v>0</v>
      </c>
      <c r="CZ12" s="31">
        <f t="shared" ca="1" si="107"/>
        <v>0</v>
      </c>
      <c r="DA12" s="31">
        <f t="shared" ca="1" si="108"/>
        <v>4.1400000000000006</v>
      </c>
      <c r="DB12" s="31">
        <f t="shared" ca="1" si="109"/>
        <v>32.590000000000003</v>
      </c>
      <c r="DC12" s="31">
        <f t="shared" ca="1" si="110"/>
        <v>48.51</v>
      </c>
      <c r="DD12" s="31">
        <f t="shared" ca="1" si="111"/>
        <v>18.899999999999999</v>
      </c>
      <c r="DE12" s="31">
        <f t="shared" ca="1" si="112"/>
        <v>37.14</v>
      </c>
      <c r="DF12" s="31">
        <f t="shared" ca="1" si="113"/>
        <v>33.67</v>
      </c>
      <c r="DG12" s="31">
        <f t="shared" ca="1" si="114"/>
        <v>0.41000000000000003</v>
      </c>
      <c r="DH12" s="31">
        <f t="shared" ca="1" si="115"/>
        <v>0</v>
      </c>
      <c r="DI12" s="32">
        <f t="shared" ca="1" si="68"/>
        <v>0</v>
      </c>
      <c r="DJ12" s="32">
        <f t="shared" ca="1" si="69"/>
        <v>0</v>
      </c>
      <c r="DK12" s="32">
        <f t="shared" ca="1" si="70"/>
        <v>0</v>
      </c>
      <c r="DL12" s="32">
        <f t="shared" ca="1" si="71"/>
        <v>0</v>
      </c>
      <c r="DM12" s="32">
        <f t="shared" ca="1" si="72"/>
        <v>0.21</v>
      </c>
      <c r="DN12" s="32">
        <f t="shared" ca="1" si="73"/>
        <v>1.63</v>
      </c>
      <c r="DO12" s="32">
        <f t="shared" ca="1" si="74"/>
        <v>2.4300000000000002</v>
      </c>
      <c r="DP12" s="32">
        <f t="shared" ca="1" si="75"/>
        <v>0.95</v>
      </c>
      <c r="DQ12" s="32">
        <f t="shared" ca="1" si="76"/>
        <v>1.86</v>
      </c>
      <c r="DR12" s="32">
        <f t="shared" ca="1" si="77"/>
        <v>1.68</v>
      </c>
      <c r="DS12" s="32">
        <f t="shared" ca="1" si="78"/>
        <v>0.02</v>
      </c>
      <c r="DT12" s="32">
        <f t="shared" ca="1" si="79"/>
        <v>0</v>
      </c>
      <c r="DU12" s="31">
        <f t="shared" ca="1" si="80"/>
        <v>0</v>
      </c>
      <c r="DV12" s="31">
        <f t="shared" ca="1" si="81"/>
        <v>0</v>
      </c>
      <c r="DW12" s="31">
        <f t="shared" ca="1" si="82"/>
        <v>0</v>
      </c>
      <c r="DX12" s="31">
        <f t="shared" ca="1" si="83"/>
        <v>0</v>
      </c>
      <c r="DY12" s="31">
        <f t="shared" ca="1" si="84"/>
        <v>0.86</v>
      </c>
      <c r="DZ12" s="31">
        <f t="shared" ca="1" si="85"/>
        <v>6.71</v>
      </c>
      <c r="EA12" s="31">
        <f t="shared" ca="1" si="86"/>
        <v>9.8800000000000008</v>
      </c>
      <c r="EB12" s="31">
        <f t="shared" ca="1" si="87"/>
        <v>3.81</v>
      </c>
      <c r="EC12" s="31">
        <f t="shared" ca="1" si="88"/>
        <v>7.39</v>
      </c>
      <c r="ED12" s="31">
        <f t="shared" ca="1" si="89"/>
        <v>6.62</v>
      </c>
      <c r="EE12" s="31">
        <f t="shared" ca="1" si="90"/>
        <v>0.08</v>
      </c>
      <c r="EF12" s="31">
        <f t="shared" ca="1" si="91"/>
        <v>0</v>
      </c>
      <c r="EG12" s="32">
        <f t="shared" ca="1" si="92"/>
        <v>0</v>
      </c>
      <c r="EH12" s="32">
        <f t="shared" ca="1" si="93"/>
        <v>0</v>
      </c>
      <c r="EI12" s="32">
        <f t="shared" ca="1" si="94"/>
        <v>0</v>
      </c>
      <c r="EJ12" s="32">
        <f t="shared" ca="1" si="95"/>
        <v>0</v>
      </c>
      <c r="EK12" s="32">
        <f t="shared" ca="1" si="96"/>
        <v>5.2100000000000009</v>
      </c>
      <c r="EL12" s="32">
        <f t="shared" ca="1" si="97"/>
        <v>40.930000000000007</v>
      </c>
      <c r="EM12" s="32">
        <f t="shared" ca="1" si="98"/>
        <v>60.82</v>
      </c>
      <c r="EN12" s="32">
        <f t="shared" ca="1" si="99"/>
        <v>23.659999999999997</v>
      </c>
      <c r="EO12" s="32">
        <f t="shared" ca="1" si="100"/>
        <v>46.39</v>
      </c>
      <c r="EP12" s="32">
        <f t="shared" ca="1" si="101"/>
        <v>41.97</v>
      </c>
      <c r="EQ12" s="32">
        <f t="shared" ca="1" si="102"/>
        <v>0.51</v>
      </c>
      <c r="ER12" s="32">
        <f t="shared" ca="1" si="103"/>
        <v>0</v>
      </c>
    </row>
    <row r="13" spans="1:148" x14ac:dyDescent="0.25">
      <c r="A13" t="s">
        <v>446</v>
      </c>
      <c r="B13" s="1" t="s">
        <v>155</v>
      </c>
      <c r="C13" t="str">
        <f t="shared" ca="1" si="1"/>
        <v>0000065911</v>
      </c>
      <c r="D13" t="str">
        <f t="shared" ca="1" si="2"/>
        <v>FortisAlberta Reversing POD - Pegasus (659S)</v>
      </c>
      <c r="P13" s="51">
        <v>0</v>
      </c>
      <c r="Q13" s="32"/>
      <c r="R13" s="32"/>
      <c r="S13" s="32"/>
      <c r="T13" s="32"/>
      <c r="U13" s="32"/>
      <c r="V13" s="32"/>
      <c r="W13" s="32"/>
      <c r="X13" s="32"/>
      <c r="Y13" s="32"/>
      <c r="Z13" s="32"/>
      <c r="AA13" s="32"/>
      <c r="AB13" s="32">
        <v>0</v>
      </c>
      <c r="AN13" s="2">
        <v>0.13</v>
      </c>
      <c r="AO13" s="33"/>
      <c r="AP13" s="33"/>
      <c r="AQ13" s="33"/>
      <c r="AR13" s="33"/>
      <c r="AS13" s="33"/>
      <c r="AT13" s="33"/>
      <c r="AU13" s="33"/>
      <c r="AV13" s="33"/>
      <c r="AW13" s="33"/>
      <c r="AX13" s="33"/>
      <c r="AY13" s="33"/>
      <c r="AZ13" s="33">
        <v>0</v>
      </c>
      <c r="BA13" s="31">
        <f t="shared" si="44"/>
        <v>0</v>
      </c>
      <c r="BB13" s="31">
        <f t="shared" si="45"/>
        <v>0</v>
      </c>
      <c r="BC13" s="31">
        <f t="shared" si="46"/>
        <v>0</v>
      </c>
      <c r="BD13" s="31">
        <f t="shared" si="47"/>
        <v>0</v>
      </c>
      <c r="BE13" s="31">
        <f t="shared" si="48"/>
        <v>0</v>
      </c>
      <c r="BF13" s="31">
        <f t="shared" si="49"/>
        <v>0</v>
      </c>
      <c r="BG13" s="31">
        <f t="shared" si="50"/>
        <v>0</v>
      </c>
      <c r="BH13" s="31">
        <f t="shared" si="51"/>
        <v>0</v>
      </c>
      <c r="BI13" s="31">
        <f t="shared" si="52"/>
        <v>0</v>
      </c>
      <c r="BJ13" s="31">
        <f t="shared" si="53"/>
        <v>0</v>
      </c>
      <c r="BK13" s="31">
        <f t="shared" si="54"/>
        <v>0</v>
      </c>
      <c r="BL13" s="31">
        <f t="shared" si="55"/>
        <v>0</v>
      </c>
      <c r="BM13" s="6">
        <f t="shared" ca="1" si="15"/>
        <v>3.8800000000000001E-2</v>
      </c>
      <c r="BN13" s="6">
        <f t="shared" ca="1" si="15"/>
        <v>3.8800000000000001E-2</v>
      </c>
      <c r="BO13" s="6">
        <f t="shared" ca="1" si="15"/>
        <v>3.8800000000000001E-2</v>
      </c>
      <c r="BP13" s="6">
        <f t="shared" ca="1" si="15"/>
        <v>3.8800000000000001E-2</v>
      </c>
      <c r="BQ13" s="6">
        <f t="shared" ca="1" si="15"/>
        <v>3.8800000000000001E-2</v>
      </c>
      <c r="BR13" s="6">
        <f t="shared" ca="1" si="15"/>
        <v>3.8800000000000001E-2</v>
      </c>
      <c r="BS13" s="6">
        <f t="shared" ca="1" si="15"/>
        <v>3.8800000000000001E-2</v>
      </c>
      <c r="BT13" s="6">
        <f t="shared" ca="1" si="15"/>
        <v>3.8800000000000001E-2</v>
      </c>
      <c r="BU13" s="6">
        <f t="shared" ca="1" si="15"/>
        <v>3.8800000000000001E-2</v>
      </c>
      <c r="BV13" s="6">
        <f t="shared" ca="1" si="15"/>
        <v>3.8800000000000001E-2</v>
      </c>
      <c r="BW13" s="6">
        <f t="shared" ca="1" si="15"/>
        <v>3.8800000000000001E-2</v>
      </c>
      <c r="BX13" s="6">
        <f t="shared" ca="1" si="15"/>
        <v>3.8800000000000001E-2</v>
      </c>
      <c r="BY13" s="31">
        <f t="shared" ca="1" si="16"/>
        <v>0</v>
      </c>
      <c r="BZ13" s="31">
        <f t="shared" ca="1" si="17"/>
        <v>0</v>
      </c>
      <c r="CA13" s="31">
        <f t="shared" ca="1" si="18"/>
        <v>0</v>
      </c>
      <c r="CB13" s="31">
        <f t="shared" ca="1" si="19"/>
        <v>0</v>
      </c>
      <c r="CC13" s="31">
        <f t="shared" ca="1" si="20"/>
        <v>0</v>
      </c>
      <c r="CD13" s="31">
        <f t="shared" ca="1" si="21"/>
        <v>0</v>
      </c>
      <c r="CE13" s="31">
        <f t="shared" ca="1" si="22"/>
        <v>0</v>
      </c>
      <c r="CF13" s="31">
        <f t="shared" ca="1" si="23"/>
        <v>0</v>
      </c>
      <c r="CG13" s="31">
        <f t="shared" ca="1" si="24"/>
        <v>0</v>
      </c>
      <c r="CH13" s="31">
        <f t="shared" ca="1" si="25"/>
        <v>0</v>
      </c>
      <c r="CI13" s="31">
        <f t="shared" ca="1" si="26"/>
        <v>0</v>
      </c>
      <c r="CJ13" s="31">
        <f t="shared" ca="1" si="27"/>
        <v>0</v>
      </c>
      <c r="CK13" s="32">
        <f t="shared" ca="1" si="56"/>
        <v>0</v>
      </c>
      <c r="CL13" s="32">
        <f t="shared" ca="1" si="57"/>
        <v>0</v>
      </c>
      <c r="CM13" s="32">
        <f t="shared" ca="1" si="58"/>
        <v>0</v>
      </c>
      <c r="CN13" s="32">
        <f t="shared" ca="1" si="59"/>
        <v>0</v>
      </c>
      <c r="CO13" s="32">
        <f t="shared" ca="1" si="60"/>
        <v>0</v>
      </c>
      <c r="CP13" s="32">
        <f t="shared" ca="1" si="61"/>
        <v>0</v>
      </c>
      <c r="CQ13" s="32">
        <f t="shared" ca="1" si="62"/>
        <v>0</v>
      </c>
      <c r="CR13" s="32">
        <f t="shared" ca="1" si="63"/>
        <v>0</v>
      </c>
      <c r="CS13" s="32">
        <f t="shared" ca="1" si="64"/>
        <v>0</v>
      </c>
      <c r="CT13" s="32">
        <f t="shared" ca="1" si="65"/>
        <v>0</v>
      </c>
      <c r="CU13" s="32">
        <f t="shared" ca="1" si="66"/>
        <v>0</v>
      </c>
      <c r="CV13" s="32">
        <f t="shared" ca="1" si="67"/>
        <v>0</v>
      </c>
      <c r="CW13" s="31">
        <f t="shared" ca="1" si="104"/>
        <v>0</v>
      </c>
      <c r="CX13" s="31">
        <f t="shared" ca="1" si="105"/>
        <v>0</v>
      </c>
      <c r="CY13" s="31">
        <f t="shared" ca="1" si="106"/>
        <v>0</v>
      </c>
      <c r="CZ13" s="31">
        <f t="shared" ca="1" si="107"/>
        <v>0</v>
      </c>
      <c r="DA13" s="31">
        <f t="shared" ca="1" si="108"/>
        <v>0</v>
      </c>
      <c r="DB13" s="31">
        <f t="shared" ca="1" si="109"/>
        <v>0</v>
      </c>
      <c r="DC13" s="31">
        <f t="shared" ca="1" si="110"/>
        <v>0</v>
      </c>
      <c r="DD13" s="31">
        <f t="shared" ca="1" si="111"/>
        <v>0</v>
      </c>
      <c r="DE13" s="31">
        <f t="shared" ca="1" si="112"/>
        <v>0</v>
      </c>
      <c r="DF13" s="31">
        <f t="shared" ca="1" si="113"/>
        <v>0</v>
      </c>
      <c r="DG13" s="31">
        <f t="shared" ca="1" si="114"/>
        <v>0</v>
      </c>
      <c r="DH13" s="31">
        <f t="shared" ca="1" si="115"/>
        <v>0</v>
      </c>
      <c r="DI13" s="32">
        <f t="shared" ca="1" si="68"/>
        <v>0</v>
      </c>
      <c r="DJ13" s="32">
        <f t="shared" ca="1" si="69"/>
        <v>0</v>
      </c>
      <c r="DK13" s="32">
        <f t="shared" ca="1" si="70"/>
        <v>0</v>
      </c>
      <c r="DL13" s="32">
        <f t="shared" ca="1" si="71"/>
        <v>0</v>
      </c>
      <c r="DM13" s="32">
        <f t="shared" ca="1" si="72"/>
        <v>0</v>
      </c>
      <c r="DN13" s="32">
        <f t="shared" ca="1" si="73"/>
        <v>0</v>
      </c>
      <c r="DO13" s="32">
        <f t="shared" ca="1" si="74"/>
        <v>0</v>
      </c>
      <c r="DP13" s="32">
        <f t="shared" ca="1" si="75"/>
        <v>0</v>
      </c>
      <c r="DQ13" s="32">
        <f t="shared" ca="1" si="76"/>
        <v>0</v>
      </c>
      <c r="DR13" s="32">
        <f t="shared" ca="1" si="77"/>
        <v>0</v>
      </c>
      <c r="DS13" s="32">
        <f t="shared" ca="1" si="78"/>
        <v>0</v>
      </c>
      <c r="DT13" s="32">
        <f t="shared" ca="1" si="79"/>
        <v>0</v>
      </c>
      <c r="DU13" s="31">
        <f t="shared" ca="1" si="80"/>
        <v>0</v>
      </c>
      <c r="DV13" s="31">
        <f t="shared" ca="1" si="81"/>
        <v>0</v>
      </c>
      <c r="DW13" s="31">
        <f t="shared" ca="1" si="82"/>
        <v>0</v>
      </c>
      <c r="DX13" s="31">
        <f t="shared" ca="1" si="83"/>
        <v>0</v>
      </c>
      <c r="DY13" s="31">
        <f t="shared" ca="1" si="84"/>
        <v>0</v>
      </c>
      <c r="DZ13" s="31">
        <f t="shared" ca="1" si="85"/>
        <v>0</v>
      </c>
      <c r="EA13" s="31">
        <f t="shared" ca="1" si="86"/>
        <v>0</v>
      </c>
      <c r="EB13" s="31">
        <f t="shared" ca="1" si="87"/>
        <v>0</v>
      </c>
      <c r="EC13" s="31">
        <f t="shared" ca="1" si="88"/>
        <v>0</v>
      </c>
      <c r="ED13" s="31">
        <f t="shared" ca="1" si="89"/>
        <v>0</v>
      </c>
      <c r="EE13" s="31">
        <f t="shared" ca="1" si="90"/>
        <v>0</v>
      </c>
      <c r="EF13" s="31">
        <f t="shared" ca="1" si="91"/>
        <v>0</v>
      </c>
      <c r="EG13" s="32">
        <f t="shared" ca="1" si="92"/>
        <v>0</v>
      </c>
      <c r="EH13" s="32">
        <f t="shared" ca="1" si="93"/>
        <v>0</v>
      </c>
      <c r="EI13" s="32">
        <f t="shared" ca="1" si="94"/>
        <v>0</v>
      </c>
      <c r="EJ13" s="32">
        <f t="shared" ca="1" si="95"/>
        <v>0</v>
      </c>
      <c r="EK13" s="32">
        <f t="shared" ca="1" si="96"/>
        <v>0</v>
      </c>
      <c r="EL13" s="32">
        <f t="shared" ca="1" si="97"/>
        <v>0</v>
      </c>
      <c r="EM13" s="32">
        <f t="shared" ca="1" si="98"/>
        <v>0</v>
      </c>
      <c r="EN13" s="32">
        <f t="shared" ca="1" si="99"/>
        <v>0</v>
      </c>
      <c r="EO13" s="32">
        <f t="shared" ca="1" si="100"/>
        <v>0</v>
      </c>
      <c r="EP13" s="32">
        <f t="shared" ca="1" si="101"/>
        <v>0</v>
      </c>
      <c r="EQ13" s="32">
        <f t="shared" ca="1" si="102"/>
        <v>0</v>
      </c>
      <c r="ER13" s="32">
        <f t="shared" ca="1" si="103"/>
        <v>0</v>
      </c>
    </row>
    <row r="14" spans="1:148" x14ac:dyDescent="0.25">
      <c r="A14" t="s">
        <v>486</v>
      </c>
      <c r="B14" s="1" t="s">
        <v>555</v>
      </c>
      <c r="C14" t="str">
        <f t="shared" ca="1" si="1"/>
        <v>341S025</v>
      </c>
      <c r="D14" t="str">
        <f t="shared" ca="1" si="2"/>
        <v>Syncrude Industrial System DOS</v>
      </c>
      <c r="E14" s="51">
        <v>15031.050599999999</v>
      </c>
      <c r="F14" s="51">
        <v>0</v>
      </c>
      <c r="G14" s="51">
        <v>0</v>
      </c>
      <c r="H14" s="51">
        <v>0</v>
      </c>
      <c r="I14" s="51">
        <v>0</v>
      </c>
      <c r="J14" s="51">
        <v>0</v>
      </c>
      <c r="K14" s="51">
        <v>0</v>
      </c>
      <c r="L14" s="51">
        <v>0</v>
      </c>
      <c r="M14" s="51">
        <v>0</v>
      </c>
      <c r="N14" s="51">
        <v>0</v>
      </c>
      <c r="O14" s="51">
        <v>0</v>
      </c>
      <c r="P14" s="51">
        <v>0</v>
      </c>
      <c r="Q14" s="32">
        <v>1156746.8599999999</v>
      </c>
      <c r="R14" s="32">
        <v>0</v>
      </c>
      <c r="S14" s="32">
        <v>0</v>
      </c>
      <c r="T14" s="32">
        <v>0</v>
      </c>
      <c r="U14" s="32">
        <v>0</v>
      </c>
      <c r="V14" s="32">
        <v>0</v>
      </c>
      <c r="W14" s="32">
        <v>0</v>
      </c>
      <c r="X14" s="32">
        <v>0</v>
      </c>
      <c r="Y14" s="32">
        <v>0</v>
      </c>
      <c r="Z14" s="32">
        <v>0</v>
      </c>
      <c r="AA14" s="32">
        <v>0</v>
      </c>
      <c r="AB14" s="32">
        <v>0</v>
      </c>
      <c r="AC14" s="2">
        <v>-2.76</v>
      </c>
      <c r="AD14" s="2">
        <v>-2.76</v>
      </c>
      <c r="AE14" s="2">
        <v>-2.76</v>
      </c>
      <c r="AF14" s="2">
        <v>-2.76</v>
      </c>
      <c r="AG14" s="2">
        <v>-2.76</v>
      </c>
      <c r="AH14" s="2">
        <v>-2.76</v>
      </c>
      <c r="AI14" s="2">
        <v>-2.76</v>
      </c>
      <c r="AJ14" s="2">
        <v>-2.76</v>
      </c>
      <c r="AK14" s="2">
        <v>-2.76</v>
      </c>
      <c r="AL14" s="2">
        <v>-2.76</v>
      </c>
      <c r="AM14" s="2">
        <v>-2.76</v>
      </c>
      <c r="AN14" s="2">
        <v>-2.76</v>
      </c>
      <c r="AO14" s="33">
        <v>-31926.210000000003</v>
      </c>
      <c r="AP14" s="33">
        <v>0</v>
      </c>
      <c r="AQ14" s="33">
        <v>0</v>
      </c>
      <c r="AR14" s="33">
        <v>0</v>
      </c>
      <c r="AS14" s="33">
        <v>0</v>
      </c>
      <c r="AT14" s="33">
        <v>0</v>
      </c>
      <c r="AU14" s="33">
        <v>0</v>
      </c>
      <c r="AV14" s="33">
        <v>0</v>
      </c>
      <c r="AW14" s="33">
        <v>0</v>
      </c>
      <c r="AX14" s="33">
        <v>0</v>
      </c>
      <c r="AY14" s="33">
        <v>0</v>
      </c>
      <c r="AZ14" s="33">
        <v>0</v>
      </c>
      <c r="BA14" s="31">
        <f t="shared" si="44"/>
        <v>-462.7</v>
      </c>
      <c r="BB14" s="31">
        <f t="shared" si="45"/>
        <v>0</v>
      </c>
      <c r="BC14" s="31">
        <f t="shared" si="46"/>
        <v>0</v>
      </c>
      <c r="BD14" s="31">
        <f t="shared" si="47"/>
        <v>0</v>
      </c>
      <c r="BE14" s="31">
        <f t="shared" si="48"/>
        <v>0</v>
      </c>
      <c r="BF14" s="31">
        <f t="shared" si="49"/>
        <v>0</v>
      </c>
      <c r="BG14" s="31">
        <f t="shared" si="50"/>
        <v>0</v>
      </c>
      <c r="BH14" s="31">
        <f t="shared" si="51"/>
        <v>0</v>
      </c>
      <c r="BI14" s="31">
        <f t="shared" si="52"/>
        <v>0</v>
      </c>
      <c r="BJ14" s="31">
        <f t="shared" si="53"/>
        <v>0</v>
      </c>
      <c r="BK14" s="31">
        <f t="shared" si="54"/>
        <v>0</v>
      </c>
      <c r="BL14" s="31">
        <f t="shared" si="55"/>
        <v>0</v>
      </c>
      <c r="BM14" s="6">
        <f t="shared" ca="1" si="15"/>
        <v>-2E-3</v>
      </c>
      <c r="BN14" s="6">
        <f t="shared" ca="1" si="15"/>
        <v>-2E-3</v>
      </c>
      <c r="BO14" s="6">
        <f t="shared" ca="1" si="15"/>
        <v>-2E-3</v>
      </c>
      <c r="BP14" s="6">
        <f t="shared" ca="1" si="15"/>
        <v>-2E-3</v>
      </c>
      <c r="BQ14" s="6">
        <f t="shared" ca="1" si="15"/>
        <v>-2E-3</v>
      </c>
      <c r="BR14" s="6">
        <f t="shared" ca="1" si="15"/>
        <v>-2E-3</v>
      </c>
      <c r="BS14" s="6">
        <f t="shared" ca="1" si="15"/>
        <v>-2E-3</v>
      </c>
      <c r="BT14" s="6">
        <f t="shared" ca="1" si="15"/>
        <v>-2E-3</v>
      </c>
      <c r="BU14" s="6">
        <f t="shared" ca="1" si="15"/>
        <v>-2E-3</v>
      </c>
      <c r="BV14" s="6">
        <f t="shared" ca="1" si="15"/>
        <v>-2E-3</v>
      </c>
      <c r="BW14" s="6">
        <f t="shared" ca="1" si="15"/>
        <v>-2E-3</v>
      </c>
      <c r="BX14" s="6">
        <f t="shared" ca="1" si="15"/>
        <v>-2E-3</v>
      </c>
      <c r="BY14" s="31">
        <f t="shared" ca="1" si="16"/>
        <v>-31926.210000000003</v>
      </c>
      <c r="BZ14" s="31">
        <f t="shared" ca="1" si="17"/>
        <v>0</v>
      </c>
      <c r="CA14" s="31">
        <f t="shared" ca="1" si="18"/>
        <v>0</v>
      </c>
      <c r="CB14" s="31">
        <f t="shared" ca="1" si="19"/>
        <v>0</v>
      </c>
      <c r="CC14" s="31">
        <f t="shared" ca="1" si="20"/>
        <v>0</v>
      </c>
      <c r="CD14" s="31">
        <f t="shared" ca="1" si="21"/>
        <v>0</v>
      </c>
      <c r="CE14" s="31">
        <f t="shared" ca="1" si="22"/>
        <v>0</v>
      </c>
      <c r="CF14" s="31">
        <f t="shared" ca="1" si="23"/>
        <v>0</v>
      </c>
      <c r="CG14" s="31">
        <f t="shared" ca="1" si="24"/>
        <v>0</v>
      </c>
      <c r="CH14" s="31">
        <f t="shared" ca="1" si="25"/>
        <v>0</v>
      </c>
      <c r="CI14" s="31">
        <f t="shared" ca="1" si="26"/>
        <v>0</v>
      </c>
      <c r="CJ14" s="31">
        <f t="shared" ca="1" si="27"/>
        <v>0</v>
      </c>
      <c r="CK14" s="32">
        <f t="shared" ca="1" si="56"/>
        <v>3123.22</v>
      </c>
      <c r="CL14" s="32">
        <f t="shared" ca="1" si="57"/>
        <v>0</v>
      </c>
      <c r="CM14" s="32">
        <f t="shared" ca="1" si="58"/>
        <v>0</v>
      </c>
      <c r="CN14" s="32">
        <f t="shared" ca="1" si="59"/>
        <v>0</v>
      </c>
      <c r="CO14" s="32">
        <f t="shared" ca="1" si="60"/>
        <v>0</v>
      </c>
      <c r="CP14" s="32">
        <f t="shared" ca="1" si="61"/>
        <v>0</v>
      </c>
      <c r="CQ14" s="32">
        <f t="shared" ca="1" si="62"/>
        <v>0</v>
      </c>
      <c r="CR14" s="32">
        <f t="shared" ca="1" si="63"/>
        <v>0</v>
      </c>
      <c r="CS14" s="32">
        <f t="shared" ca="1" si="64"/>
        <v>0</v>
      </c>
      <c r="CT14" s="32">
        <f t="shared" ca="1" si="65"/>
        <v>0</v>
      </c>
      <c r="CU14" s="32">
        <f t="shared" ca="1" si="66"/>
        <v>0</v>
      </c>
      <c r="CV14" s="32">
        <f t="shared" ca="1" si="67"/>
        <v>0</v>
      </c>
      <c r="CW14" s="31">
        <f t="shared" ca="1" si="104"/>
        <v>3585.920000000001</v>
      </c>
      <c r="CX14" s="31">
        <f t="shared" ca="1" si="105"/>
        <v>0</v>
      </c>
      <c r="CY14" s="31">
        <f t="shared" ca="1" si="106"/>
        <v>0</v>
      </c>
      <c r="CZ14" s="31">
        <f t="shared" ca="1" si="107"/>
        <v>0</v>
      </c>
      <c r="DA14" s="31">
        <f t="shared" ca="1" si="108"/>
        <v>0</v>
      </c>
      <c r="DB14" s="31">
        <f t="shared" ca="1" si="109"/>
        <v>0</v>
      </c>
      <c r="DC14" s="31">
        <f t="shared" ca="1" si="110"/>
        <v>0</v>
      </c>
      <c r="DD14" s="31">
        <f t="shared" ca="1" si="111"/>
        <v>0</v>
      </c>
      <c r="DE14" s="31">
        <f t="shared" ca="1" si="112"/>
        <v>0</v>
      </c>
      <c r="DF14" s="31">
        <f t="shared" ca="1" si="113"/>
        <v>0</v>
      </c>
      <c r="DG14" s="31">
        <f t="shared" ca="1" si="114"/>
        <v>0</v>
      </c>
      <c r="DH14" s="31">
        <f t="shared" ca="1" si="115"/>
        <v>0</v>
      </c>
      <c r="DI14" s="32">
        <f t="shared" ca="1" si="68"/>
        <v>179.3</v>
      </c>
      <c r="DJ14" s="32">
        <f t="shared" ca="1" si="69"/>
        <v>0</v>
      </c>
      <c r="DK14" s="32">
        <f t="shared" ca="1" si="70"/>
        <v>0</v>
      </c>
      <c r="DL14" s="32">
        <f t="shared" ca="1" si="71"/>
        <v>0</v>
      </c>
      <c r="DM14" s="32">
        <f t="shared" ca="1" si="72"/>
        <v>0</v>
      </c>
      <c r="DN14" s="32">
        <f t="shared" ca="1" si="73"/>
        <v>0</v>
      </c>
      <c r="DO14" s="32">
        <f t="shared" ca="1" si="74"/>
        <v>0</v>
      </c>
      <c r="DP14" s="32">
        <f t="shared" ca="1" si="75"/>
        <v>0</v>
      </c>
      <c r="DQ14" s="32">
        <f t="shared" ca="1" si="76"/>
        <v>0</v>
      </c>
      <c r="DR14" s="32">
        <f t="shared" ca="1" si="77"/>
        <v>0</v>
      </c>
      <c r="DS14" s="32">
        <f t="shared" ca="1" si="78"/>
        <v>0</v>
      </c>
      <c r="DT14" s="32">
        <f t="shared" ca="1" si="79"/>
        <v>0</v>
      </c>
      <c r="DU14" s="31">
        <f t="shared" ca="1" si="80"/>
        <v>779.25</v>
      </c>
      <c r="DV14" s="31">
        <f t="shared" ca="1" si="81"/>
        <v>0</v>
      </c>
      <c r="DW14" s="31">
        <f t="shared" ca="1" si="82"/>
        <v>0</v>
      </c>
      <c r="DX14" s="31">
        <f t="shared" ca="1" si="83"/>
        <v>0</v>
      </c>
      <c r="DY14" s="31">
        <f t="shared" ca="1" si="84"/>
        <v>0</v>
      </c>
      <c r="DZ14" s="31">
        <f t="shared" ca="1" si="85"/>
        <v>0</v>
      </c>
      <c r="EA14" s="31">
        <f t="shared" ca="1" si="86"/>
        <v>0</v>
      </c>
      <c r="EB14" s="31">
        <f t="shared" ca="1" si="87"/>
        <v>0</v>
      </c>
      <c r="EC14" s="31">
        <f t="shared" ca="1" si="88"/>
        <v>0</v>
      </c>
      <c r="ED14" s="31">
        <f t="shared" ca="1" si="89"/>
        <v>0</v>
      </c>
      <c r="EE14" s="31">
        <f t="shared" ca="1" si="90"/>
        <v>0</v>
      </c>
      <c r="EF14" s="31">
        <f t="shared" ca="1" si="91"/>
        <v>0</v>
      </c>
      <c r="EG14" s="32">
        <f t="shared" ca="1" si="92"/>
        <v>4544.4700000000012</v>
      </c>
      <c r="EH14" s="32">
        <f t="shared" ca="1" si="93"/>
        <v>0</v>
      </c>
      <c r="EI14" s="32">
        <f t="shared" ca="1" si="94"/>
        <v>0</v>
      </c>
      <c r="EJ14" s="32">
        <f t="shared" ca="1" si="95"/>
        <v>0</v>
      </c>
      <c r="EK14" s="32">
        <f t="shared" ca="1" si="96"/>
        <v>0</v>
      </c>
      <c r="EL14" s="32">
        <f t="shared" ca="1" si="97"/>
        <v>0</v>
      </c>
      <c r="EM14" s="32">
        <f t="shared" ca="1" si="98"/>
        <v>0</v>
      </c>
      <c r="EN14" s="32">
        <f t="shared" ca="1" si="99"/>
        <v>0</v>
      </c>
      <c r="EO14" s="32">
        <f t="shared" ca="1" si="100"/>
        <v>0</v>
      </c>
      <c r="EP14" s="32">
        <f t="shared" ca="1" si="101"/>
        <v>0</v>
      </c>
      <c r="EQ14" s="32">
        <f t="shared" ca="1" si="102"/>
        <v>0</v>
      </c>
      <c r="ER14" s="32">
        <f t="shared" ca="1" si="103"/>
        <v>0</v>
      </c>
    </row>
    <row r="15" spans="1:148" x14ac:dyDescent="0.25">
      <c r="A15" t="s">
        <v>447</v>
      </c>
      <c r="B15" s="1" t="s">
        <v>17</v>
      </c>
      <c r="C15" t="str">
        <f t="shared" ca="1" si="1"/>
        <v>AFG1TX</v>
      </c>
      <c r="D15" t="str">
        <f t="shared" ca="1" si="2"/>
        <v>APF Athabasca</v>
      </c>
      <c r="E15" s="51">
        <v>11652.012000000001</v>
      </c>
      <c r="F15" s="51">
        <v>7864.3896999999997</v>
      </c>
      <c r="G15" s="51">
        <v>13842.074500000001</v>
      </c>
      <c r="H15" s="51">
        <v>12603.873299999999</v>
      </c>
      <c r="I15" s="51">
        <v>9430.1926000000003</v>
      </c>
      <c r="J15" s="51">
        <v>11975.888499999999</v>
      </c>
      <c r="K15" s="51">
        <v>11381.206899999999</v>
      </c>
      <c r="L15" s="51">
        <v>11806.5455</v>
      </c>
      <c r="M15" s="51">
        <v>11232.8598</v>
      </c>
      <c r="N15" s="51">
        <v>5809.7856000000002</v>
      </c>
      <c r="O15" s="51">
        <v>3921.6493999999998</v>
      </c>
      <c r="P15" s="51">
        <v>8428.4537999999993</v>
      </c>
      <c r="Q15" s="32">
        <v>1030633.24</v>
      </c>
      <c r="R15" s="32">
        <v>239288.8</v>
      </c>
      <c r="S15" s="32">
        <v>2184222.16</v>
      </c>
      <c r="T15" s="32">
        <v>2667500.59</v>
      </c>
      <c r="U15" s="32">
        <v>1111055.3400000001</v>
      </c>
      <c r="V15" s="32">
        <v>2428236.46</v>
      </c>
      <c r="W15" s="32">
        <v>1088754.6200000001</v>
      </c>
      <c r="X15" s="32">
        <v>1752351.23</v>
      </c>
      <c r="Y15" s="32">
        <v>2459568.96</v>
      </c>
      <c r="Z15" s="32">
        <v>614236.69999999995</v>
      </c>
      <c r="AA15" s="32">
        <v>131680.78</v>
      </c>
      <c r="AB15" s="32">
        <v>595964.86</v>
      </c>
      <c r="AC15" s="2">
        <v>0.48</v>
      </c>
      <c r="AD15" s="2">
        <v>0.48</v>
      </c>
      <c r="AE15" s="2">
        <v>0.48</v>
      </c>
      <c r="AF15" s="2">
        <v>0.48</v>
      </c>
      <c r="AG15" s="2">
        <v>0.48</v>
      </c>
      <c r="AH15" s="2">
        <v>0.48</v>
      </c>
      <c r="AI15" s="2">
        <v>0.48</v>
      </c>
      <c r="AJ15" s="2">
        <v>0.48</v>
      </c>
      <c r="AK15" s="2">
        <v>0.48</v>
      </c>
      <c r="AL15" s="2">
        <v>0.48</v>
      </c>
      <c r="AM15" s="2">
        <v>0.23</v>
      </c>
      <c r="AN15" s="2">
        <v>0.23</v>
      </c>
      <c r="AO15" s="33">
        <v>4947.04</v>
      </c>
      <c r="AP15" s="33">
        <v>1148.5899999999999</v>
      </c>
      <c r="AQ15" s="33">
        <v>10484.27</v>
      </c>
      <c r="AR15" s="33">
        <v>12804</v>
      </c>
      <c r="AS15" s="33">
        <v>5333.07</v>
      </c>
      <c r="AT15" s="33">
        <v>11655.54</v>
      </c>
      <c r="AU15" s="33">
        <v>5226.0200000000004</v>
      </c>
      <c r="AV15" s="33">
        <v>8411.2900000000009</v>
      </c>
      <c r="AW15" s="33">
        <v>11805.93</v>
      </c>
      <c r="AX15" s="33">
        <v>2948.34</v>
      </c>
      <c r="AY15" s="33">
        <v>302.87</v>
      </c>
      <c r="AZ15" s="33">
        <v>1370.72</v>
      </c>
      <c r="BA15" s="31">
        <f t="shared" ref="BA15" si="116">ROUND(Q15*BA$3,2)</f>
        <v>-412.25</v>
      </c>
      <c r="BB15" s="31">
        <f t="shared" ref="BB15" si="117">ROUND(R15*BB$3,2)</f>
        <v>-95.72</v>
      </c>
      <c r="BC15" s="31">
        <f t="shared" ref="BC15" si="118">ROUND(S15*BC$3,2)</f>
        <v>-873.69</v>
      </c>
      <c r="BD15" s="31">
        <f t="shared" ref="BD15" si="119">ROUND(T15*BD$3,2)</f>
        <v>4268</v>
      </c>
      <c r="BE15" s="31">
        <f t="shared" ref="BE15" si="120">ROUND(U15*BE$3,2)</f>
        <v>1777.69</v>
      </c>
      <c r="BF15" s="31">
        <f t="shared" ref="BF15" si="121">ROUND(V15*BF$3,2)</f>
        <v>3885.18</v>
      </c>
      <c r="BG15" s="31">
        <f t="shared" ref="BG15" si="122">ROUND(W15*BG$3,2)</f>
        <v>3375.14</v>
      </c>
      <c r="BH15" s="31">
        <f t="shared" ref="BH15" si="123">ROUND(X15*BH$3,2)</f>
        <v>5432.29</v>
      </c>
      <c r="BI15" s="31">
        <f t="shared" ref="BI15" si="124">ROUND(Y15*BI$3,2)</f>
        <v>7624.66</v>
      </c>
      <c r="BJ15" s="31">
        <f t="shared" ref="BJ15" si="125">ROUND(Z15*BJ$3,2)</f>
        <v>-2395.52</v>
      </c>
      <c r="BK15" s="31">
        <f t="shared" ref="BK15" si="126">ROUND(AA15*BK$3,2)</f>
        <v>-513.55999999999995</v>
      </c>
      <c r="BL15" s="31">
        <f t="shared" ref="BL15" si="127">ROUND(AB15*BL$3,2)</f>
        <v>-2324.2600000000002</v>
      </c>
      <c r="BM15" s="6">
        <f t="shared" ca="1" si="15"/>
        <v>-5.3E-3</v>
      </c>
      <c r="BN15" s="6">
        <f t="shared" ca="1" si="15"/>
        <v>-5.3E-3</v>
      </c>
      <c r="BO15" s="6">
        <f t="shared" ca="1" si="15"/>
        <v>-5.3E-3</v>
      </c>
      <c r="BP15" s="6">
        <f t="shared" ca="1" si="15"/>
        <v>-5.3E-3</v>
      </c>
      <c r="BQ15" s="6">
        <f t="shared" ca="1" si="15"/>
        <v>-5.3E-3</v>
      </c>
      <c r="BR15" s="6">
        <f t="shared" ca="1" si="15"/>
        <v>-5.3E-3</v>
      </c>
      <c r="BS15" s="6">
        <f t="shared" ca="1" si="15"/>
        <v>-5.3E-3</v>
      </c>
      <c r="BT15" s="6">
        <f t="shared" ca="1" si="15"/>
        <v>-5.3E-3</v>
      </c>
      <c r="BU15" s="6">
        <f t="shared" ca="1" si="15"/>
        <v>-5.3E-3</v>
      </c>
      <c r="BV15" s="6">
        <f t="shared" ca="1" si="15"/>
        <v>-5.3E-3</v>
      </c>
      <c r="BW15" s="6">
        <f t="shared" ca="1" si="15"/>
        <v>-5.3E-3</v>
      </c>
      <c r="BX15" s="6">
        <f t="shared" ca="1" si="15"/>
        <v>-5.3E-3</v>
      </c>
      <c r="BY15" s="31">
        <f t="shared" ca="1" si="16"/>
        <v>-5462.36</v>
      </c>
      <c r="BZ15" s="31">
        <f t="shared" ca="1" si="17"/>
        <v>-1268.23</v>
      </c>
      <c r="CA15" s="31">
        <f t="shared" ca="1" si="18"/>
        <v>-11576.38</v>
      </c>
      <c r="CB15" s="31">
        <f t="shared" ca="1" si="19"/>
        <v>-14137.75</v>
      </c>
      <c r="CC15" s="31">
        <f t="shared" ca="1" si="20"/>
        <v>-5888.59</v>
      </c>
      <c r="CD15" s="31">
        <f t="shared" ca="1" si="21"/>
        <v>-12869.65</v>
      </c>
      <c r="CE15" s="31">
        <f t="shared" ca="1" si="22"/>
        <v>-5770.4</v>
      </c>
      <c r="CF15" s="31">
        <f t="shared" ca="1" si="23"/>
        <v>-9287.4599999999991</v>
      </c>
      <c r="CG15" s="31">
        <f t="shared" ca="1" si="24"/>
        <v>-13035.72</v>
      </c>
      <c r="CH15" s="31">
        <f t="shared" ca="1" si="25"/>
        <v>-3255.45</v>
      </c>
      <c r="CI15" s="31">
        <f t="shared" ca="1" si="26"/>
        <v>-697.91</v>
      </c>
      <c r="CJ15" s="31">
        <f t="shared" ca="1" si="27"/>
        <v>-3158.61</v>
      </c>
      <c r="CK15" s="32">
        <f t="shared" ref="CK15" ca="1" si="128">ROUND(Q15*$CV$3,2)</f>
        <v>2782.71</v>
      </c>
      <c r="CL15" s="32">
        <f t="shared" ref="CL15" ca="1" si="129">ROUND(R15*$CV$3,2)</f>
        <v>646.08000000000004</v>
      </c>
      <c r="CM15" s="32">
        <f t="shared" ref="CM15" ca="1" si="130">ROUND(S15*$CV$3,2)</f>
        <v>5897.4</v>
      </c>
      <c r="CN15" s="32">
        <f t="shared" ref="CN15" ca="1" si="131">ROUND(T15*$CV$3,2)</f>
        <v>7202.25</v>
      </c>
      <c r="CO15" s="32">
        <f t="shared" ref="CO15" ca="1" si="132">ROUND(U15*$CV$3,2)</f>
        <v>2999.85</v>
      </c>
      <c r="CP15" s="32">
        <f t="shared" ref="CP15" ca="1" si="133">ROUND(V15*$CV$3,2)</f>
        <v>6556.24</v>
      </c>
      <c r="CQ15" s="32">
        <f t="shared" ref="CQ15" ca="1" si="134">ROUND(W15*$CV$3,2)</f>
        <v>2939.64</v>
      </c>
      <c r="CR15" s="32">
        <f t="shared" ref="CR15" ca="1" si="135">ROUND(X15*$CV$3,2)</f>
        <v>4731.3500000000004</v>
      </c>
      <c r="CS15" s="32">
        <f t="shared" ref="CS15" ca="1" si="136">ROUND(Y15*$CV$3,2)</f>
        <v>6640.84</v>
      </c>
      <c r="CT15" s="32">
        <f t="shared" ref="CT15" ca="1" si="137">ROUND(Z15*$CV$3,2)</f>
        <v>1658.44</v>
      </c>
      <c r="CU15" s="32">
        <f t="shared" ref="CU15" ca="1" si="138">ROUND(AA15*$CV$3,2)</f>
        <v>355.54</v>
      </c>
      <c r="CV15" s="32">
        <f t="shared" ref="CV15" ca="1" si="139">ROUND(AB15*$CV$3,2)</f>
        <v>1609.11</v>
      </c>
      <c r="CW15" s="31">
        <f t="shared" ref="CW15" ca="1" si="140">BY15+CK15-AO15-BA15</f>
        <v>-7214.44</v>
      </c>
      <c r="CX15" s="31">
        <f t="shared" ref="CX15" ca="1" si="141">BZ15+CL15-AP15-BB15</f>
        <v>-1675.0199999999998</v>
      </c>
      <c r="CY15" s="31">
        <f t="shared" ref="CY15" ca="1" si="142">CA15+CM15-AQ15-BC15</f>
        <v>-15289.56</v>
      </c>
      <c r="CZ15" s="31">
        <f t="shared" ref="CZ15" ca="1" si="143">CB15+CN15-AR15-BD15</f>
        <v>-24007.5</v>
      </c>
      <c r="DA15" s="31">
        <f t="shared" ref="DA15" ca="1" si="144">CC15+CO15-AS15-BE15</f>
        <v>-9999.5</v>
      </c>
      <c r="DB15" s="31">
        <f t="shared" ref="DB15" ca="1" si="145">CD15+CP15-AT15-BF15</f>
        <v>-21854.13</v>
      </c>
      <c r="DC15" s="31">
        <f t="shared" ref="DC15" ca="1" si="146">CE15+CQ15-AU15-BG15</f>
        <v>-11431.92</v>
      </c>
      <c r="DD15" s="31">
        <f t="shared" ref="DD15" ca="1" si="147">CF15+CR15-AV15-BH15</f>
        <v>-18399.689999999999</v>
      </c>
      <c r="DE15" s="31">
        <f t="shared" ref="DE15" ca="1" si="148">CG15+CS15-AW15-BI15</f>
        <v>-25825.469999999998</v>
      </c>
      <c r="DF15" s="31">
        <f t="shared" ref="DF15" ca="1" si="149">CH15+CT15-AX15-BJ15</f>
        <v>-2149.8300000000004</v>
      </c>
      <c r="DG15" s="31">
        <f t="shared" ref="DG15" ca="1" si="150">CI15+CU15-AY15-BK15</f>
        <v>-131.68000000000006</v>
      </c>
      <c r="DH15" s="31">
        <f t="shared" ref="DH15" ca="1" si="151">CJ15+CV15-AZ15-BL15</f>
        <v>-595.96</v>
      </c>
      <c r="DI15" s="32">
        <f t="shared" ca="1" si="68"/>
        <v>-360.72</v>
      </c>
      <c r="DJ15" s="32">
        <f t="shared" ca="1" si="69"/>
        <v>-83.75</v>
      </c>
      <c r="DK15" s="32">
        <f t="shared" ca="1" si="70"/>
        <v>-764.48</v>
      </c>
      <c r="DL15" s="32">
        <f t="shared" ca="1" si="71"/>
        <v>-1200.3800000000001</v>
      </c>
      <c r="DM15" s="32">
        <f t="shared" ca="1" si="72"/>
        <v>-499.98</v>
      </c>
      <c r="DN15" s="32">
        <f t="shared" ca="1" si="73"/>
        <v>-1092.71</v>
      </c>
      <c r="DO15" s="32">
        <f t="shared" ca="1" si="74"/>
        <v>-571.6</v>
      </c>
      <c r="DP15" s="32">
        <f t="shared" ca="1" si="75"/>
        <v>-919.98</v>
      </c>
      <c r="DQ15" s="32">
        <f t="shared" ca="1" si="76"/>
        <v>-1291.27</v>
      </c>
      <c r="DR15" s="32">
        <f t="shared" ca="1" si="77"/>
        <v>-107.49</v>
      </c>
      <c r="DS15" s="32">
        <f t="shared" ca="1" si="78"/>
        <v>-6.58</v>
      </c>
      <c r="DT15" s="32">
        <f t="shared" ca="1" si="79"/>
        <v>-29.8</v>
      </c>
      <c r="DU15" s="31">
        <f t="shared" ca="1" si="80"/>
        <v>-1567.75</v>
      </c>
      <c r="DV15" s="31">
        <f t="shared" ca="1" si="81"/>
        <v>-360.08</v>
      </c>
      <c r="DW15" s="31">
        <f t="shared" ca="1" si="82"/>
        <v>-3254.57</v>
      </c>
      <c r="DX15" s="31">
        <f t="shared" ca="1" si="83"/>
        <v>-5054.21</v>
      </c>
      <c r="DY15" s="31">
        <f t="shared" ca="1" si="84"/>
        <v>-2082.56</v>
      </c>
      <c r="DZ15" s="31">
        <f t="shared" ca="1" si="85"/>
        <v>-4500.43</v>
      </c>
      <c r="EA15" s="31">
        <f t="shared" ca="1" si="86"/>
        <v>-2328.34</v>
      </c>
      <c r="EB15" s="31">
        <f t="shared" ca="1" si="87"/>
        <v>-3704.49</v>
      </c>
      <c r="EC15" s="31">
        <f t="shared" ca="1" si="88"/>
        <v>-5139.24</v>
      </c>
      <c r="ED15" s="31">
        <f t="shared" ca="1" si="89"/>
        <v>-422.95</v>
      </c>
      <c r="EE15" s="31">
        <f t="shared" ca="1" si="90"/>
        <v>-25.6</v>
      </c>
      <c r="EF15" s="31">
        <f t="shared" ca="1" si="91"/>
        <v>-114.51</v>
      </c>
      <c r="EG15" s="32">
        <f t="shared" ca="1" si="92"/>
        <v>-9142.91</v>
      </c>
      <c r="EH15" s="32">
        <f t="shared" ca="1" si="93"/>
        <v>-2118.85</v>
      </c>
      <c r="EI15" s="32">
        <f t="shared" ca="1" si="94"/>
        <v>-19308.61</v>
      </c>
      <c r="EJ15" s="32">
        <f t="shared" ca="1" si="95"/>
        <v>-30262.09</v>
      </c>
      <c r="EK15" s="32">
        <f t="shared" ca="1" si="96"/>
        <v>-12582.039999999999</v>
      </c>
      <c r="EL15" s="32">
        <f t="shared" ca="1" si="97"/>
        <v>-27447.27</v>
      </c>
      <c r="EM15" s="32">
        <f t="shared" ca="1" si="98"/>
        <v>-14331.86</v>
      </c>
      <c r="EN15" s="32">
        <f t="shared" ca="1" si="99"/>
        <v>-23024.159999999996</v>
      </c>
      <c r="EO15" s="32">
        <f t="shared" ca="1" si="100"/>
        <v>-32255.979999999996</v>
      </c>
      <c r="EP15" s="32">
        <f t="shared" ca="1" si="101"/>
        <v>-2680.27</v>
      </c>
      <c r="EQ15" s="32">
        <f t="shared" ca="1" si="102"/>
        <v>-163.86000000000007</v>
      </c>
      <c r="ER15" s="32">
        <f t="shared" ca="1" si="103"/>
        <v>-740.27</v>
      </c>
    </row>
    <row r="16" spans="1:148" x14ac:dyDescent="0.25">
      <c r="A16" t="s">
        <v>448</v>
      </c>
      <c r="B16" s="1" t="s">
        <v>62</v>
      </c>
      <c r="C16" t="str">
        <f t="shared" ca="1" si="1"/>
        <v>AKE1</v>
      </c>
      <c r="D16" t="str">
        <f t="shared" ca="1" si="2"/>
        <v>McBride Lake Wind Facility</v>
      </c>
      <c r="E16" s="51">
        <v>31493.839599999999</v>
      </c>
      <c r="F16" s="51">
        <v>28688.207699999999</v>
      </c>
      <c r="G16" s="51">
        <v>13527.0785</v>
      </c>
      <c r="H16" s="51">
        <v>17662.681199999999</v>
      </c>
      <c r="I16" s="51">
        <v>14606.367700000001</v>
      </c>
      <c r="J16" s="51">
        <v>12209.7842</v>
      </c>
      <c r="K16" s="51">
        <v>6243.1023999999998</v>
      </c>
      <c r="L16" s="51">
        <v>8089.9120000000003</v>
      </c>
      <c r="M16" s="51">
        <v>15343.522499999999</v>
      </c>
      <c r="N16" s="51">
        <v>19138.622899999998</v>
      </c>
      <c r="O16" s="51">
        <v>24583.748200000002</v>
      </c>
      <c r="P16" s="51">
        <v>26551.371500000001</v>
      </c>
      <c r="Q16" s="32">
        <v>989572.31</v>
      </c>
      <c r="R16" s="32">
        <v>690976.03</v>
      </c>
      <c r="S16" s="32">
        <v>657934.82999999996</v>
      </c>
      <c r="T16" s="32">
        <v>2178423.7999999998</v>
      </c>
      <c r="U16" s="32">
        <v>1853956.64</v>
      </c>
      <c r="V16" s="32">
        <v>738329.86</v>
      </c>
      <c r="W16" s="32">
        <v>166128.73000000001</v>
      </c>
      <c r="X16" s="32">
        <v>471017.89</v>
      </c>
      <c r="Y16" s="32">
        <v>619512.65</v>
      </c>
      <c r="Z16" s="32">
        <v>578518.25</v>
      </c>
      <c r="AA16" s="32">
        <v>527371.21</v>
      </c>
      <c r="AB16" s="32">
        <v>935720.95</v>
      </c>
      <c r="AC16" s="2">
        <v>2.29</v>
      </c>
      <c r="AD16" s="2">
        <v>2.29</v>
      </c>
      <c r="AE16" s="2">
        <v>2.29</v>
      </c>
      <c r="AF16" s="2">
        <v>2.29</v>
      </c>
      <c r="AG16" s="2">
        <v>2.29</v>
      </c>
      <c r="AH16" s="2">
        <v>2.29</v>
      </c>
      <c r="AI16" s="2">
        <v>2.29</v>
      </c>
      <c r="AJ16" s="2">
        <v>2.29</v>
      </c>
      <c r="AK16" s="2">
        <v>2.29</v>
      </c>
      <c r="AL16" s="2">
        <v>1.98</v>
      </c>
      <c r="AM16" s="2">
        <v>1.98</v>
      </c>
      <c r="AN16" s="2">
        <v>1.98</v>
      </c>
      <c r="AO16" s="33">
        <v>22661.21</v>
      </c>
      <c r="AP16" s="33">
        <v>15823.35</v>
      </c>
      <c r="AQ16" s="33">
        <v>15066.71</v>
      </c>
      <c r="AR16" s="33">
        <v>49885.91</v>
      </c>
      <c r="AS16" s="33">
        <v>42455.61</v>
      </c>
      <c r="AT16" s="33">
        <v>16907.75</v>
      </c>
      <c r="AU16" s="33">
        <v>3804.35</v>
      </c>
      <c r="AV16" s="33">
        <v>10786.31</v>
      </c>
      <c r="AW16" s="33">
        <v>14186.84</v>
      </c>
      <c r="AX16" s="33">
        <v>11454.66</v>
      </c>
      <c r="AY16" s="33">
        <v>10441.950000000001</v>
      </c>
      <c r="AZ16" s="33">
        <v>18527.27</v>
      </c>
      <c r="BA16" s="31">
        <f t="shared" si="44"/>
        <v>-395.83</v>
      </c>
      <c r="BB16" s="31">
        <f t="shared" si="45"/>
        <v>-276.39</v>
      </c>
      <c r="BC16" s="31">
        <f t="shared" si="46"/>
        <v>-263.17</v>
      </c>
      <c r="BD16" s="31">
        <f t="shared" si="47"/>
        <v>3485.48</v>
      </c>
      <c r="BE16" s="31">
        <f t="shared" si="48"/>
        <v>2966.33</v>
      </c>
      <c r="BF16" s="31">
        <f t="shared" si="49"/>
        <v>1181.33</v>
      </c>
      <c r="BG16" s="31">
        <f t="shared" si="50"/>
        <v>515</v>
      </c>
      <c r="BH16" s="31">
        <f t="shared" si="51"/>
        <v>1460.16</v>
      </c>
      <c r="BI16" s="31">
        <f t="shared" si="52"/>
        <v>1920.49</v>
      </c>
      <c r="BJ16" s="31">
        <f t="shared" si="53"/>
        <v>-2256.2199999999998</v>
      </c>
      <c r="BK16" s="31">
        <f t="shared" si="54"/>
        <v>-2056.75</v>
      </c>
      <c r="BL16" s="31">
        <f t="shared" si="55"/>
        <v>-3649.31</v>
      </c>
      <c r="BM16" s="6">
        <f t="shared" ref="BM16:BX38" ca="1" si="152">VLOOKUP($C16,LossFactorLookup,3,FALSE)</f>
        <v>2.3599999999999999E-2</v>
      </c>
      <c r="BN16" s="6">
        <f t="shared" ca="1" si="152"/>
        <v>2.3599999999999999E-2</v>
      </c>
      <c r="BO16" s="6">
        <f t="shared" ca="1" si="152"/>
        <v>2.3599999999999999E-2</v>
      </c>
      <c r="BP16" s="6">
        <f t="shared" ca="1" si="152"/>
        <v>2.3599999999999999E-2</v>
      </c>
      <c r="BQ16" s="6">
        <f t="shared" ca="1" si="152"/>
        <v>2.3599999999999999E-2</v>
      </c>
      <c r="BR16" s="6">
        <f t="shared" ca="1" si="152"/>
        <v>2.3599999999999999E-2</v>
      </c>
      <c r="BS16" s="6">
        <f t="shared" ca="1" si="152"/>
        <v>2.3599999999999999E-2</v>
      </c>
      <c r="BT16" s="6">
        <f t="shared" ca="1" si="152"/>
        <v>2.3599999999999999E-2</v>
      </c>
      <c r="BU16" s="6">
        <f t="shared" ca="1" si="152"/>
        <v>2.3599999999999999E-2</v>
      </c>
      <c r="BV16" s="6">
        <f t="shared" ca="1" si="152"/>
        <v>2.3599999999999999E-2</v>
      </c>
      <c r="BW16" s="6">
        <f t="shared" ca="1" si="152"/>
        <v>2.3599999999999999E-2</v>
      </c>
      <c r="BX16" s="6">
        <f t="shared" ca="1" si="152"/>
        <v>2.3599999999999999E-2</v>
      </c>
      <c r="BY16" s="31">
        <f t="shared" ca="1" si="16"/>
        <v>23353.91</v>
      </c>
      <c r="BZ16" s="31">
        <f t="shared" ca="1" si="17"/>
        <v>16307.03</v>
      </c>
      <c r="CA16" s="31">
        <f t="shared" ca="1" si="18"/>
        <v>15527.26</v>
      </c>
      <c r="CB16" s="31">
        <f t="shared" ca="1" si="19"/>
        <v>51410.8</v>
      </c>
      <c r="CC16" s="31">
        <f t="shared" ca="1" si="20"/>
        <v>43753.38</v>
      </c>
      <c r="CD16" s="31">
        <f t="shared" ca="1" si="21"/>
        <v>17424.580000000002</v>
      </c>
      <c r="CE16" s="31">
        <f t="shared" ca="1" si="22"/>
        <v>3920.64</v>
      </c>
      <c r="CF16" s="31">
        <f t="shared" ca="1" si="23"/>
        <v>11116.02</v>
      </c>
      <c r="CG16" s="31">
        <f t="shared" ca="1" si="24"/>
        <v>14620.5</v>
      </c>
      <c r="CH16" s="31">
        <f t="shared" ca="1" si="25"/>
        <v>13653.03</v>
      </c>
      <c r="CI16" s="31">
        <f t="shared" ca="1" si="26"/>
        <v>12445.96</v>
      </c>
      <c r="CJ16" s="31">
        <f t="shared" ca="1" si="27"/>
        <v>22083.01</v>
      </c>
      <c r="CK16" s="32">
        <f t="shared" ca="1" si="56"/>
        <v>2671.85</v>
      </c>
      <c r="CL16" s="32">
        <f t="shared" ca="1" si="57"/>
        <v>1865.64</v>
      </c>
      <c r="CM16" s="32">
        <f t="shared" ca="1" si="58"/>
        <v>1776.42</v>
      </c>
      <c r="CN16" s="32">
        <f t="shared" ca="1" si="59"/>
        <v>5881.74</v>
      </c>
      <c r="CO16" s="32">
        <f t="shared" ca="1" si="60"/>
        <v>5005.68</v>
      </c>
      <c r="CP16" s="32">
        <f t="shared" ca="1" si="61"/>
        <v>1993.49</v>
      </c>
      <c r="CQ16" s="32">
        <f t="shared" ca="1" si="62"/>
        <v>448.55</v>
      </c>
      <c r="CR16" s="32">
        <f t="shared" ca="1" si="63"/>
        <v>1271.75</v>
      </c>
      <c r="CS16" s="32">
        <f t="shared" ca="1" si="64"/>
        <v>1672.68</v>
      </c>
      <c r="CT16" s="32">
        <f t="shared" ca="1" si="65"/>
        <v>1562</v>
      </c>
      <c r="CU16" s="32">
        <f t="shared" ca="1" si="66"/>
        <v>1423.9</v>
      </c>
      <c r="CV16" s="32">
        <f t="shared" ca="1" si="67"/>
        <v>2526.4499999999998</v>
      </c>
      <c r="CW16" s="31">
        <f t="shared" ref="CW16:CW20" ca="1" si="153">BY16+CK16-AO16-BA16</f>
        <v>3760.3799999999992</v>
      </c>
      <c r="CX16" s="31">
        <f t="shared" ref="CX16:CX20" ca="1" si="154">BZ16+CL16-AP16-BB16</f>
        <v>2625.7100000000014</v>
      </c>
      <c r="CY16" s="31">
        <f t="shared" ref="CY16:CY20" ca="1" si="155">CA16+CM16-AQ16-BC16</f>
        <v>2500.1400000000012</v>
      </c>
      <c r="CZ16" s="31">
        <f t="shared" ref="CZ16:CZ20" ca="1" si="156">CB16+CN16-AR16-BD16</f>
        <v>3921.1499999999974</v>
      </c>
      <c r="DA16" s="31">
        <f t="shared" ref="DA16:DA20" ca="1" si="157">CC16+CO16-AS16-BE16</f>
        <v>3337.1199999999972</v>
      </c>
      <c r="DB16" s="31">
        <f t="shared" ref="DB16:DB20" ca="1" si="158">CD16+CP16-AT16-BF16</f>
        <v>1328.9900000000034</v>
      </c>
      <c r="DC16" s="31">
        <f t="shared" ref="DC16:DC20" ca="1" si="159">CE16+CQ16-AU16-BG16</f>
        <v>49.839999999999691</v>
      </c>
      <c r="DD16" s="31">
        <f t="shared" ref="DD16:DD20" ca="1" si="160">CF16+CR16-AV16-BH16</f>
        <v>141.30000000000086</v>
      </c>
      <c r="DE16" s="31">
        <f t="shared" ref="DE16:DE20" ca="1" si="161">CG16+CS16-AW16-BI16</f>
        <v>185.85000000000014</v>
      </c>
      <c r="DF16" s="31">
        <f t="shared" ref="DF16:DF20" ca="1" si="162">CH16+CT16-AX16-BJ16</f>
        <v>6016.59</v>
      </c>
      <c r="DG16" s="31">
        <f t="shared" ref="DG16:DG20" ca="1" si="163">CI16+CU16-AY16-BK16</f>
        <v>5484.659999999998</v>
      </c>
      <c r="DH16" s="31">
        <f t="shared" ref="DH16:DH20" ca="1" si="164">CJ16+CV16-AZ16-BL16</f>
        <v>9731.4999999999982</v>
      </c>
      <c r="DI16" s="32">
        <f t="shared" ca="1" si="68"/>
        <v>188.02</v>
      </c>
      <c r="DJ16" s="32">
        <f t="shared" ca="1" si="69"/>
        <v>131.29</v>
      </c>
      <c r="DK16" s="32">
        <f t="shared" ca="1" si="70"/>
        <v>125.01</v>
      </c>
      <c r="DL16" s="32">
        <f t="shared" ca="1" si="71"/>
        <v>196.06</v>
      </c>
      <c r="DM16" s="32">
        <f t="shared" ca="1" si="72"/>
        <v>166.86</v>
      </c>
      <c r="DN16" s="32">
        <f t="shared" ca="1" si="73"/>
        <v>66.45</v>
      </c>
      <c r="DO16" s="32">
        <f t="shared" ca="1" si="74"/>
        <v>2.4900000000000002</v>
      </c>
      <c r="DP16" s="32">
        <f t="shared" ca="1" si="75"/>
        <v>7.07</v>
      </c>
      <c r="DQ16" s="32">
        <f t="shared" ca="1" si="76"/>
        <v>9.2899999999999991</v>
      </c>
      <c r="DR16" s="32">
        <f t="shared" ca="1" si="77"/>
        <v>300.83</v>
      </c>
      <c r="DS16" s="32">
        <f t="shared" ca="1" si="78"/>
        <v>274.23</v>
      </c>
      <c r="DT16" s="32">
        <f t="shared" ca="1" si="79"/>
        <v>486.58</v>
      </c>
      <c r="DU16" s="31">
        <f t="shared" ca="1" si="80"/>
        <v>817.16</v>
      </c>
      <c r="DV16" s="31">
        <f t="shared" ca="1" si="81"/>
        <v>564.45000000000005</v>
      </c>
      <c r="DW16" s="31">
        <f t="shared" ca="1" si="82"/>
        <v>532.17999999999995</v>
      </c>
      <c r="DX16" s="31">
        <f t="shared" ca="1" si="83"/>
        <v>825.51</v>
      </c>
      <c r="DY16" s="31">
        <f t="shared" ca="1" si="84"/>
        <v>695.01</v>
      </c>
      <c r="DZ16" s="31">
        <f t="shared" ca="1" si="85"/>
        <v>273.68</v>
      </c>
      <c r="EA16" s="31">
        <f t="shared" ca="1" si="86"/>
        <v>10.15</v>
      </c>
      <c r="EB16" s="31">
        <f t="shared" ca="1" si="87"/>
        <v>28.45</v>
      </c>
      <c r="EC16" s="31">
        <f t="shared" ca="1" si="88"/>
        <v>36.979999999999997</v>
      </c>
      <c r="ED16" s="31">
        <f t="shared" ca="1" si="89"/>
        <v>1183.7</v>
      </c>
      <c r="EE16" s="31">
        <f t="shared" ca="1" si="90"/>
        <v>1066.23</v>
      </c>
      <c r="EF16" s="31">
        <f t="shared" ca="1" si="91"/>
        <v>1869.84</v>
      </c>
      <c r="EG16" s="32">
        <f t="shared" ca="1" si="92"/>
        <v>4765.5599999999995</v>
      </c>
      <c r="EH16" s="32">
        <f t="shared" ca="1" si="93"/>
        <v>3321.4500000000016</v>
      </c>
      <c r="EI16" s="32">
        <f t="shared" ca="1" si="94"/>
        <v>3157.3300000000013</v>
      </c>
      <c r="EJ16" s="32">
        <f t="shared" ca="1" si="95"/>
        <v>4942.7199999999975</v>
      </c>
      <c r="EK16" s="32">
        <f t="shared" ca="1" si="96"/>
        <v>4198.9899999999971</v>
      </c>
      <c r="EL16" s="32">
        <f t="shared" ca="1" si="97"/>
        <v>1669.1200000000035</v>
      </c>
      <c r="EM16" s="32">
        <f t="shared" ca="1" si="98"/>
        <v>62.479999999999691</v>
      </c>
      <c r="EN16" s="32">
        <f t="shared" ca="1" si="99"/>
        <v>176.82000000000085</v>
      </c>
      <c r="EO16" s="32">
        <f t="shared" ca="1" si="100"/>
        <v>232.12000000000012</v>
      </c>
      <c r="EP16" s="32">
        <f t="shared" ca="1" si="101"/>
        <v>7501.12</v>
      </c>
      <c r="EQ16" s="32">
        <f t="shared" ca="1" si="102"/>
        <v>6825.1199999999972</v>
      </c>
      <c r="ER16" s="32">
        <f t="shared" ca="1" si="103"/>
        <v>12087.919999999998</v>
      </c>
    </row>
    <row r="17" spans="1:148" x14ac:dyDescent="0.25">
      <c r="A17" t="s">
        <v>449</v>
      </c>
      <c r="B17" s="1" t="s">
        <v>157</v>
      </c>
      <c r="C17" t="str">
        <f t="shared" ca="1" si="1"/>
        <v>ARD1</v>
      </c>
      <c r="D17" t="str">
        <f t="shared" ca="1" si="2"/>
        <v>Ardenville Wind Facility</v>
      </c>
      <c r="E17" s="51">
        <v>24660.453099999999</v>
      </c>
      <c r="F17" s="51">
        <v>24460.0193</v>
      </c>
      <c r="G17" s="51">
        <v>13035.773800000001</v>
      </c>
      <c r="H17" s="51">
        <v>16746.0726</v>
      </c>
      <c r="I17" s="51">
        <v>14933.171200000001</v>
      </c>
      <c r="J17" s="51">
        <v>11692.024600000001</v>
      </c>
      <c r="K17" s="51">
        <v>5396.8936999999996</v>
      </c>
      <c r="L17" s="51">
        <v>8417.1741999999995</v>
      </c>
      <c r="M17" s="51">
        <v>13447.918</v>
      </c>
      <c r="N17" s="51">
        <v>16692.849900000001</v>
      </c>
      <c r="O17" s="51">
        <v>21609.690299999998</v>
      </c>
      <c r="P17" s="51">
        <v>19525.217799999999</v>
      </c>
      <c r="Q17" s="32">
        <v>826169.37</v>
      </c>
      <c r="R17" s="32">
        <v>594420.26</v>
      </c>
      <c r="S17" s="32">
        <v>731443.48</v>
      </c>
      <c r="T17" s="32">
        <v>1974746.45</v>
      </c>
      <c r="U17" s="32">
        <v>1737101.16</v>
      </c>
      <c r="V17" s="32">
        <v>636461.41</v>
      </c>
      <c r="W17" s="32">
        <v>150922.29</v>
      </c>
      <c r="X17" s="32">
        <v>435297.28000000003</v>
      </c>
      <c r="Y17" s="32">
        <v>598134.04</v>
      </c>
      <c r="Z17" s="32">
        <v>589225.93999999994</v>
      </c>
      <c r="AA17" s="32">
        <v>468726.08</v>
      </c>
      <c r="AB17" s="32">
        <v>755484.67</v>
      </c>
      <c r="AC17" s="2">
        <v>3.48</v>
      </c>
      <c r="AD17" s="2">
        <v>3.48</v>
      </c>
      <c r="AE17" s="2">
        <v>3.48</v>
      </c>
      <c r="AF17" s="2">
        <v>3.48</v>
      </c>
      <c r="AG17" s="2">
        <v>3.48</v>
      </c>
      <c r="AH17" s="2">
        <v>3.48</v>
      </c>
      <c r="AI17" s="2">
        <v>3.48</v>
      </c>
      <c r="AJ17" s="2">
        <v>3.48</v>
      </c>
      <c r="AK17" s="2">
        <v>3.48</v>
      </c>
      <c r="AL17" s="2">
        <v>3.16</v>
      </c>
      <c r="AM17" s="2">
        <v>3.16</v>
      </c>
      <c r="AN17" s="2">
        <v>3.16</v>
      </c>
      <c r="AO17" s="33">
        <v>28750.69</v>
      </c>
      <c r="AP17" s="33">
        <v>20685.830000000002</v>
      </c>
      <c r="AQ17" s="33">
        <v>25454.23</v>
      </c>
      <c r="AR17" s="33">
        <v>68721.179999999993</v>
      </c>
      <c r="AS17" s="33">
        <v>60451.12</v>
      </c>
      <c r="AT17" s="33">
        <v>22148.86</v>
      </c>
      <c r="AU17" s="33">
        <v>5252.1</v>
      </c>
      <c r="AV17" s="33">
        <v>15148.35</v>
      </c>
      <c r="AW17" s="33">
        <v>20815.060000000001</v>
      </c>
      <c r="AX17" s="33">
        <v>18619.54</v>
      </c>
      <c r="AY17" s="33">
        <v>14811.74</v>
      </c>
      <c r="AZ17" s="33">
        <v>23873.32</v>
      </c>
      <c r="BA17" s="31">
        <f t="shared" si="44"/>
        <v>-330.47</v>
      </c>
      <c r="BB17" s="31">
        <f t="shared" si="45"/>
        <v>-237.77</v>
      </c>
      <c r="BC17" s="31">
        <f t="shared" si="46"/>
        <v>-292.58</v>
      </c>
      <c r="BD17" s="31">
        <f t="shared" si="47"/>
        <v>3159.59</v>
      </c>
      <c r="BE17" s="31">
        <f t="shared" si="48"/>
        <v>2779.36</v>
      </c>
      <c r="BF17" s="31">
        <f t="shared" si="49"/>
        <v>1018.34</v>
      </c>
      <c r="BG17" s="31">
        <f t="shared" si="50"/>
        <v>467.86</v>
      </c>
      <c r="BH17" s="31">
        <f t="shared" si="51"/>
        <v>1349.42</v>
      </c>
      <c r="BI17" s="31">
        <f t="shared" si="52"/>
        <v>1854.22</v>
      </c>
      <c r="BJ17" s="31">
        <f t="shared" si="53"/>
        <v>-2297.98</v>
      </c>
      <c r="BK17" s="31">
        <f t="shared" si="54"/>
        <v>-1828.03</v>
      </c>
      <c r="BL17" s="31">
        <f t="shared" si="55"/>
        <v>-2946.39</v>
      </c>
      <c r="BM17" s="6">
        <f t="shared" ca="1" si="152"/>
        <v>4.7600000000000003E-2</v>
      </c>
      <c r="BN17" s="6">
        <f t="shared" ca="1" si="152"/>
        <v>4.7600000000000003E-2</v>
      </c>
      <c r="BO17" s="6">
        <f t="shared" ca="1" si="152"/>
        <v>4.7600000000000003E-2</v>
      </c>
      <c r="BP17" s="6">
        <f t="shared" ca="1" si="152"/>
        <v>4.7600000000000003E-2</v>
      </c>
      <c r="BQ17" s="6">
        <f t="shared" ca="1" si="152"/>
        <v>4.7600000000000003E-2</v>
      </c>
      <c r="BR17" s="6">
        <f t="shared" ca="1" si="152"/>
        <v>4.7600000000000003E-2</v>
      </c>
      <c r="BS17" s="6">
        <f t="shared" ca="1" si="152"/>
        <v>4.7600000000000003E-2</v>
      </c>
      <c r="BT17" s="6">
        <f t="shared" ca="1" si="152"/>
        <v>4.7600000000000003E-2</v>
      </c>
      <c r="BU17" s="6">
        <f t="shared" ca="1" si="152"/>
        <v>4.7600000000000003E-2</v>
      </c>
      <c r="BV17" s="6">
        <f t="shared" ca="1" si="152"/>
        <v>4.7600000000000003E-2</v>
      </c>
      <c r="BW17" s="6">
        <f t="shared" ca="1" si="152"/>
        <v>4.7600000000000003E-2</v>
      </c>
      <c r="BX17" s="6">
        <f t="shared" ca="1" si="152"/>
        <v>4.7600000000000003E-2</v>
      </c>
      <c r="BY17" s="31">
        <f t="shared" ca="1" si="16"/>
        <v>39325.660000000003</v>
      </c>
      <c r="BZ17" s="31">
        <f t="shared" ca="1" si="17"/>
        <v>28294.400000000001</v>
      </c>
      <c r="CA17" s="31">
        <f t="shared" ca="1" si="18"/>
        <v>34816.71</v>
      </c>
      <c r="CB17" s="31">
        <f t="shared" ca="1" si="19"/>
        <v>93997.93</v>
      </c>
      <c r="CC17" s="31">
        <f t="shared" ca="1" si="20"/>
        <v>82686.02</v>
      </c>
      <c r="CD17" s="31">
        <f t="shared" ca="1" si="21"/>
        <v>30295.56</v>
      </c>
      <c r="CE17" s="31">
        <f t="shared" ca="1" si="22"/>
        <v>7183.9</v>
      </c>
      <c r="CF17" s="31">
        <f t="shared" ca="1" si="23"/>
        <v>20720.150000000001</v>
      </c>
      <c r="CG17" s="31">
        <f t="shared" ca="1" si="24"/>
        <v>28471.18</v>
      </c>
      <c r="CH17" s="31">
        <f t="shared" ca="1" si="25"/>
        <v>28047.15</v>
      </c>
      <c r="CI17" s="31">
        <f t="shared" ca="1" si="26"/>
        <v>22311.360000000001</v>
      </c>
      <c r="CJ17" s="31">
        <f t="shared" ca="1" si="27"/>
        <v>35961.07</v>
      </c>
      <c r="CK17" s="32">
        <f t="shared" ca="1" si="56"/>
        <v>2230.66</v>
      </c>
      <c r="CL17" s="32">
        <f t="shared" ca="1" si="57"/>
        <v>1604.93</v>
      </c>
      <c r="CM17" s="32">
        <f t="shared" ca="1" si="58"/>
        <v>1974.9</v>
      </c>
      <c r="CN17" s="32">
        <f t="shared" ca="1" si="59"/>
        <v>5331.82</v>
      </c>
      <c r="CO17" s="32">
        <f t="shared" ca="1" si="60"/>
        <v>4690.17</v>
      </c>
      <c r="CP17" s="32">
        <f t="shared" ca="1" si="61"/>
        <v>1718.45</v>
      </c>
      <c r="CQ17" s="32">
        <f t="shared" ca="1" si="62"/>
        <v>407.49</v>
      </c>
      <c r="CR17" s="32">
        <f t="shared" ca="1" si="63"/>
        <v>1175.3</v>
      </c>
      <c r="CS17" s="32">
        <f t="shared" ca="1" si="64"/>
        <v>1614.96</v>
      </c>
      <c r="CT17" s="32">
        <f t="shared" ca="1" si="65"/>
        <v>1590.91</v>
      </c>
      <c r="CU17" s="32">
        <f t="shared" ca="1" si="66"/>
        <v>1265.56</v>
      </c>
      <c r="CV17" s="32">
        <f t="shared" ca="1" si="67"/>
        <v>2039.81</v>
      </c>
      <c r="CW17" s="31">
        <f t="shared" ca="1" si="153"/>
        <v>13136.100000000008</v>
      </c>
      <c r="CX17" s="31">
        <f t="shared" ca="1" si="154"/>
        <v>9451.27</v>
      </c>
      <c r="CY17" s="31">
        <f t="shared" ca="1" si="155"/>
        <v>11629.960000000001</v>
      </c>
      <c r="CZ17" s="31">
        <f t="shared" ca="1" si="156"/>
        <v>27448.980000000007</v>
      </c>
      <c r="DA17" s="31">
        <f t="shared" ca="1" si="157"/>
        <v>24145.71</v>
      </c>
      <c r="DB17" s="31">
        <f t="shared" ca="1" si="158"/>
        <v>8846.8100000000013</v>
      </c>
      <c r="DC17" s="31">
        <f t="shared" ca="1" si="159"/>
        <v>1871.4299999999989</v>
      </c>
      <c r="DD17" s="31">
        <f t="shared" ca="1" si="160"/>
        <v>5397.68</v>
      </c>
      <c r="DE17" s="31">
        <f t="shared" ca="1" si="161"/>
        <v>7416.8599999999979</v>
      </c>
      <c r="DF17" s="31">
        <f t="shared" ca="1" si="162"/>
        <v>13316.5</v>
      </c>
      <c r="DG17" s="31">
        <f t="shared" ca="1" si="163"/>
        <v>10593.210000000003</v>
      </c>
      <c r="DH17" s="31">
        <f t="shared" ca="1" si="164"/>
        <v>17073.949999999997</v>
      </c>
      <c r="DI17" s="32">
        <f t="shared" ca="1" si="68"/>
        <v>656.81</v>
      </c>
      <c r="DJ17" s="32">
        <f t="shared" ca="1" si="69"/>
        <v>472.56</v>
      </c>
      <c r="DK17" s="32">
        <f t="shared" ca="1" si="70"/>
        <v>581.5</v>
      </c>
      <c r="DL17" s="32">
        <f t="shared" ca="1" si="71"/>
        <v>1372.45</v>
      </c>
      <c r="DM17" s="32">
        <f t="shared" ca="1" si="72"/>
        <v>1207.29</v>
      </c>
      <c r="DN17" s="32">
        <f t="shared" ca="1" si="73"/>
        <v>442.34</v>
      </c>
      <c r="DO17" s="32">
        <f t="shared" ca="1" si="74"/>
        <v>93.57</v>
      </c>
      <c r="DP17" s="32">
        <f t="shared" ca="1" si="75"/>
        <v>269.88</v>
      </c>
      <c r="DQ17" s="32">
        <f t="shared" ca="1" si="76"/>
        <v>370.84</v>
      </c>
      <c r="DR17" s="32">
        <f t="shared" ca="1" si="77"/>
        <v>665.83</v>
      </c>
      <c r="DS17" s="32">
        <f t="shared" ca="1" si="78"/>
        <v>529.66</v>
      </c>
      <c r="DT17" s="32">
        <f t="shared" ca="1" si="79"/>
        <v>853.7</v>
      </c>
      <c r="DU17" s="31">
        <f t="shared" ca="1" si="80"/>
        <v>2854.57</v>
      </c>
      <c r="DV17" s="31">
        <f t="shared" ca="1" si="81"/>
        <v>2031.75</v>
      </c>
      <c r="DW17" s="31">
        <f t="shared" ca="1" si="82"/>
        <v>2475.58</v>
      </c>
      <c r="DX17" s="31">
        <f t="shared" ca="1" si="83"/>
        <v>5778.73</v>
      </c>
      <c r="DY17" s="31">
        <f t="shared" ca="1" si="84"/>
        <v>5028.7299999999996</v>
      </c>
      <c r="DZ17" s="31">
        <f t="shared" ca="1" si="85"/>
        <v>1821.83</v>
      </c>
      <c r="EA17" s="31">
        <f t="shared" ca="1" si="86"/>
        <v>381.15</v>
      </c>
      <c r="EB17" s="31">
        <f t="shared" ca="1" si="87"/>
        <v>1086.74</v>
      </c>
      <c r="EC17" s="31">
        <f t="shared" ca="1" si="88"/>
        <v>1475.95</v>
      </c>
      <c r="ED17" s="31">
        <f t="shared" ca="1" si="89"/>
        <v>2619.87</v>
      </c>
      <c r="EE17" s="31">
        <f t="shared" ca="1" si="90"/>
        <v>2059.35</v>
      </c>
      <c r="EF17" s="31">
        <f t="shared" ca="1" si="91"/>
        <v>3280.64</v>
      </c>
      <c r="EG17" s="32">
        <f t="shared" ca="1" si="92"/>
        <v>16647.480000000007</v>
      </c>
      <c r="EH17" s="32">
        <f t="shared" ca="1" si="93"/>
        <v>11955.58</v>
      </c>
      <c r="EI17" s="32">
        <f t="shared" ca="1" si="94"/>
        <v>14687.04</v>
      </c>
      <c r="EJ17" s="32">
        <f t="shared" ca="1" si="95"/>
        <v>34600.160000000003</v>
      </c>
      <c r="EK17" s="32">
        <f t="shared" ca="1" si="96"/>
        <v>30381.73</v>
      </c>
      <c r="EL17" s="32">
        <f t="shared" ca="1" si="97"/>
        <v>11110.980000000001</v>
      </c>
      <c r="EM17" s="32">
        <f t="shared" ca="1" si="98"/>
        <v>2346.1499999999987</v>
      </c>
      <c r="EN17" s="32">
        <f t="shared" ca="1" si="99"/>
        <v>6754.3</v>
      </c>
      <c r="EO17" s="32">
        <f t="shared" ca="1" si="100"/>
        <v>9263.6499999999978</v>
      </c>
      <c r="EP17" s="32">
        <f t="shared" ca="1" si="101"/>
        <v>16602.2</v>
      </c>
      <c r="EQ17" s="32">
        <f t="shared" ca="1" si="102"/>
        <v>13182.220000000003</v>
      </c>
      <c r="ER17" s="32">
        <f t="shared" ca="1" si="103"/>
        <v>21208.289999999997</v>
      </c>
    </row>
    <row r="18" spans="1:148" x14ac:dyDescent="0.25">
      <c r="A18" t="s">
        <v>450</v>
      </c>
      <c r="B18" s="1" t="s">
        <v>122</v>
      </c>
      <c r="C18" t="str">
        <f t="shared" ref="C18:C40" ca="1" si="165">VLOOKUP($B18,LocationLookup,2,FALSE)</f>
        <v>BAR</v>
      </c>
      <c r="D18" t="str">
        <f t="shared" ca="1" si="2"/>
        <v>Barrier Hydro Facility</v>
      </c>
      <c r="E18" s="51">
        <v>3147.6235332000001</v>
      </c>
      <c r="F18" s="51">
        <v>3588.4333068999999</v>
      </c>
      <c r="G18" s="51">
        <v>3236.2468518000001</v>
      </c>
      <c r="H18" s="51">
        <v>3745.3300817999998</v>
      </c>
      <c r="I18" s="51">
        <v>4681.3025847999997</v>
      </c>
      <c r="J18" s="51">
        <v>4469.0930770000004</v>
      </c>
      <c r="K18" s="51">
        <v>0</v>
      </c>
      <c r="L18" s="51">
        <v>0</v>
      </c>
      <c r="M18" s="51">
        <v>0</v>
      </c>
      <c r="N18" s="51">
        <v>0</v>
      </c>
      <c r="O18" s="51">
        <v>0</v>
      </c>
      <c r="P18" s="51">
        <v>0</v>
      </c>
      <c r="Q18" s="32">
        <v>248716.66</v>
      </c>
      <c r="R18" s="32">
        <v>116362.89</v>
      </c>
      <c r="S18" s="32">
        <v>486117.77</v>
      </c>
      <c r="T18" s="32">
        <v>766695.02</v>
      </c>
      <c r="U18" s="32">
        <v>787693.96</v>
      </c>
      <c r="V18" s="32">
        <v>333403.28999999998</v>
      </c>
      <c r="W18" s="32">
        <v>0</v>
      </c>
      <c r="X18" s="32">
        <v>0</v>
      </c>
      <c r="Y18" s="32">
        <v>0</v>
      </c>
      <c r="Z18" s="32">
        <v>0</v>
      </c>
      <c r="AA18" s="32">
        <v>0</v>
      </c>
      <c r="AB18" s="32">
        <v>0</v>
      </c>
      <c r="AC18" s="2">
        <v>-0.26</v>
      </c>
      <c r="AD18" s="2">
        <v>-0.26</v>
      </c>
      <c r="AE18" s="2">
        <v>-0.26</v>
      </c>
      <c r="AF18" s="2">
        <v>-0.26</v>
      </c>
      <c r="AG18" s="2">
        <v>-0.26</v>
      </c>
      <c r="AH18" s="2">
        <v>-0.26</v>
      </c>
      <c r="AI18" s="2">
        <v>-0.26</v>
      </c>
      <c r="AJ18" s="2">
        <v>-0.26</v>
      </c>
      <c r="AK18" s="2">
        <v>-0.26</v>
      </c>
      <c r="AL18" s="2">
        <v>-0.26</v>
      </c>
      <c r="AM18" s="2">
        <v>-0.26</v>
      </c>
      <c r="AN18" s="2">
        <v>-0.26</v>
      </c>
      <c r="AO18" s="33">
        <v>-646.66</v>
      </c>
      <c r="AP18" s="33">
        <v>-302.54000000000002</v>
      </c>
      <c r="AQ18" s="33">
        <v>-1263.9100000000001</v>
      </c>
      <c r="AR18" s="33">
        <v>-1993.41</v>
      </c>
      <c r="AS18" s="33">
        <v>-2048</v>
      </c>
      <c r="AT18" s="33">
        <v>-866.85</v>
      </c>
      <c r="AU18" s="33">
        <v>0</v>
      </c>
      <c r="AV18" s="33">
        <v>0</v>
      </c>
      <c r="AW18" s="33">
        <v>0</v>
      </c>
      <c r="AX18" s="33">
        <v>0</v>
      </c>
      <c r="AY18" s="33">
        <v>0</v>
      </c>
      <c r="AZ18" s="33">
        <v>0</v>
      </c>
      <c r="BA18" s="31">
        <f t="shared" si="44"/>
        <v>-99.49</v>
      </c>
      <c r="BB18" s="31">
        <f t="shared" si="45"/>
        <v>-46.55</v>
      </c>
      <c r="BC18" s="31">
        <f t="shared" si="46"/>
        <v>-194.45</v>
      </c>
      <c r="BD18" s="31">
        <f t="shared" si="47"/>
        <v>1226.71</v>
      </c>
      <c r="BE18" s="31">
        <f t="shared" si="48"/>
        <v>1260.31</v>
      </c>
      <c r="BF18" s="31">
        <f t="shared" si="49"/>
        <v>533.45000000000005</v>
      </c>
      <c r="BG18" s="31">
        <f t="shared" si="50"/>
        <v>0</v>
      </c>
      <c r="BH18" s="31">
        <f t="shared" si="51"/>
        <v>0</v>
      </c>
      <c r="BI18" s="31">
        <f t="shared" si="52"/>
        <v>0</v>
      </c>
      <c r="BJ18" s="31">
        <f t="shared" si="53"/>
        <v>0</v>
      </c>
      <c r="BK18" s="31">
        <f t="shared" si="54"/>
        <v>0</v>
      </c>
      <c r="BL18" s="31">
        <f t="shared" si="55"/>
        <v>0</v>
      </c>
      <c r="BM18" s="6">
        <f t="shared" ca="1" si="152"/>
        <v>-5.8999999999999999E-3</v>
      </c>
      <c r="BN18" s="6">
        <f t="shared" ca="1" si="152"/>
        <v>-5.8999999999999999E-3</v>
      </c>
      <c r="BO18" s="6">
        <f t="shared" ca="1" si="152"/>
        <v>-5.8999999999999999E-3</v>
      </c>
      <c r="BP18" s="6">
        <f t="shared" ca="1" si="152"/>
        <v>-5.8999999999999999E-3</v>
      </c>
      <c r="BQ18" s="6">
        <f t="shared" ca="1" si="152"/>
        <v>-5.8999999999999999E-3</v>
      </c>
      <c r="BR18" s="6">
        <f t="shared" ca="1" si="152"/>
        <v>-5.8999999999999999E-3</v>
      </c>
      <c r="BS18" s="6">
        <f t="shared" ca="1" si="152"/>
        <v>-5.8999999999999999E-3</v>
      </c>
      <c r="BT18" s="6">
        <f t="shared" ca="1" si="152"/>
        <v>-5.8999999999999999E-3</v>
      </c>
      <c r="BU18" s="6">
        <f t="shared" ca="1" si="152"/>
        <v>-5.8999999999999999E-3</v>
      </c>
      <c r="BV18" s="6">
        <f t="shared" ca="1" si="152"/>
        <v>-5.8999999999999999E-3</v>
      </c>
      <c r="BW18" s="6">
        <f t="shared" ca="1" si="152"/>
        <v>-5.8999999999999999E-3</v>
      </c>
      <c r="BX18" s="6">
        <f t="shared" ca="1" si="152"/>
        <v>-5.8999999999999999E-3</v>
      </c>
      <c r="BY18" s="31">
        <f t="shared" ca="1" si="16"/>
        <v>-1467.43</v>
      </c>
      <c r="BZ18" s="31">
        <f t="shared" ca="1" si="17"/>
        <v>-686.54</v>
      </c>
      <c r="CA18" s="31">
        <f t="shared" ca="1" si="18"/>
        <v>-2868.09</v>
      </c>
      <c r="CB18" s="31">
        <f t="shared" ca="1" si="19"/>
        <v>-4523.5</v>
      </c>
      <c r="CC18" s="31">
        <f t="shared" ca="1" si="20"/>
        <v>-4647.3900000000003</v>
      </c>
      <c r="CD18" s="31">
        <f t="shared" ca="1" si="21"/>
        <v>-1967.08</v>
      </c>
      <c r="CE18" s="31">
        <f t="shared" ca="1" si="22"/>
        <v>0</v>
      </c>
      <c r="CF18" s="31">
        <f t="shared" ca="1" si="23"/>
        <v>0</v>
      </c>
      <c r="CG18" s="31">
        <f t="shared" ca="1" si="24"/>
        <v>0</v>
      </c>
      <c r="CH18" s="31">
        <f t="shared" ca="1" si="25"/>
        <v>0</v>
      </c>
      <c r="CI18" s="31">
        <f t="shared" ca="1" si="26"/>
        <v>0</v>
      </c>
      <c r="CJ18" s="31">
        <f t="shared" ca="1" si="27"/>
        <v>0</v>
      </c>
      <c r="CK18" s="32">
        <f t="shared" ca="1" si="56"/>
        <v>671.53</v>
      </c>
      <c r="CL18" s="32">
        <f t="shared" ca="1" si="57"/>
        <v>314.18</v>
      </c>
      <c r="CM18" s="32">
        <f t="shared" ca="1" si="58"/>
        <v>1312.52</v>
      </c>
      <c r="CN18" s="32">
        <f t="shared" ca="1" si="59"/>
        <v>2070.08</v>
      </c>
      <c r="CO18" s="32">
        <f t="shared" ca="1" si="60"/>
        <v>2126.77</v>
      </c>
      <c r="CP18" s="32">
        <f t="shared" ca="1" si="61"/>
        <v>900.19</v>
      </c>
      <c r="CQ18" s="32">
        <f t="shared" ca="1" si="62"/>
        <v>0</v>
      </c>
      <c r="CR18" s="32">
        <f t="shared" ca="1" si="63"/>
        <v>0</v>
      </c>
      <c r="CS18" s="32">
        <f t="shared" ca="1" si="64"/>
        <v>0</v>
      </c>
      <c r="CT18" s="32">
        <f t="shared" ca="1" si="65"/>
        <v>0</v>
      </c>
      <c r="CU18" s="32">
        <f t="shared" ca="1" si="66"/>
        <v>0</v>
      </c>
      <c r="CV18" s="32">
        <f t="shared" ca="1" si="67"/>
        <v>0</v>
      </c>
      <c r="CW18" s="31">
        <f t="shared" ca="1" si="153"/>
        <v>-49.750000000000128</v>
      </c>
      <c r="CX18" s="31">
        <f t="shared" ca="1" si="154"/>
        <v>-23.269999999999939</v>
      </c>
      <c r="CY18" s="31">
        <f t="shared" ca="1" si="155"/>
        <v>-97.210000000000093</v>
      </c>
      <c r="CZ18" s="31">
        <f t="shared" ca="1" si="156"/>
        <v>-1686.72</v>
      </c>
      <c r="DA18" s="31">
        <f t="shared" ca="1" si="157"/>
        <v>-1732.9300000000003</v>
      </c>
      <c r="DB18" s="31">
        <f t="shared" ca="1" si="158"/>
        <v>-733.4899999999999</v>
      </c>
      <c r="DC18" s="31">
        <f t="shared" ca="1" si="159"/>
        <v>0</v>
      </c>
      <c r="DD18" s="31">
        <f t="shared" ca="1" si="160"/>
        <v>0</v>
      </c>
      <c r="DE18" s="31">
        <f t="shared" ca="1" si="161"/>
        <v>0</v>
      </c>
      <c r="DF18" s="31">
        <f t="shared" ca="1" si="162"/>
        <v>0</v>
      </c>
      <c r="DG18" s="31">
        <f t="shared" ca="1" si="163"/>
        <v>0</v>
      </c>
      <c r="DH18" s="31">
        <f t="shared" ca="1" si="164"/>
        <v>0</v>
      </c>
      <c r="DI18" s="32">
        <f t="shared" ca="1" si="68"/>
        <v>-2.4900000000000002</v>
      </c>
      <c r="DJ18" s="32">
        <f t="shared" ca="1" si="69"/>
        <v>-1.1599999999999999</v>
      </c>
      <c r="DK18" s="32">
        <f t="shared" ca="1" si="70"/>
        <v>-4.8600000000000003</v>
      </c>
      <c r="DL18" s="32">
        <f t="shared" ca="1" si="71"/>
        <v>-84.34</v>
      </c>
      <c r="DM18" s="32">
        <f t="shared" ca="1" si="72"/>
        <v>-86.65</v>
      </c>
      <c r="DN18" s="32">
        <f t="shared" ca="1" si="73"/>
        <v>-36.67</v>
      </c>
      <c r="DO18" s="32">
        <f t="shared" ca="1" si="74"/>
        <v>0</v>
      </c>
      <c r="DP18" s="32">
        <f t="shared" ca="1" si="75"/>
        <v>0</v>
      </c>
      <c r="DQ18" s="32">
        <f t="shared" ca="1" si="76"/>
        <v>0</v>
      </c>
      <c r="DR18" s="32">
        <f t="shared" ca="1" si="77"/>
        <v>0</v>
      </c>
      <c r="DS18" s="32">
        <f t="shared" ca="1" si="78"/>
        <v>0</v>
      </c>
      <c r="DT18" s="32">
        <f t="shared" ca="1" si="79"/>
        <v>0</v>
      </c>
      <c r="DU18" s="31">
        <f t="shared" ca="1" si="80"/>
        <v>-10.81</v>
      </c>
      <c r="DV18" s="31">
        <f t="shared" ca="1" si="81"/>
        <v>-5</v>
      </c>
      <c r="DW18" s="31">
        <f t="shared" ca="1" si="82"/>
        <v>-20.69</v>
      </c>
      <c r="DX18" s="31">
        <f t="shared" ca="1" si="83"/>
        <v>-355.1</v>
      </c>
      <c r="DY18" s="31">
        <f t="shared" ca="1" si="84"/>
        <v>-360.91</v>
      </c>
      <c r="DZ18" s="31">
        <f t="shared" ca="1" si="85"/>
        <v>-151.05000000000001</v>
      </c>
      <c r="EA18" s="31">
        <f t="shared" ca="1" si="86"/>
        <v>0</v>
      </c>
      <c r="EB18" s="31">
        <f t="shared" ca="1" si="87"/>
        <v>0</v>
      </c>
      <c r="EC18" s="31">
        <f t="shared" ca="1" si="88"/>
        <v>0</v>
      </c>
      <c r="ED18" s="31">
        <f t="shared" ca="1" si="89"/>
        <v>0</v>
      </c>
      <c r="EE18" s="31">
        <f t="shared" ca="1" si="90"/>
        <v>0</v>
      </c>
      <c r="EF18" s="31">
        <f t="shared" ca="1" si="91"/>
        <v>0</v>
      </c>
      <c r="EG18" s="32">
        <f t="shared" ca="1" si="92"/>
        <v>-63.050000000000132</v>
      </c>
      <c r="EH18" s="32">
        <f t="shared" ca="1" si="93"/>
        <v>-29.429999999999939</v>
      </c>
      <c r="EI18" s="32">
        <f t="shared" ca="1" si="94"/>
        <v>-122.76000000000009</v>
      </c>
      <c r="EJ18" s="32">
        <f t="shared" ca="1" si="95"/>
        <v>-2126.16</v>
      </c>
      <c r="EK18" s="32">
        <f t="shared" ca="1" si="96"/>
        <v>-2180.4900000000002</v>
      </c>
      <c r="EL18" s="32">
        <f t="shared" ca="1" si="97"/>
        <v>-921.20999999999981</v>
      </c>
      <c r="EM18" s="32">
        <f t="shared" ca="1" si="98"/>
        <v>0</v>
      </c>
      <c r="EN18" s="32">
        <f t="shared" ca="1" si="99"/>
        <v>0</v>
      </c>
      <c r="EO18" s="32">
        <f t="shared" ca="1" si="100"/>
        <v>0</v>
      </c>
      <c r="EP18" s="32">
        <f t="shared" ca="1" si="101"/>
        <v>0</v>
      </c>
      <c r="EQ18" s="32">
        <f t="shared" ca="1" si="102"/>
        <v>0</v>
      </c>
      <c r="ER18" s="32">
        <f t="shared" ca="1" si="103"/>
        <v>0</v>
      </c>
    </row>
    <row r="19" spans="1:148" x14ac:dyDescent="0.25">
      <c r="A19" t="s">
        <v>451</v>
      </c>
      <c r="B19" s="1" t="s">
        <v>138</v>
      </c>
      <c r="C19" t="str">
        <f t="shared" ca="1" si="1"/>
        <v>BCR2</v>
      </c>
      <c r="D19" t="str">
        <f t="shared" ca="1" si="2"/>
        <v>Bear Creek #2</v>
      </c>
      <c r="E19" s="51">
        <v>11399.445981700001</v>
      </c>
      <c r="F19" s="51">
        <v>10046.217699999999</v>
      </c>
      <c r="G19" s="51">
        <v>15013.8693783</v>
      </c>
      <c r="H19" s="51">
        <v>7312.5258555</v>
      </c>
      <c r="I19" s="51">
        <v>15235.294225600001</v>
      </c>
      <c r="J19" s="51">
        <v>14444.1572201</v>
      </c>
      <c r="K19" s="51">
        <v>13224.9472002</v>
      </c>
      <c r="L19" s="51">
        <v>15190.3903777</v>
      </c>
      <c r="M19" s="51">
        <v>14145.5130699</v>
      </c>
      <c r="N19" s="51">
        <v>12663.3266145</v>
      </c>
      <c r="O19" s="51">
        <v>10922.7690549</v>
      </c>
      <c r="P19" s="51">
        <v>11823.6841991</v>
      </c>
      <c r="Q19" s="32">
        <v>720875.95</v>
      </c>
      <c r="R19" s="32">
        <v>292045.96999999997</v>
      </c>
      <c r="S19" s="32">
        <v>1735141.21</v>
      </c>
      <c r="T19" s="32">
        <v>609412.81000000006</v>
      </c>
      <c r="U19" s="32">
        <v>2572487.67</v>
      </c>
      <c r="V19" s="32">
        <v>1911061.33</v>
      </c>
      <c r="W19" s="32">
        <v>884579.41</v>
      </c>
      <c r="X19" s="32">
        <v>1557918.68</v>
      </c>
      <c r="Y19" s="32">
        <v>2140583.67</v>
      </c>
      <c r="Z19" s="32">
        <v>925830.24</v>
      </c>
      <c r="AA19" s="32">
        <v>319416.59000000003</v>
      </c>
      <c r="AB19" s="32">
        <v>664429.32999999996</v>
      </c>
      <c r="AC19" s="2">
        <v>-2.5299999999999998</v>
      </c>
      <c r="AD19" s="2">
        <v>-2.5299999999999998</v>
      </c>
      <c r="AE19" s="2">
        <v>-2.5299999999999998</v>
      </c>
      <c r="AF19" s="2">
        <v>-2.5299999999999998</v>
      </c>
      <c r="AG19" s="2">
        <v>-2.5299999999999998</v>
      </c>
      <c r="AH19" s="2">
        <v>-2.5299999999999998</v>
      </c>
      <c r="AI19" s="2">
        <v>-2.5299999999999998</v>
      </c>
      <c r="AJ19" s="2">
        <v>-2.5299999999999998</v>
      </c>
      <c r="AK19" s="2">
        <v>-2.5299999999999998</v>
      </c>
      <c r="AL19" s="2">
        <v>-2.5299999999999998</v>
      </c>
      <c r="AM19" s="2">
        <v>-2.5299999999999998</v>
      </c>
      <c r="AN19" s="2">
        <v>-2.5299999999999998</v>
      </c>
      <c r="AO19" s="33">
        <v>-18238.16</v>
      </c>
      <c r="AP19" s="33">
        <v>-7388.76</v>
      </c>
      <c r="AQ19" s="33">
        <v>-43899.07</v>
      </c>
      <c r="AR19" s="33">
        <v>-15418.14</v>
      </c>
      <c r="AS19" s="33">
        <v>-65083.94</v>
      </c>
      <c r="AT19" s="33">
        <v>-48349.85</v>
      </c>
      <c r="AU19" s="33">
        <v>-22379.86</v>
      </c>
      <c r="AV19" s="33">
        <v>-39415.339999999997</v>
      </c>
      <c r="AW19" s="33">
        <v>-54156.77</v>
      </c>
      <c r="AX19" s="33">
        <v>-23423.51</v>
      </c>
      <c r="AY19" s="33">
        <v>-8081.24</v>
      </c>
      <c r="AZ19" s="33">
        <v>-16810.060000000001</v>
      </c>
      <c r="BA19" s="31">
        <f t="shared" ref="BA19" si="166">ROUND(Q19*BA$3,2)</f>
        <v>-288.35000000000002</v>
      </c>
      <c r="BB19" s="31">
        <f t="shared" ref="BB19" si="167">ROUND(R19*BB$3,2)</f>
        <v>-116.82</v>
      </c>
      <c r="BC19" s="31">
        <f t="shared" ref="BC19" si="168">ROUND(S19*BC$3,2)</f>
        <v>-694.06</v>
      </c>
      <c r="BD19" s="31">
        <f t="shared" ref="BD19" si="169">ROUND(T19*BD$3,2)</f>
        <v>975.06</v>
      </c>
      <c r="BE19" s="31">
        <f t="shared" ref="BE19" si="170">ROUND(U19*BE$3,2)</f>
        <v>4115.9799999999996</v>
      </c>
      <c r="BF19" s="31">
        <f t="shared" ref="BF19" si="171">ROUND(V19*BF$3,2)</f>
        <v>3057.7</v>
      </c>
      <c r="BG19" s="31">
        <f t="shared" ref="BG19" si="172">ROUND(W19*BG$3,2)</f>
        <v>2742.2</v>
      </c>
      <c r="BH19" s="31">
        <f t="shared" ref="BH19" si="173">ROUND(X19*BH$3,2)</f>
        <v>4829.55</v>
      </c>
      <c r="BI19" s="31">
        <f t="shared" ref="BI19" si="174">ROUND(Y19*BI$3,2)</f>
        <v>6635.81</v>
      </c>
      <c r="BJ19" s="31">
        <f t="shared" ref="BJ19" si="175">ROUND(Z19*BJ$3,2)</f>
        <v>-3610.74</v>
      </c>
      <c r="BK19" s="31">
        <f t="shared" ref="BK19" si="176">ROUND(AA19*BK$3,2)</f>
        <v>-1245.72</v>
      </c>
      <c r="BL19" s="31">
        <f t="shared" ref="BL19" si="177">ROUND(AB19*BL$3,2)</f>
        <v>-2591.27</v>
      </c>
      <c r="BM19" s="6">
        <f t="shared" ref="BM19:BX19" ca="1" si="178">VLOOKUP($C19,LossFactorLookup,3,FALSE)</f>
        <v>-0.1032</v>
      </c>
      <c r="BN19" s="6">
        <f t="shared" ca="1" si="178"/>
        <v>-0.1032</v>
      </c>
      <c r="BO19" s="6">
        <f t="shared" ca="1" si="178"/>
        <v>-0.1032</v>
      </c>
      <c r="BP19" s="6">
        <f t="shared" ca="1" si="178"/>
        <v>-0.1032</v>
      </c>
      <c r="BQ19" s="6">
        <f t="shared" ca="1" si="178"/>
        <v>-0.1032</v>
      </c>
      <c r="BR19" s="6">
        <f t="shared" ca="1" si="178"/>
        <v>-0.1032</v>
      </c>
      <c r="BS19" s="6">
        <f t="shared" ca="1" si="178"/>
        <v>-0.1032</v>
      </c>
      <c r="BT19" s="6">
        <f t="shared" ca="1" si="178"/>
        <v>-0.1032</v>
      </c>
      <c r="BU19" s="6">
        <f t="shared" ca="1" si="178"/>
        <v>-0.1032</v>
      </c>
      <c r="BV19" s="6">
        <f t="shared" ca="1" si="178"/>
        <v>-0.1032</v>
      </c>
      <c r="BW19" s="6">
        <f t="shared" ca="1" si="178"/>
        <v>-0.1032</v>
      </c>
      <c r="BX19" s="6">
        <f t="shared" ca="1" si="178"/>
        <v>-0.1032</v>
      </c>
      <c r="BY19" s="31">
        <f t="shared" ca="1" si="16"/>
        <v>-74394.399999999994</v>
      </c>
      <c r="BZ19" s="31">
        <f t="shared" ca="1" si="17"/>
        <v>-30139.14</v>
      </c>
      <c r="CA19" s="31">
        <f t="shared" ca="1" si="18"/>
        <v>-179066.57</v>
      </c>
      <c r="CB19" s="31">
        <f t="shared" ca="1" si="19"/>
        <v>-62891.4</v>
      </c>
      <c r="CC19" s="31">
        <f t="shared" ca="1" si="20"/>
        <v>-265480.73</v>
      </c>
      <c r="CD19" s="31">
        <f t="shared" ca="1" si="21"/>
        <v>-197221.53</v>
      </c>
      <c r="CE19" s="31">
        <f t="shared" ca="1" si="22"/>
        <v>-91288.6</v>
      </c>
      <c r="CF19" s="31">
        <f t="shared" ca="1" si="23"/>
        <v>-160777.21</v>
      </c>
      <c r="CG19" s="31">
        <f t="shared" ca="1" si="24"/>
        <v>-220908.23</v>
      </c>
      <c r="CH19" s="31">
        <f t="shared" ca="1" si="25"/>
        <v>-95545.68</v>
      </c>
      <c r="CI19" s="31">
        <f t="shared" ca="1" si="26"/>
        <v>-32963.79</v>
      </c>
      <c r="CJ19" s="31">
        <f t="shared" ca="1" si="27"/>
        <v>-68569.11</v>
      </c>
      <c r="CK19" s="32">
        <f t="shared" ref="CK19" ca="1" si="179">ROUND(Q19*$CV$3,2)</f>
        <v>1946.37</v>
      </c>
      <c r="CL19" s="32">
        <f t="shared" ref="CL19" ca="1" si="180">ROUND(R19*$CV$3,2)</f>
        <v>788.52</v>
      </c>
      <c r="CM19" s="32">
        <f t="shared" ref="CM19" ca="1" si="181">ROUND(S19*$CV$3,2)</f>
        <v>4684.88</v>
      </c>
      <c r="CN19" s="32">
        <f t="shared" ref="CN19" ca="1" si="182">ROUND(T19*$CV$3,2)</f>
        <v>1645.41</v>
      </c>
      <c r="CO19" s="32">
        <f t="shared" ref="CO19" ca="1" si="183">ROUND(U19*$CV$3,2)</f>
        <v>6945.72</v>
      </c>
      <c r="CP19" s="32">
        <f t="shared" ref="CP19" ca="1" si="184">ROUND(V19*$CV$3,2)</f>
        <v>5159.87</v>
      </c>
      <c r="CQ19" s="32">
        <f t="shared" ref="CQ19" ca="1" si="185">ROUND(W19*$CV$3,2)</f>
        <v>2388.36</v>
      </c>
      <c r="CR19" s="32">
        <f t="shared" ref="CR19" ca="1" si="186">ROUND(X19*$CV$3,2)</f>
        <v>4206.38</v>
      </c>
      <c r="CS19" s="32">
        <f t="shared" ref="CS19" ca="1" si="187">ROUND(Y19*$CV$3,2)</f>
        <v>5779.58</v>
      </c>
      <c r="CT19" s="32">
        <f t="shared" ref="CT19" ca="1" si="188">ROUND(Z19*$CV$3,2)</f>
        <v>2499.7399999999998</v>
      </c>
      <c r="CU19" s="32">
        <f t="shared" ref="CU19" ca="1" si="189">ROUND(AA19*$CV$3,2)</f>
        <v>862.42</v>
      </c>
      <c r="CV19" s="32">
        <f t="shared" ref="CV19" ca="1" si="190">ROUND(AB19*$CV$3,2)</f>
        <v>1793.96</v>
      </c>
      <c r="CW19" s="31">
        <f t="shared" ca="1" si="153"/>
        <v>-53921.52</v>
      </c>
      <c r="CX19" s="31">
        <f t="shared" ca="1" si="154"/>
        <v>-21845.040000000001</v>
      </c>
      <c r="CY19" s="31">
        <f t="shared" ca="1" si="155"/>
        <v>-129788.56</v>
      </c>
      <c r="CZ19" s="31">
        <f t="shared" ca="1" si="156"/>
        <v>-46802.909999999996</v>
      </c>
      <c r="DA19" s="31">
        <f t="shared" ca="1" si="157"/>
        <v>-197567.05</v>
      </c>
      <c r="DB19" s="31">
        <f t="shared" ca="1" si="158"/>
        <v>-146769.51</v>
      </c>
      <c r="DC19" s="31">
        <f t="shared" ca="1" si="159"/>
        <v>-69262.58</v>
      </c>
      <c r="DD19" s="31">
        <f t="shared" ca="1" si="160"/>
        <v>-121985.04</v>
      </c>
      <c r="DE19" s="31">
        <f t="shared" ca="1" si="161"/>
        <v>-167607.69000000003</v>
      </c>
      <c r="DF19" s="31">
        <f t="shared" ca="1" si="162"/>
        <v>-66011.689999999988</v>
      </c>
      <c r="DG19" s="31">
        <f t="shared" ca="1" si="163"/>
        <v>-22774.410000000003</v>
      </c>
      <c r="DH19" s="31">
        <f t="shared" ca="1" si="164"/>
        <v>-47373.82</v>
      </c>
      <c r="DI19" s="32">
        <f t="shared" ca="1" si="68"/>
        <v>-2696.08</v>
      </c>
      <c r="DJ19" s="32">
        <f t="shared" ca="1" si="69"/>
        <v>-1092.25</v>
      </c>
      <c r="DK19" s="32">
        <f t="shared" ca="1" si="70"/>
        <v>-6489.43</v>
      </c>
      <c r="DL19" s="32">
        <f t="shared" ca="1" si="71"/>
        <v>-2340.15</v>
      </c>
      <c r="DM19" s="32">
        <f t="shared" ca="1" si="72"/>
        <v>-9878.35</v>
      </c>
      <c r="DN19" s="32">
        <f t="shared" ca="1" si="73"/>
        <v>-7338.48</v>
      </c>
      <c r="DO19" s="32">
        <f t="shared" ca="1" si="74"/>
        <v>-3463.13</v>
      </c>
      <c r="DP19" s="32">
        <f t="shared" ca="1" si="75"/>
        <v>-6099.25</v>
      </c>
      <c r="DQ19" s="32">
        <f t="shared" ca="1" si="76"/>
        <v>-8380.3799999999992</v>
      </c>
      <c r="DR19" s="32">
        <f t="shared" ca="1" si="77"/>
        <v>-3300.58</v>
      </c>
      <c r="DS19" s="32">
        <f t="shared" ca="1" si="78"/>
        <v>-1138.72</v>
      </c>
      <c r="DT19" s="32">
        <f t="shared" ca="1" si="79"/>
        <v>-2368.69</v>
      </c>
      <c r="DU19" s="31">
        <f t="shared" ca="1" si="80"/>
        <v>-11717.53</v>
      </c>
      <c r="DV19" s="31">
        <f t="shared" ca="1" si="81"/>
        <v>-4696.0600000000004</v>
      </c>
      <c r="DW19" s="31">
        <f t="shared" ca="1" si="82"/>
        <v>-27627.05</v>
      </c>
      <c r="DX19" s="31">
        <f t="shared" ca="1" si="83"/>
        <v>-9853.25</v>
      </c>
      <c r="DY19" s="31">
        <f t="shared" ca="1" si="84"/>
        <v>-41146.51</v>
      </c>
      <c r="DZ19" s="31">
        <f t="shared" ca="1" si="85"/>
        <v>-30224.31</v>
      </c>
      <c r="EA19" s="31">
        <f t="shared" ca="1" si="86"/>
        <v>-14106.72</v>
      </c>
      <c r="EB19" s="31">
        <f t="shared" ca="1" si="87"/>
        <v>-24559.81</v>
      </c>
      <c r="EC19" s="31">
        <f t="shared" ca="1" si="88"/>
        <v>-33353.75</v>
      </c>
      <c r="ED19" s="31">
        <f t="shared" ca="1" si="89"/>
        <v>-12987.05</v>
      </c>
      <c r="EE19" s="31">
        <f t="shared" ca="1" si="90"/>
        <v>-4427.42</v>
      </c>
      <c r="EF19" s="31">
        <f t="shared" ca="1" si="91"/>
        <v>-9102.5400000000009</v>
      </c>
      <c r="EG19" s="32">
        <f t="shared" ca="1" si="92"/>
        <v>-68335.13</v>
      </c>
      <c r="EH19" s="32">
        <f t="shared" ca="1" si="93"/>
        <v>-27633.350000000002</v>
      </c>
      <c r="EI19" s="32">
        <f t="shared" ca="1" si="94"/>
        <v>-163905.03999999998</v>
      </c>
      <c r="EJ19" s="32">
        <f t="shared" ca="1" si="95"/>
        <v>-58996.31</v>
      </c>
      <c r="EK19" s="32">
        <f t="shared" ca="1" si="96"/>
        <v>-248591.91</v>
      </c>
      <c r="EL19" s="32">
        <f t="shared" ca="1" si="97"/>
        <v>-184332.30000000002</v>
      </c>
      <c r="EM19" s="32">
        <f t="shared" ca="1" si="98"/>
        <v>-86832.430000000008</v>
      </c>
      <c r="EN19" s="32">
        <f t="shared" ca="1" si="99"/>
        <v>-152644.1</v>
      </c>
      <c r="EO19" s="32">
        <f t="shared" ca="1" si="100"/>
        <v>-209341.82000000004</v>
      </c>
      <c r="EP19" s="32">
        <f t="shared" ca="1" si="101"/>
        <v>-82299.319999999992</v>
      </c>
      <c r="EQ19" s="32">
        <f t="shared" ca="1" si="102"/>
        <v>-28340.550000000003</v>
      </c>
      <c r="ER19" s="32">
        <f t="shared" ca="1" si="103"/>
        <v>-58845.05</v>
      </c>
    </row>
    <row r="20" spans="1:148" x14ac:dyDescent="0.25">
      <c r="A20" t="s">
        <v>451</v>
      </c>
      <c r="B20" s="1" t="s">
        <v>139</v>
      </c>
      <c r="C20" t="str">
        <f t="shared" ca="1" si="165"/>
        <v>BCRK</v>
      </c>
      <c r="D20" t="str">
        <f t="shared" ca="1" si="2"/>
        <v>Bear Creek #1</v>
      </c>
      <c r="E20" s="51">
        <v>882.98511829999995</v>
      </c>
      <c r="F20" s="51">
        <v>0</v>
      </c>
      <c r="G20" s="51">
        <v>15025.1784217</v>
      </c>
      <c r="H20" s="51">
        <v>4889.2403445</v>
      </c>
      <c r="I20" s="51">
        <v>11728.354774400001</v>
      </c>
      <c r="J20" s="51">
        <v>9543.7113798999999</v>
      </c>
      <c r="K20" s="51">
        <v>703.2959998</v>
      </c>
      <c r="L20" s="51">
        <v>9208.2048223000002</v>
      </c>
      <c r="M20" s="51">
        <v>7455.8072301000002</v>
      </c>
      <c r="N20" s="51">
        <v>2994.6748855000001</v>
      </c>
      <c r="O20" s="51">
        <v>666.44004510000002</v>
      </c>
      <c r="P20" s="51">
        <v>740.23990089999995</v>
      </c>
      <c r="Q20" s="32">
        <v>184044.78</v>
      </c>
      <c r="R20" s="32">
        <v>0</v>
      </c>
      <c r="S20" s="32">
        <v>1840191.19</v>
      </c>
      <c r="T20" s="32">
        <v>1114032.72</v>
      </c>
      <c r="U20" s="32">
        <v>3068244.53</v>
      </c>
      <c r="V20" s="32">
        <v>2097205.9300000002</v>
      </c>
      <c r="W20" s="32">
        <v>369959.67</v>
      </c>
      <c r="X20" s="32">
        <v>1587088.24</v>
      </c>
      <c r="Y20" s="32">
        <v>2377667.89</v>
      </c>
      <c r="Z20" s="32">
        <v>319231.99</v>
      </c>
      <c r="AA20" s="32">
        <v>15142.3</v>
      </c>
      <c r="AB20" s="32">
        <v>59632.93</v>
      </c>
      <c r="AC20" s="2">
        <v>-2.5299999999999998</v>
      </c>
      <c r="AD20" s="2">
        <v>-2.5299999999999998</v>
      </c>
      <c r="AE20" s="2">
        <v>-2.5299999999999998</v>
      </c>
      <c r="AF20" s="2">
        <v>-2.5299999999999998</v>
      </c>
      <c r="AG20" s="2">
        <v>-2.5299999999999998</v>
      </c>
      <c r="AH20" s="2">
        <v>-2.5299999999999998</v>
      </c>
      <c r="AI20" s="2">
        <v>-2.5299999999999998</v>
      </c>
      <c r="AJ20" s="2">
        <v>-2.5299999999999998</v>
      </c>
      <c r="AK20" s="2">
        <v>-2.5299999999999998</v>
      </c>
      <c r="AL20" s="2">
        <v>-2.5299999999999998</v>
      </c>
      <c r="AM20" s="2">
        <v>-2.5299999999999998</v>
      </c>
      <c r="AN20" s="2">
        <v>-2.5299999999999998</v>
      </c>
      <c r="AO20" s="33">
        <v>-4656.33</v>
      </c>
      <c r="AP20" s="33">
        <v>0</v>
      </c>
      <c r="AQ20" s="33">
        <v>-46556.84</v>
      </c>
      <c r="AR20" s="33">
        <v>-28185.03</v>
      </c>
      <c r="AS20" s="33">
        <v>-77626.59</v>
      </c>
      <c r="AT20" s="33">
        <v>-53059.31</v>
      </c>
      <c r="AU20" s="33">
        <v>-9359.98</v>
      </c>
      <c r="AV20" s="33">
        <v>-40153.33</v>
      </c>
      <c r="AW20" s="33">
        <v>-60155</v>
      </c>
      <c r="AX20" s="33">
        <v>-8076.57</v>
      </c>
      <c r="AY20" s="33">
        <v>-383.1</v>
      </c>
      <c r="AZ20" s="33">
        <v>-1508.71</v>
      </c>
      <c r="BA20" s="31">
        <f t="shared" si="44"/>
        <v>-73.62</v>
      </c>
      <c r="BB20" s="31">
        <f t="shared" si="45"/>
        <v>0</v>
      </c>
      <c r="BC20" s="31">
        <f t="shared" si="46"/>
        <v>-736.08</v>
      </c>
      <c r="BD20" s="31">
        <f t="shared" si="47"/>
        <v>1782.45</v>
      </c>
      <c r="BE20" s="31">
        <f t="shared" si="48"/>
        <v>4909.1899999999996</v>
      </c>
      <c r="BF20" s="31">
        <f t="shared" si="49"/>
        <v>3355.53</v>
      </c>
      <c r="BG20" s="31">
        <f t="shared" si="50"/>
        <v>1146.8699999999999</v>
      </c>
      <c r="BH20" s="31">
        <f t="shared" si="51"/>
        <v>4919.97</v>
      </c>
      <c r="BI20" s="31">
        <f t="shared" si="52"/>
        <v>7370.77</v>
      </c>
      <c r="BJ20" s="31">
        <f t="shared" si="53"/>
        <v>-1245</v>
      </c>
      <c r="BK20" s="31">
        <f t="shared" si="54"/>
        <v>-59.05</v>
      </c>
      <c r="BL20" s="31">
        <f t="shared" si="55"/>
        <v>-232.57</v>
      </c>
      <c r="BM20" s="6">
        <f t="shared" ca="1" si="152"/>
        <v>-4.5499999999999999E-2</v>
      </c>
      <c r="BN20" s="6">
        <f t="shared" ca="1" si="152"/>
        <v>-4.5499999999999999E-2</v>
      </c>
      <c r="BO20" s="6">
        <f t="shared" ca="1" si="152"/>
        <v>-4.5499999999999999E-2</v>
      </c>
      <c r="BP20" s="6">
        <f t="shared" ca="1" si="152"/>
        <v>-4.5499999999999999E-2</v>
      </c>
      <c r="BQ20" s="6">
        <f t="shared" ca="1" si="152"/>
        <v>-4.5499999999999999E-2</v>
      </c>
      <c r="BR20" s="6">
        <f t="shared" ca="1" si="152"/>
        <v>-4.5499999999999999E-2</v>
      </c>
      <c r="BS20" s="6">
        <f t="shared" ca="1" si="152"/>
        <v>-4.5499999999999999E-2</v>
      </c>
      <c r="BT20" s="6">
        <f t="shared" ca="1" si="152"/>
        <v>-4.5499999999999999E-2</v>
      </c>
      <c r="BU20" s="6">
        <f t="shared" ca="1" si="152"/>
        <v>-4.5499999999999999E-2</v>
      </c>
      <c r="BV20" s="6">
        <f t="shared" ca="1" si="152"/>
        <v>-4.5499999999999999E-2</v>
      </c>
      <c r="BW20" s="6">
        <f t="shared" ca="1" si="152"/>
        <v>-4.5499999999999999E-2</v>
      </c>
      <c r="BX20" s="6">
        <f t="shared" ca="1" si="152"/>
        <v>-4.5499999999999999E-2</v>
      </c>
      <c r="BY20" s="31">
        <f t="shared" ca="1" si="16"/>
        <v>-8374.0400000000009</v>
      </c>
      <c r="BZ20" s="31">
        <f t="shared" ca="1" si="17"/>
        <v>0</v>
      </c>
      <c r="CA20" s="31">
        <f t="shared" ca="1" si="18"/>
        <v>-83728.7</v>
      </c>
      <c r="CB20" s="31">
        <f t="shared" ca="1" si="19"/>
        <v>-50688.49</v>
      </c>
      <c r="CC20" s="31">
        <f t="shared" ca="1" si="20"/>
        <v>-139605.13</v>
      </c>
      <c r="CD20" s="31">
        <f t="shared" ca="1" si="21"/>
        <v>-95422.87</v>
      </c>
      <c r="CE20" s="31">
        <f t="shared" ca="1" si="22"/>
        <v>-16833.16</v>
      </c>
      <c r="CF20" s="31">
        <f t="shared" ca="1" si="23"/>
        <v>-72212.509999999995</v>
      </c>
      <c r="CG20" s="31">
        <f t="shared" ca="1" si="24"/>
        <v>-108183.89</v>
      </c>
      <c r="CH20" s="31">
        <f t="shared" ca="1" si="25"/>
        <v>-14525.06</v>
      </c>
      <c r="CI20" s="31">
        <f t="shared" ca="1" si="26"/>
        <v>-688.97</v>
      </c>
      <c r="CJ20" s="31">
        <f t="shared" ca="1" si="27"/>
        <v>-2713.3</v>
      </c>
      <c r="CK20" s="32">
        <f t="shared" ca="1" si="56"/>
        <v>496.92</v>
      </c>
      <c r="CL20" s="32">
        <f t="shared" ca="1" si="57"/>
        <v>0</v>
      </c>
      <c r="CM20" s="32">
        <f t="shared" ca="1" si="58"/>
        <v>4968.5200000000004</v>
      </c>
      <c r="CN20" s="32">
        <f t="shared" ca="1" si="59"/>
        <v>3007.89</v>
      </c>
      <c r="CO20" s="32">
        <f t="shared" ca="1" si="60"/>
        <v>8284.26</v>
      </c>
      <c r="CP20" s="32">
        <f t="shared" ca="1" si="61"/>
        <v>5662.46</v>
      </c>
      <c r="CQ20" s="32">
        <f t="shared" ca="1" si="62"/>
        <v>998.89</v>
      </c>
      <c r="CR20" s="32">
        <f t="shared" ca="1" si="63"/>
        <v>4285.1400000000003</v>
      </c>
      <c r="CS20" s="32">
        <f t="shared" ca="1" si="64"/>
        <v>6419.7</v>
      </c>
      <c r="CT20" s="32">
        <f t="shared" ca="1" si="65"/>
        <v>861.93</v>
      </c>
      <c r="CU20" s="32">
        <f t="shared" ca="1" si="66"/>
        <v>40.880000000000003</v>
      </c>
      <c r="CV20" s="32">
        <f t="shared" ca="1" si="67"/>
        <v>161.01</v>
      </c>
      <c r="CW20" s="31">
        <f t="shared" ca="1" si="153"/>
        <v>-3147.170000000001</v>
      </c>
      <c r="CX20" s="31">
        <f t="shared" ca="1" si="154"/>
        <v>0</v>
      </c>
      <c r="CY20" s="31">
        <f t="shared" ca="1" si="155"/>
        <v>-31467.259999999995</v>
      </c>
      <c r="CZ20" s="31">
        <f t="shared" ca="1" si="156"/>
        <v>-21278.02</v>
      </c>
      <c r="DA20" s="31">
        <f t="shared" ca="1" si="157"/>
        <v>-58603.47</v>
      </c>
      <c r="DB20" s="31">
        <f t="shared" ca="1" si="158"/>
        <v>-40056.62999999999</v>
      </c>
      <c r="DC20" s="31">
        <f t="shared" ca="1" si="159"/>
        <v>-7621.1600000000008</v>
      </c>
      <c r="DD20" s="31">
        <f t="shared" ca="1" si="160"/>
        <v>-32694.009999999995</v>
      </c>
      <c r="DE20" s="31">
        <f t="shared" ca="1" si="161"/>
        <v>-48979.960000000006</v>
      </c>
      <c r="DF20" s="31">
        <f t="shared" ca="1" si="162"/>
        <v>-4341.5599999999995</v>
      </c>
      <c r="DG20" s="31">
        <f t="shared" ca="1" si="163"/>
        <v>-205.94</v>
      </c>
      <c r="DH20" s="31">
        <f t="shared" ca="1" si="164"/>
        <v>-811.01</v>
      </c>
      <c r="DI20" s="32">
        <f t="shared" ca="1" si="68"/>
        <v>-157.36000000000001</v>
      </c>
      <c r="DJ20" s="32">
        <f t="shared" ca="1" si="69"/>
        <v>0</v>
      </c>
      <c r="DK20" s="32">
        <f t="shared" ca="1" si="70"/>
        <v>-1573.36</v>
      </c>
      <c r="DL20" s="32">
        <f t="shared" ca="1" si="71"/>
        <v>-1063.9000000000001</v>
      </c>
      <c r="DM20" s="32">
        <f t="shared" ca="1" si="72"/>
        <v>-2930.17</v>
      </c>
      <c r="DN20" s="32">
        <f t="shared" ca="1" si="73"/>
        <v>-2002.83</v>
      </c>
      <c r="DO20" s="32">
        <f t="shared" ca="1" si="74"/>
        <v>-381.06</v>
      </c>
      <c r="DP20" s="32">
        <f t="shared" ca="1" si="75"/>
        <v>-1634.7</v>
      </c>
      <c r="DQ20" s="32">
        <f t="shared" ca="1" si="76"/>
        <v>-2449</v>
      </c>
      <c r="DR20" s="32">
        <f t="shared" ca="1" si="77"/>
        <v>-217.08</v>
      </c>
      <c r="DS20" s="32">
        <f t="shared" ca="1" si="78"/>
        <v>-10.3</v>
      </c>
      <c r="DT20" s="32">
        <f t="shared" ca="1" si="79"/>
        <v>-40.549999999999997</v>
      </c>
      <c r="DU20" s="31">
        <f t="shared" ca="1" si="80"/>
        <v>-683.9</v>
      </c>
      <c r="DV20" s="31">
        <f t="shared" ca="1" si="81"/>
        <v>0</v>
      </c>
      <c r="DW20" s="31">
        <f t="shared" ca="1" si="82"/>
        <v>-6698.18</v>
      </c>
      <c r="DX20" s="31">
        <f t="shared" ca="1" si="83"/>
        <v>-4479.58</v>
      </c>
      <c r="DY20" s="31">
        <f t="shared" ca="1" si="84"/>
        <v>-12205.11</v>
      </c>
      <c r="DZ20" s="31">
        <f t="shared" ca="1" si="85"/>
        <v>-8248.8799999999992</v>
      </c>
      <c r="EA20" s="31">
        <f t="shared" ca="1" si="86"/>
        <v>-1552.2</v>
      </c>
      <c r="EB20" s="31">
        <f t="shared" ca="1" si="87"/>
        <v>-6582.43</v>
      </c>
      <c r="EC20" s="31">
        <f t="shared" ca="1" si="88"/>
        <v>-9746.9599999999991</v>
      </c>
      <c r="ED20" s="31">
        <f t="shared" ca="1" si="89"/>
        <v>-854.15</v>
      </c>
      <c r="EE20" s="31">
        <f t="shared" ca="1" si="90"/>
        <v>-40.04</v>
      </c>
      <c r="EF20" s="31">
        <f t="shared" ca="1" si="91"/>
        <v>-155.83000000000001</v>
      </c>
      <c r="EG20" s="32">
        <f t="shared" ca="1" si="92"/>
        <v>-3988.4300000000012</v>
      </c>
      <c r="EH20" s="32">
        <f t="shared" ca="1" si="93"/>
        <v>0</v>
      </c>
      <c r="EI20" s="32">
        <f t="shared" ca="1" si="94"/>
        <v>-39738.799999999996</v>
      </c>
      <c r="EJ20" s="32">
        <f t="shared" ca="1" si="95"/>
        <v>-26821.5</v>
      </c>
      <c r="EK20" s="32">
        <f t="shared" ca="1" si="96"/>
        <v>-73738.75</v>
      </c>
      <c r="EL20" s="32">
        <f t="shared" ca="1" si="97"/>
        <v>-50308.339999999989</v>
      </c>
      <c r="EM20" s="32">
        <f t="shared" ca="1" si="98"/>
        <v>-9554.4200000000019</v>
      </c>
      <c r="EN20" s="32">
        <f t="shared" ca="1" si="99"/>
        <v>-40911.139999999992</v>
      </c>
      <c r="EO20" s="32">
        <f t="shared" ca="1" si="100"/>
        <v>-61175.920000000006</v>
      </c>
      <c r="EP20" s="32">
        <f t="shared" ca="1" si="101"/>
        <v>-5412.7899999999991</v>
      </c>
      <c r="EQ20" s="32">
        <f t="shared" ca="1" si="102"/>
        <v>-256.28000000000003</v>
      </c>
      <c r="ER20" s="32">
        <f t="shared" ca="1" si="103"/>
        <v>-1007.39</v>
      </c>
    </row>
    <row r="21" spans="1:148" x14ac:dyDescent="0.25">
      <c r="A21" t="s">
        <v>450</v>
      </c>
      <c r="B21" s="1" t="s">
        <v>123</v>
      </c>
      <c r="C21" t="str">
        <f t="shared" ca="1" si="165"/>
        <v>BIG</v>
      </c>
      <c r="D21" t="str">
        <f t="shared" ca="1" si="2"/>
        <v>Bighorn Hydro Facility</v>
      </c>
      <c r="E21" s="51">
        <v>34665.395472999997</v>
      </c>
      <c r="F21" s="51">
        <v>26576.721236000001</v>
      </c>
      <c r="G21" s="51">
        <v>35242.079128999998</v>
      </c>
      <c r="H21" s="51">
        <v>31356.850606</v>
      </c>
      <c r="I21" s="51">
        <v>28477.544993700001</v>
      </c>
      <c r="J21" s="51">
        <v>33417.208588000001</v>
      </c>
      <c r="K21" s="51">
        <v>64149.299222000001</v>
      </c>
      <c r="L21" s="51">
        <v>44180.060239999999</v>
      </c>
      <c r="M21" s="51">
        <v>52890.9497376</v>
      </c>
      <c r="N21" s="51">
        <v>43704.139760999999</v>
      </c>
      <c r="O21" s="51">
        <v>39222.408130999997</v>
      </c>
      <c r="P21" s="51">
        <v>37891.627848999997</v>
      </c>
      <c r="Q21" s="32">
        <v>2032279.42</v>
      </c>
      <c r="R21" s="32">
        <v>779071.63</v>
      </c>
      <c r="S21" s="32">
        <v>4117261.15</v>
      </c>
      <c r="T21" s="32">
        <v>4511148.43</v>
      </c>
      <c r="U21" s="32">
        <v>4080708.65</v>
      </c>
      <c r="V21" s="32">
        <v>3980185.43</v>
      </c>
      <c r="W21" s="32">
        <v>3450575.69</v>
      </c>
      <c r="X21" s="32">
        <v>4762013.22</v>
      </c>
      <c r="Y21" s="32">
        <v>5433487.9199999999</v>
      </c>
      <c r="Z21" s="32">
        <v>2911685.67</v>
      </c>
      <c r="AA21" s="32">
        <v>1170377.78</v>
      </c>
      <c r="AB21" s="32">
        <v>2149572.63</v>
      </c>
      <c r="AC21" s="2">
        <v>2.77</v>
      </c>
      <c r="AD21" s="2">
        <v>2.77</v>
      </c>
      <c r="AE21" s="2">
        <v>2.77</v>
      </c>
      <c r="AF21" s="2">
        <v>2.77</v>
      </c>
      <c r="AG21" s="2">
        <v>2.77</v>
      </c>
      <c r="AH21" s="2">
        <v>2.77</v>
      </c>
      <c r="AI21" s="2">
        <v>2.77</v>
      </c>
      <c r="AJ21" s="2">
        <v>2.77</v>
      </c>
      <c r="AK21" s="2">
        <v>2.77</v>
      </c>
      <c r="AL21" s="2">
        <v>2.77</v>
      </c>
      <c r="AM21" s="2">
        <v>2.77</v>
      </c>
      <c r="AN21" s="2">
        <v>2.77</v>
      </c>
      <c r="AO21" s="33">
        <v>56294.14</v>
      </c>
      <c r="AP21" s="33">
        <v>21580.28</v>
      </c>
      <c r="AQ21" s="33">
        <v>114048.13</v>
      </c>
      <c r="AR21" s="33">
        <v>124958.81</v>
      </c>
      <c r="AS21" s="33">
        <v>113035.63</v>
      </c>
      <c r="AT21" s="33">
        <v>110251.14</v>
      </c>
      <c r="AU21" s="33">
        <v>95580.95</v>
      </c>
      <c r="AV21" s="33">
        <v>131907.76999999999</v>
      </c>
      <c r="AW21" s="33">
        <v>150507.62</v>
      </c>
      <c r="AX21" s="33">
        <v>80653.69</v>
      </c>
      <c r="AY21" s="33">
        <v>32419.46</v>
      </c>
      <c r="AZ21" s="33">
        <v>59543.16</v>
      </c>
      <c r="BA21" s="31">
        <f t="shared" si="44"/>
        <v>-812.91</v>
      </c>
      <c r="BB21" s="31">
        <f t="shared" si="45"/>
        <v>-311.63</v>
      </c>
      <c r="BC21" s="31">
        <f t="shared" si="46"/>
        <v>-1646.9</v>
      </c>
      <c r="BD21" s="31">
        <f t="shared" si="47"/>
        <v>7217.84</v>
      </c>
      <c r="BE21" s="31">
        <f t="shared" si="48"/>
        <v>6529.13</v>
      </c>
      <c r="BF21" s="31">
        <f t="shared" si="49"/>
        <v>6368.3</v>
      </c>
      <c r="BG21" s="31">
        <f t="shared" si="50"/>
        <v>10696.78</v>
      </c>
      <c r="BH21" s="31">
        <f t="shared" si="51"/>
        <v>14762.24</v>
      </c>
      <c r="BI21" s="31">
        <f t="shared" si="52"/>
        <v>16843.810000000001</v>
      </c>
      <c r="BJ21" s="31">
        <f t="shared" si="53"/>
        <v>-11355.57</v>
      </c>
      <c r="BK21" s="31">
        <f t="shared" si="54"/>
        <v>-4564.47</v>
      </c>
      <c r="BL21" s="31">
        <f t="shared" si="55"/>
        <v>-8383.33</v>
      </c>
      <c r="BM21" s="6">
        <f t="shared" ca="1" si="152"/>
        <v>8.0000000000000004E-4</v>
      </c>
      <c r="BN21" s="6">
        <f t="shared" ca="1" si="152"/>
        <v>8.0000000000000004E-4</v>
      </c>
      <c r="BO21" s="6">
        <f t="shared" ca="1" si="152"/>
        <v>8.0000000000000004E-4</v>
      </c>
      <c r="BP21" s="6">
        <f t="shared" ca="1" si="152"/>
        <v>8.0000000000000004E-4</v>
      </c>
      <c r="BQ21" s="6">
        <f t="shared" ca="1" si="152"/>
        <v>8.0000000000000004E-4</v>
      </c>
      <c r="BR21" s="6">
        <f t="shared" ca="1" si="152"/>
        <v>8.0000000000000004E-4</v>
      </c>
      <c r="BS21" s="6">
        <f t="shared" ca="1" si="152"/>
        <v>8.0000000000000004E-4</v>
      </c>
      <c r="BT21" s="6">
        <f t="shared" ca="1" si="152"/>
        <v>8.0000000000000004E-4</v>
      </c>
      <c r="BU21" s="6">
        <f t="shared" ca="1" si="152"/>
        <v>8.0000000000000004E-4</v>
      </c>
      <c r="BV21" s="6">
        <f t="shared" ca="1" si="152"/>
        <v>8.0000000000000004E-4</v>
      </c>
      <c r="BW21" s="6">
        <f t="shared" ca="1" si="152"/>
        <v>8.0000000000000004E-4</v>
      </c>
      <c r="BX21" s="6">
        <f t="shared" ca="1" si="152"/>
        <v>8.0000000000000004E-4</v>
      </c>
      <c r="BY21" s="31">
        <f t="shared" ca="1" si="16"/>
        <v>1625.82</v>
      </c>
      <c r="BZ21" s="31">
        <f t="shared" ca="1" si="17"/>
        <v>623.26</v>
      </c>
      <c r="CA21" s="31">
        <f t="shared" ca="1" si="18"/>
        <v>3293.81</v>
      </c>
      <c r="CB21" s="31">
        <f t="shared" ca="1" si="19"/>
        <v>3608.92</v>
      </c>
      <c r="CC21" s="31">
        <f t="shared" ca="1" si="20"/>
        <v>3264.57</v>
      </c>
      <c r="CD21" s="31">
        <f t="shared" ca="1" si="21"/>
        <v>3184.15</v>
      </c>
      <c r="CE21" s="31">
        <f t="shared" ca="1" si="22"/>
        <v>2760.46</v>
      </c>
      <c r="CF21" s="31">
        <f t="shared" ca="1" si="23"/>
        <v>3809.61</v>
      </c>
      <c r="CG21" s="31">
        <f t="shared" ca="1" si="24"/>
        <v>4346.79</v>
      </c>
      <c r="CH21" s="31">
        <f t="shared" ca="1" si="25"/>
        <v>2329.35</v>
      </c>
      <c r="CI21" s="31">
        <f t="shared" ca="1" si="26"/>
        <v>936.3</v>
      </c>
      <c r="CJ21" s="31">
        <f t="shared" ca="1" si="27"/>
        <v>1719.66</v>
      </c>
      <c r="CK21" s="32">
        <f t="shared" ca="1" si="56"/>
        <v>5487.15</v>
      </c>
      <c r="CL21" s="32">
        <f t="shared" ca="1" si="57"/>
        <v>2103.4899999999998</v>
      </c>
      <c r="CM21" s="32">
        <f t="shared" ca="1" si="58"/>
        <v>11116.61</v>
      </c>
      <c r="CN21" s="32">
        <f t="shared" ca="1" si="59"/>
        <v>12180.1</v>
      </c>
      <c r="CO21" s="32">
        <f t="shared" ca="1" si="60"/>
        <v>11017.91</v>
      </c>
      <c r="CP21" s="32">
        <f t="shared" ca="1" si="61"/>
        <v>10746.5</v>
      </c>
      <c r="CQ21" s="32">
        <f t="shared" ca="1" si="62"/>
        <v>9316.5499999999993</v>
      </c>
      <c r="CR21" s="32">
        <f t="shared" ca="1" si="63"/>
        <v>12857.44</v>
      </c>
      <c r="CS21" s="32">
        <f t="shared" ca="1" si="64"/>
        <v>14670.42</v>
      </c>
      <c r="CT21" s="32">
        <f t="shared" ca="1" si="65"/>
        <v>7861.55</v>
      </c>
      <c r="CU21" s="32">
        <f t="shared" ca="1" si="66"/>
        <v>3160.02</v>
      </c>
      <c r="CV21" s="32">
        <f t="shared" ca="1" si="67"/>
        <v>5803.85</v>
      </c>
      <c r="CW21" s="31">
        <f t="shared" ref="CW21:CW71" ca="1" si="191">BY21+CK21-AO21-BA21</f>
        <v>-48368.259999999995</v>
      </c>
      <c r="CX21" s="31">
        <f t="shared" ref="CX21:CX71" ca="1" si="192">BZ21+CL21-AP21-BB21</f>
        <v>-18541.899999999998</v>
      </c>
      <c r="CY21" s="31">
        <f t="shared" ref="CY21:CY71" ca="1" si="193">CA21+CM21-AQ21-BC21</f>
        <v>-97990.810000000012</v>
      </c>
      <c r="CZ21" s="31">
        <f t="shared" ref="CZ21:CZ71" ca="1" si="194">CB21+CN21-AR21-BD21</f>
        <v>-116387.62999999999</v>
      </c>
      <c r="DA21" s="31">
        <f t="shared" ref="DA21:DA71" ca="1" si="195">CC21+CO21-AS21-BE21</f>
        <v>-105282.28000000001</v>
      </c>
      <c r="DB21" s="31">
        <f t="shared" ref="DB21:DB71" ca="1" si="196">CD21+CP21-AT21-BF21</f>
        <v>-102688.79000000001</v>
      </c>
      <c r="DC21" s="31">
        <f t="shared" ref="DC21:DC71" ca="1" si="197">CE21+CQ21-AU21-BG21</f>
        <v>-94200.72</v>
      </c>
      <c r="DD21" s="31">
        <f t="shared" ref="DD21:DD71" ca="1" si="198">CF21+CR21-AV21-BH21</f>
        <v>-130002.95999999999</v>
      </c>
      <c r="DE21" s="31">
        <f t="shared" ref="DE21:DE71" ca="1" si="199">CG21+CS21-AW21-BI21</f>
        <v>-148334.22</v>
      </c>
      <c r="DF21" s="31">
        <f t="shared" ref="DF21:DF71" ca="1" si="200">CH21+CT21-AX21-BJ21</f>
        <v>-59107.220000000008</v>
      </c>
      <c r="DG21" s="31">
        <f t="shared" ref="DG21:DG71" ca="1" si="201">CI21+CU21-AY21-BK21</f>
        <v>-23758.67</v>
      </c>
      <c r="DH21" s="31">
        <f t="shared" ref="DH21:DH71" ca="1" si="202">CJ21+CV21-AZ21-BL21</f>
        <v>-43636.32</v>
      </c>
      <c r="DI21" s="32">
        <f t="shared" ca="1" si="68"/>
        <v>-2418.41</v>
      </c>
      <c r="DJ21" s="32">
        <f t="shared" ca="1" si="69"/>
        <v>-927.1</v>
      </c>
      <c r="DK21" s="32">
        <f t="shared" ca="1" si="70"/>
        <v>-4899.54</v>
      </c>
      <c r="DL21" s="32">
        <f t="shared" ca="1" si="71"/>
        <v>-5819.38</v>
      </c>
      <c r="DM21" s="32">
        <f t="shared" ca="1" si="72"/>
        <v>-5264.11</v>
      </c>
      <c r="DN21" s="32">
        <f t="shared" ca="1" si="73"/>
        <v>-5134.4399999999996</v>
      </c>
      <c r="DO21" s="32">
        <f t="shared" ca="1" si="74"/>
        <v>-4710.04</v>
      </c>
      <c r="DP21" s="32">
        <f t="shared" ca="1" si="75"/>
        <v>-6500.15</v>
      </c>
      <c r="DQ21" s="32">
        <f t="shared" ca="1" si="76"/>
        <v>-7416.71</v>
      </c>
      <c r="DR21" s="32">
        <f t="shared" ca="1" si="77"/>
        <v>-2955.36</v>
      </c>
      <c r="DS21" s="32">
        <f t="shared" ca="1" si="78"/>
        <v>-1187.93</v>
      </c>
      <c r="DT21" s="32">
        <f t="shared" ca="1" si="79"/>
        <v>-2181.8200000000002</v>
      </c>
      <c r="DU21" s="31">
        <f t="shared" ca="1" si="80"/>
        <v>-10510.77</v>
      </c>
      <c r="DV21" s="31">
        <f t="shared" ca="1" si="81"/>
        <v>-3985.98</v>
      </c>
      <c r="DW21" s="31">
        <f t="shared" ca="1" si="82"/>
        <v>-20858.52</v>
      </c>
      <c r="DX21" s="31">
        <f t="shared" ca="1" si="83"/>
        <v>-24502.66</v>
      </c>
      <c r="DY21" s="31">
        <f t="shared" ca="1" si="84"/>
        <v>-21926.73</v>
      </c>
      <c r="DZ21" s="31">
        <f t="shared" ca="1" si="85"/>
        <v>-21146.75</v>
      </c>
      <c r="EA21" s="31">
        <f t="shared" ca="1" si="86"/>
        <v>-19185.88</v>
      </c>
      <c r="EB21" s="31">
        <f t="shared" ca="1" si="87"/>
        <v>-26174.09</v>
      </c>
      <c r="EC21" s="31">
        <f t="shared" ca="1" si="88"/>
        <v>-29518.35</v>
      </c>
      <c r="ED21" s="31">
        <f t="shared" ca="1" si="89"/>
        <v>-11628.68</v>
      </c>
      <c r="EE21" s="31">
        <f t="shared" ca="1" si="90"/>
        <v>-4618.76</v>
      </c>
      <c r="EF21" s="31">
        <f t="shared" ca="1" si="91"/>
        <v>-8384.4</v>
      </c>
      <c r="EG21" s="32">
        <f t="shared" ca="1" si="92"/>
        <v>-61297.440000000002</v>
      </c>
      <c r="EH21" s="32">
        <f t="shared" ca="1" si="93"/>
        <v>-23454.979999999996</v>
      </c>
      <c r="EI21" s="32">
        <f t="shared" ca="1" si="94"/>
        <v>-123748.87000000001</v>
      </c>
      <c r="EJ21" s="32">
        <f t="shared" ca="1" si="95"/>
        <v>-146709.66999999998</v>
      </c>
      <c r="EK21" s="32">
        <f t="shared" ca="1" si="96"/>
        <v>-132473.12000000002</v>
      </c>
      <c r="EL21" s="32">
        <f t="shared" ca="1" si="97"/>
        <v>-128969.98000000001</v>
      </c>
      <c r="EM21" s="32">
        <f t="shared" ca="1" si="98"/>
        <v>-118096.64</v>
      </c>
      <c r="EN21" s="32">
        <f t="shared" ca="1" si="99"/>
        <v>-162677.19999999998</v>
      </c>
      <c r="EO21" s="32">
        <f t="shared" ca="1" si="100"/>
        <v>-185269.28</v>
      </c>
      <c r="EP21" s="32">
        <f t="shared" ca="1" si="101"/>
        <v>-73691.260000000009</v>
      </c>
      <c r="EQ21" s="32">
        <f t="shared" ca="1" si="102"/>
        <v>-29565.360000000001</v>
      </c>
      <c r="ER21" s="32">
        <f t="shared" ca="1" si="103"/>
        <v>-54202.54</v>
      </c>
    </row>
    <row r="22" spans="1:148" x14ac:dyDescent="0.25">
      <c r="A22" t="s">
        <v>450</v>
      </c>
      <c r="B22" s="1" t="s">
        <v>124</v>
      </c>
      <c r="C22" t="str">
        <f t="shared" ca="1" si="165"/>
        <v>BPW</v>
      </c>
      <c r="D22" t="str">
        <f t="shared" ca="1" si="2"/>
        <v>Bearspaw Hydro Facility</v>
      </c>
      <c r="E22" s="51">
        <v>3534.9519624999998</v>
      </c>
      <c r="F22" s="51">
        <v>4510.3663120000001</v>
      </c>
      <c r="G22" s="51">
        <v>4538.6586665000004</v>
      </c>
      <c r="H22" s="51">
        <v>4947.1905930000003</v>
      </c>
      <c r="I22" s="51">
        <v>7848.9454679999999</v>
      </c>
      <c r="J22" s="51">
        <v>7198.9045118000004</v>
      </c>
      <c r="K22" s="51">
        <v>3312.2942951999999</v>
      </c>
      <c r="L22" s="51">
        <v>9123.7808690000002</v>
      </c>
      <c r="M22" s="51">
        <v>8061.6252023999996</v>
      </c>
      <c r="N22" s="51">
        <v>4907.6651869999996</v>
      </c>
      <c r="O22" s="51">
        <v>4448.4508183999997</v>
      </c>
      <c r="P22" s="51">
        <v>4450.0749667</v>
      </c>
      <c r="Q22" s="32">
        <v>237302.42</v>
      </c>
      <c r="R22" s="32">
        <v>129111.76</v>
      </c>
      <c r="S22" s="32">
        <v>492098.08</v>
      </c>
      <c r="T22" s="32">
        <v>717027.97</v>
      </c>
      <c r="U22" s="32">
        <v>758920.06</v>
      </c>
      <c r="V22" s="32">
        <v>505466.33</v>
      </c>
      <c r="W22" s="32">
        <v>113086.59</v>
      </c>
      <c r="X22" s="32">
        <v>719468.39</v>
      </c>
      <c r="Y22" s="32">
        <v>870753.16</v>
      </c>
      <c r="Z22" s="32">
        <v>312654.90999999997</v>
      </c>
      <c r="AA22" s="32">
        <v>125567.27</v>
      </c>
      <c r="AB22" s="32">
        <v>229255.16</v>
      </c>
      <c r="AC22" s="2">
        <v>-0.4</v>
      </c>
      <c r="AD22" s="2">
        <v>-0.4</v>
      </c>
      <c r="AE22" s="2">
        <v>-0.4</v>
      </c>
      <c r="AF22" s="2">
        <v>-0.4</v>
      </c>
      <c r="AG22" s="2">
        <v>-0.4</v>
      </c>
      <c r="AH22" s="2">
        <v>-0.4</v>
      </c>
      <c r="AI22" s="2">
        <v>-0.4</v>
      </c>
      <c r="AJ22" s="2">
        <v>-0.4</v>
      </c>
      <c r="AK22" s="2">
        <v>-0.4</v>
      </c>
      <c r="AL22" s="2">
        <v>-0.4</v>
      </c>
      <c r="AM22" s="2">
        <v>-0.4</v>
      </c>
      <c r="AN22" s="2">
        <v>-0.4</v>
      </c>
      <c r="AO22" s="33">
        <v>-949.21</v>
      </c>
      <c r="AP22" s="33">
        <v>-516.45000000000005</v>
      </c>
      <c r="AQ22" s="33">
        <v>-1968.39</v>
      </c>
      <c r="AR22" s="33">
        <v>-2868.11</v>
      </c>
      <c r="AS22" s="33">
        <v>-3035.68</v>
      </c>
      <c r="AT22" s="33">
        <v>-2021.87</v>
      </c>
      <c r="AU22" s="33">
        <v>-452.35</v>
      </c>
      <c r="AV22" s="33">
        <v>-2877.87</v>
      </c>
      <c r="AW22" s="33">
        <v>-3483.01</v>
      </c>
      <c r="AX22" s="33">
        <v>-1250.6199999999999</v>
      </c>
      <c r="AY22" s="33">
        <v>-502.27</v>
      </c>
      <c r="AZ22" s="33">
        <v>-917.02</v>
      </c>
      <c r="BA22" s="31">
        <f t="shared" si="44"/>
        <v>-94.92</v>
      </c>
      <c r="BB22" s="31">
        <f t="shared" si="45"/>
        <v>-51.64</v>
      </c>
      <c r="BC22" s="31">
        <f t="shared" si="46"/>
        <v>-196.84</v>
      </c>
      <c r="BD22" s="31">
        <f t="shared" si="47"/>
        <v>1147.24</v>
      </c>
      <c r="BE22" s="31">
        <f t="shared" si="48"/>
        <v>1214.27</v>
      </c>
      <c r="BF22" s="31">
        <f t="shared" si="49"/>
        <v>808.75</v>
      </c>
      <c r="BG22" s="31">
        <f t="shared" si="50"/>
        <v>350.57</v>
      </c>
      <c r="BH22" s="31">
        <f t="shared" si="51"/>
        <v>2230.35</v>
      </c>
      <c r="BI22" s="31">
        <f t="shared" si="52"/>
        <v>2699.33</v>
      </c>
      <c r="BJ22" s="31">
        <f t="shared" si="53"/>
        <v>-1219.3499999999999</v>
      </c>
      <c r="BK22" s="31">
        <f t="shared" si="54"/>
        <v>-489.71</v>
      </c>
      <c r="BL22" s="31">
        <f t="shared" si="55"/>
        <v>-894.1</v>
      </c>
      <c r="BM22" s="6">
        <f t="shared" ca="1" si="152"/>
        <v>-3.1800000000000002E-2</v>
      </c>
      <c r="BN22" s="6">
        <f t="shared" ca="1" si="152"/>
        <v>-3.1800000000000002E-2</v>
      </c>
      <c r="BO22" s="6">
        <f t="shared" ca="1" si="152"/>
        <v>-3.1800000000000002E-2</v>
      </c>
      <c r="BP22" s="6">
        <f t="shared" ca="1" si="152"/>
        <v>-3.1800000000000002E-2</v>
      </c>
      <c r="BQ22" s="6">
        <f t="shared" ca="1" si="152"/>
        <v>-3.1800000000000002E-2</v>
      </c>
      <c r="BR22" s="6">
        <f t="shared" ca="1" si="152"/>
        <v>-3.1800000000000002E-2</v>
      </c>
      <c r="BS22" s="6">
        <f t="shared" ca="1" si="152"/>
        <v>-3.1800000000000002E-2</v>
      </c>
      <c r="BT22" s="6">
        <f t="shared" ca="1" si="152"/>
        <v>-3.1800000000000002E-2</v>
      </c>
      <c r="BU22" s="6">
        <f t="shared" ca="1" si="152"/>
        <v>-3.1800000000000002E-2</v>
      </c>
      <c r="BV22" s="6">
        <f t="shared" ca="1" si="152"/>
        <v>-3.1800000000000002E-2</v>
      </c>
      <c r="BW22" s="6">
        <f t="shared" ca="1" si="152"/>
        <v>-3.1800000000000002E-2</v>
      </c>
      <c r="BX22" s="6">
        <f t="shared" ca="1" si="152"/>
        <v>-3.1800000000000002E-2</v>
      </c>
      <c r="BY22" s="31">
        <f t="shared" ca="1" si="16"/>
        <v>-7546.22</v>
      </c>
      <c r="BZ22" s="31">
        <f t="shared" ca="1" si="17"/>
        <v>-4105.75</v>
      </c>
      <c r="CA22" s="31">
        <f t="shared" ca="1" si="18"/>
        <v>-15648.72</v>
      </c>
      <c r="CB22" s="31">
        <f t="shared" ca="1" si="19"/>
        <v>-22801.49</v>
      </c>
      <c r="CC22" s="31">
        <f t="shared" ca="1" si="20"/>
        <v>-24133.66</v>
      </c>
      <c r="CD22" s="31">
        <f t="shared" ca="1" si="21"/>
        <v>-16073.83</v>
      </c>
      <c r="CE22" s="31">
        <f t="shared" ca="1" si="22"/>
        <v>-3596.15</v>
      </c>
      <c r="CF22" s="31">
        <f t="shared" ca="1" si="23"/>
        <v>-22879.09</v>
      </c>
      <c r="CG22" s="31">
        <f t="shared" ca="1" si="24"/>
        <v>-27689.95</v>
      </c>
      <c r="CH22" s="31">
        <f t="shared" ca="1" si="25"/>
        <v>-9942.43</v>
      </c>
      <c r="CI22" s="31">
        <f t="shared" ca="1" si="26"/>
        <v>-3993.04</v>
      </c>
      <c r="CJ22" s="31">
        <f t="shared" ca="1" si="27"/>
        <v>-7290.31</v>
      </c>
      <c r="CK22" s="32">
        <f t="shared" ca="1" si="56"/>
        <v>640.72</v>
      </c>
      <c r="CL22" s="32">
        <f t="shared" ca="1" si="57"/>
        <v>348.6</v>
      </c>
      <c r="CM22" s="32">
        <f t="shared" ca="1" si="58"/>
        <v>1328.66</v>
      </c>
      <c r="CN22" s="32">
        <f t="shared" ca="1" si="59"/>
        <v>1935.98</v>
      </c>
      <c r="CO22" s="32">
        <f t="shared" ca="1" si="60"/>
        <v>2049.08</v>
      </c>
      <c r="CP22" s="32">
        <f t="shared" ca="1" si="61"/>
        <v>1364.76</v>
      </c>
      <c r="CQ22" s="32">
        <f t="shared" ca="1" si="62"/>
        <v>305.33</v>
      </c>
      <c r="CR22" s="32">
        <f t="shared" ca="1" si="63"/>
        <v>1942.56</v>
      </c>
      <c r="CS22" s="32">
        <f t="shared" ca="1" si="64"/>
        <v>2351.0300000000002</v>
      </c>
      <c r="CT22" s="32">
        <f t="shared" ca="1" si="65"/>
        <v>844.17</v>
      </c>
      <c r="CU22" s="32">
        <f t="shared" ca="1" si="66"/>
        <v>339.03</v>
      </c>
      <c r="CV22" s="32">
        <f t="shared" ca="1" si="67"/>
        <v>618.99</v>
      </c>
      <c r="CW22" s="31">
        <f t="shared" ca="1" si="191"/>
        <v>-5861.37</v>
      </c>
      <c r="CX22" s="31">
        <f t="shared" ca="1" si="192"/>
        <v>-3189.06</v>
      </c>
      <c r="CY22" s="31">
        <f t="shared" ca="1" si="193"/>
        <v>-12154.83</v>
      </c>
      <c r="CZ22" s="31">
        <f t="shared" ca="1" si="194"/>
        <v>-19144.640000000003</v>
      </c>
      <c r="DA22" s="31">
        <f t="shared" ca="1" si="195"/>
        <v>-20263.170000000002</v>
      </c>
      <c r="DB22" s="31">
        <f t="shared" ca="1" si="196"/>
        <v>-13495.95</v>
      </c>
      <c r="DC22" s="31">
        <f t="shared" ca="1" si="197"/>
        <v>-3189.0400000000004</v>
      </c>
      <c r="DD22" s="31">
        <f t="shared" ca="1" si="198"/>
        <v>-20289.009999999998</v>
      </c>
      <c r="DE22" s="31">
        <f t="shared" ca="1" si="199"/>
        <v>-24555.240000000005</v>
      </c>
      <c r="DF22" s="31">
        <f t="shared" ca="1" si="200"/>
        <v>-6628.2900000000009</v>
      </c>
      <c r="DG22" s="31">
        <f t="shared" ca="1" si="201"/>
        <v>-2662.03</v>
      </c>
      <c r="DH22" s="31">
        <f t="shared" ca="1" si="202"/>
        <v>-4860.2000000000007</v>
      </c>
      <c r="DI22" s="32">
        <f t="shared" ca="1" si="68"/>
        <v>-293.07</v>
      </c>
      <c r="DJ22" s="32">
        <f t="shared" ca="1" si="69"/>
        <v>-159.44999999999999</v>
      </c>
      <c r="DK22" s="32">
        <f t="shared" ca="1" si="70"/>
        <v>-607.74</v>
      </c>
      <c r="DL22" s="32">
        <f t="shared" ca="1" si="71"/>
        <v>-957.23</v>
      </c>
      <c r="DM22" s="32">
        <f t="shared" ca="1" si="72"/>
        <v>-1013.16</v>
      </c>
      <c r="DN22" s="32">
        <f t="shared" ca="1" si="73"/>
        <v>-674.8</v>
      </c>
      <c r="DO22" s="32">
        <f t="shared" ca="1" si="74"/>
        <v>-159.44999999999999</v>
      </c>
      <c r="DP22" s="32">
        <f t="shared" ca="1" si="75"/>
        <v>-1014.45</v>
      </c>
      <c r="DQ22" s="32">
        <f t="shared" ca="1" si="76"/>
        <v>-1227.76</v>
      </c>
      <c r="DR22" s="32">
        <f t="shared" ca="1" si="77"/>
        <v>-331.41</v>
      </c>
      <c r="DS22" s="32">
        <f t="shared" ca="1" si="78"/>
        <v>-133.1</v>
      </c>
      <c r="DT22" s="32">
        <f t="shared" ca="1" si="79"/>
        <v>-243.01</v>
      </c>
      <c r="DU22" s="31">
        <f t="shared" ca="1" si="80"/>
        <v>-1273.72</v>
      </c>
      <c r="DV22" s="31">
        <f t="shared" ca="1" si="81"/>
        <v>-685.56</v>
      </c>
      <c r="DW22" s="31">
        <f t="shared" ca="1" si="82"/>
        <v>-2587.3000000000002</v>
      </c>
      <c r="DX22" s="31">
        <f t="shared" ca="1" si="83"/>
        <v>-4030.45</v>
      </c>
      <c r="DY22" s="31">
        <f t="shared" ca="1" si="84"/>
        <v>-4220.13</v>
      </c>
      <c r="DZ22" s="31">
        <f t="shared" ca="1" si="85"/>
        <v>-2779.23</v>
      </c>
      <c r="EA22" s="31">
        <f t="shared" ca="1" si="86"/>
        <v>-649.51</v>
      </c>
      <c r="EB22" s="31">
        <f t="shared" ca="1" si="87"/>
        <v>-4084.88</v>
      </c>
      <c r="EC22" s="31">
        <f t="shared" ca="1" si="88"/>
        <v>-4886.47</v>
      </c>
      <c r="ED22" s="31">
        <f t="shared" ca="1" si="89"/>
        <v>-1304.04</v>
      </c>
      <c r="EE22" s="31">
        <f t="shared" ca="1" si="90"/>
        <v>-517.51</v>
      </c>
      <c r="EF22" s="31">
        <f t="shared" ca="1" si="91"/>
        <v>-933.85</v>
      </c>
      <c r="EG22" s="32">
        <f t="shared" ca="1" si="92"/>
        <v>-7428.16</v>
      </c>
      <c r="EH22" s="32">
        <f t="shared" ca="1" si="93"/>
        <v>-4034.0699999999997</v>
      </c>
      <c r="EI22" s="32">
        <f t="shared" ca="1" si="94"/>
        <v>-15349.869999999999</v>
      </c>
      <c r="EJ22" s="32">
        <f t="shared" ca="1" si="95"/>
        <v>-24132.320000000003</v>
      </c>
      <c r="EK22" s="32">
        <f t="shared" ca="1" si="96"/>
        <v>-25496.460000000003</v>
      </c>
      <c r="EL22" s="32">
        <f t="shared" ca="1" si="97"/>
        <v>-16949.98</v>
      </c>
      <c r="EM22" s="32">
        <f t="shared" ca="1" si="98"/>
        <v>-3998</v>
      </c>
      <c r="EN22" s="32">
        <f t="shared" ca="1" si="99"/>
        <v>-25388.34</v>
      </c>
      <c r="EO22" s="32">
        <f t="shared" ca="1" si="100"/>
        <v>-30669.470000000005</v>
      </c>
      <c r="EP22" s="32">
        <f t="shared" ca="1" si="101"/>
        <v>-8263.7400000000016</v>
      </c>
      <c r="EQ22" s="32">
        <f t="shared" ca="1" si="102"/>
        <v>-3312.6400000000003</v>
      </c>
      <c r="ER22" s="32">
        <f t="shared" ca="1" si="103"/>
        <v>-6037.0600000000013</v>
      </c>
    </row>
    <row r="23" spans="1:148" x14ac:dyDescent="0.25">
      <c r="A23" t="s">
        <v>452</v>
      </c>
      <c r="B23" s="1" t="s">
        <v>12</v>
      </c>
      <c r="C23" t="str">
        <f t="shared" ca="1" si="165"/>
        <v>BR3</v>
      </c>
      <c r="D23" t="str">
        <f t="shared" ca="1" si="2"/>
        <v>Battle River #3</v>
      </c>
      <c r="E23" s="51">
        <v>79047.746649399996</v>
      </c>
      <c r="F23" s="51">
        <v>66217.982673399994</v>
      </c>
      <c r="G23" s="51">
        <v>96175.654980000007</v>
      </c>
      <c r="H23" s="51">
        <v>90311.1426507</v>
      </c>
      <c r="I23" s="51">
        <v>89508.204263799998</v>
      </c>
      <c r="J23" s="51">
        <v>36404.9858628</v>
      </c>
      <c r="K23" s="51">
        <v>35280.525800099997</v>
      </c>
      <c r="L23" s="51">
        <v>83953.448044699995</v>
      </c>
      <c r="M23" s="51">
        <v>80363.390349499998</v>
      </c>
      <c r="N23" s="51">
        <v>77505.040721900004</v>
      </c>
      <c r="O23" s="51">
        <v>64705.684640799998</v>
      </c>
      <c r="P23" s="51">
        <v>76663.045134300002</v>
      </c>
      <c r="Q23" s="32">
        <v>5444718.4400000004</v>
      </c>
      <c r="R23" s="32">
        <v>2100191.5099999998</v>
      </c>
      <c r="S23" s="32">
        <v>10824069.890000001</v>
      </c>
      <c r="T23" s="32">
        <v>11054954.24</v>
      </c>
      <c r="U23" s="32">
        <v>12007082.630000001</v>
      </c>
      <c r="V23" s="32">
        <v>1517330.11</v>
      </c>
      <c r="W23" s="32">
        <v>1828988.13</v>
      </c>
      <c r="X23" s="32">
        <v>8576705.4900000002</v>
      </c>
      <c r="Y23" s="32">
        <v>11524259.6</v>
      </c>
      <c r="Z23" s="32">
        <v>6406520.0999999996</v>
      </c>
      <c r="AA23" s="32">
        <v>2090010.56</v>
      </c>
      <c r="AB23" s="32">
        <v>4839336.1399999997</v>
      </c>
      <c r="AC23" s="2">
        <v>5.62</v>
      </c>
      <c r="AD23" s="2">
        <v>5.62</v>
      </c>
      <c r="AE23" s="2">
        <v>5.62</v>
      </c>
      <c r="AF23" s="2">
        <v>5.62</v>
      </c>
      <c r="AG23" s="2">
        <v>5.62</v>
      </c>
      <c r="AH23" s="2">
        <v>5.62</v>
      </c>
      <c r="AI23" s="2">
        <v>5.62</v>
      </c>
      <c r="AJ23" s="2">
        <v>5.62</v>
      </c>
      <c r="AK23" s="2">
        <v>5.62</v>
      </c>
      <c r="AL23" s="2">
        <v>5.62</v>
      </c>
      <c r="AM23" s="2">
        <v>5.62</v>
      </c>
      <c r="AN23" s="2">
        <v>5.62</v>
      </c>
      <c r="AO23" s="33">
        <v>305993.18</v>
      </c>
      <c r="AP23" s="33">
        <v>118030.76</v>
      </c>
      <c r="AQ23" s="33">
        <v>608312.73</v>
      </c>
      <c r="AR23" s="33">
        <v>621288.43000000005</v>
      </c>
      <c r="AS23" s="33">
        <v>674798.04</v>
      </c>
      <c r="AT23" s="33">
        <v>85273.95</v>
      </c>
      <c r="AU23" s="33">
        <v>102789.13</v>
      </c>
      <c r="AV23" s="33">
        <v>482010.85</v>
      </c>
      <c r="AW23" s="33">
        <v>647663.39</v>
      </c>
      <c r="AX23" s="33">
        <v>360046.43</v>
      </c>
      <c r="AY23" s="33">
        <v>117458.59</v>
      </c>
      <c r="AZ23" s="33">
        <v>271970.69</v>
      </c>
      <c r="BA23" s="31">
        <f t="shared" si="44"/>
        <v>-2177.89</v>
      </c>
      <c r="BB23" s="31">
        <f t="shared" si="45"/>
        <v>-840.08</v>
      </c>
      <c r="BC23" s="31">
        <f t="shared" si="46"/>
        <v>-4329.63</v>
      </c>
      <c r="BD23" s="31">
        <f t="shared" si="47"/>
        <v>17687.93</v>
      </c>
      <c r="BE23" s="31">
        <f t="shared" si="48"/>
        <v>19211.330000000002</v>
      </c>
      <c r="BF23" s="31">
        <f t="shared" si="49"/>
        <v>2427.73</v>
      </c>
      <c r="BG23" s="31">
        <f t="shared" si="50"/>
        <v>5669.86</v>
      </c>
      <c r="BH23" s="31">
        <f t="shared" si="51"/>
        <v>26587.79</v>
      </c>
      <c r="BI23" s="31">
        <f t="shared" si="52"/>
        <v>35725.199999999997</v>
      </c>
      <c r="BJ23" s="31">
        <f t="shared" si="53"/>
        <v>-24985.43</v>
      </c>
      <c r="BK23" s="31">
        <f t="shared" si="54"/>
        <v>-8151.04</v>
      </c>
      <c r="BL23" s="31">
        <f t="shared" si="55"/>
        <v>-18873.41</v>
      </c>
      <c r="BM23" s="6">
        <f t="shared" ca="1" si="152"/>
        <v>6.9500000000000006E-2</v>
      </c>
      <c r="BN23" s="6">
        <f t="shared" ca="1" si="152"/>
        <v>6.9500000000000006E-2</v>
      </c>
      <c r="BO23" s="6">
        <f t="shared" ca="1" si="152"/>
        <v>6.9500000000000006E-2</v>
      </c>
      <c r="BP23" s="6">
        <f t="shared" ca="1" si="152"/>
        <v>6.9500000000000006E-2</v>
      </c>
      <c r="BQ23" s="6">
        <f t="shared" ca="1" si="152"/>
        <v>6.9500000000000006E-2</v>
      </c>
      <c r="BR23" s="6">
        <f t="shared" ca="1" si="152"/>
        <v>6.9500000000000006E-2</v>
      </c>
      <c r="BS23" s="6">
        <f t="shared" ca="1" si="152"/>
        <v>6.9500000000000006E-2</v>
      </c>
      <c r="BT23" s="6">
        <f t="shared" ca="1" si="152"/>
        <v>6.9500000000000006E-2</v>
      </c>
      <c r="BU23" s="6">
        <f t="shared" ca="1" si="152"/>
        <v>6.9500000000000006E-2</v>
      </c>
      <c r="BV23" s="6">
        <f t="shared" ca="1" si="152"/>
        <v>6.9500000000000006E-2</v>
      </c>
      <c r="BW23" s="6">
        <f t="shared" ca="1" si="152"/>
        <v>6.9500000000000006E-2</v>
      </c>
      <c r="BX23" s="6">
        <f t="shared" ca="1" si="152"/>
        <v>6.9500000000000006E-2</v>
      </c>
      <c r="BY23" s="31">
        <f t="shared" ca="1" si="16"/>
        <v>378407.93</v>
      </c>
      <c r="BZ23" s="31">
        <f t="shared" ca="1" si="17"/>
        <v>145963.31</v>
      </c>
      <c r="CA23" s="31">
        <f t="shared" ca="1" si="18"/>
        <v>752272.86</v>
      </c>
      <c r="CB23" s="31">
        <f t="shared" ca="1" si="19"/>
        <v>768319.32</v>
      </c>
      <c r="CC23" s="31">
        <f t="shared" ca="1" si="20"/>
        <v>834492.24</v>
      </c>
      <c r="CD23" s="31">
        <f t="shared" ca="1" si="21"/>
        <v>105454.44</v>
      </c>
      <c r="CE23" s="31">
        <f t="shared" ca="1" si="22"/>
        <v>127114.68</v>
      </c>
      <c r="CF23" s="31">
        <f t="shared" ca="1" si="23"/>
        <v>596081.03</v>
      </c>
      <c r="CG23" s="31">
        <f t="shared" ca="1" si="24"/>
        <v>800936.04</v>
      </c>
      <c r="CH23" s="31">
        <f t="shared" ca="1" si="25"/>
        <v>445253.15</v>
      </c>
      <c r="CI23" s="31">
        <f t="shared" ca="1" si="26"/>
        <v>145255.73000000001</v>
      </c>
      <c r="CJ23" s="31">
        <f t="shared" ca="1" si="27"/>
        <v>336333.86</v>
      </c>
      <c r="CK23" s="32">
        <f t="shared" ca="1" si="56"/>
        <v>14700.74</v>
      </c>
      <c r="CL23" s="32">
        <f t="shared" ca="1" si="57"/>
        <v>5670.52</v>
      </c>
      <c r="CM23" s="32">
        <f t="shared" ca="1" si="58"/>
        <v>29224.99</v>
      </c>
      <c r="CN23" s="32">
        <f t="shared" ca="1" si="59"/>
        <v>29848.38</v>
      </c>
      <c r="CO23" s="32">
        <f t="shared" ca="1" si="60"/>
        <v>32419.119999999999</v>
      </c>
      <c r="CP23" s="32">
        <f t="shared" ca="1" si="61"/>
        <v>4096.79</v>
      </c>
      <c r="CQ23" s="32">
        <f t="shared" ca="1" si="62"/>
        <v>4938.2700000000004</v>
      </c>
      <c r="CR23" s="32">
        <f t="shared" ca="1" si="63"/>
        <v>23157.1</v>
      </c>
      <c r="CS23" s="32">
        <f t="shared" ca="1" si="64"/>
        <v>31115.5</v>
      </c>
      <c r="CT23" s="32">
        <f t="shared" ca="1" si="65"/>
        <v>17297.599999999999</v>
      </c>
      <c r="CU23" s="32">
        <f t="shared" ca="1" si="66"/>
        <v>5643.03</v>
      </c>
      <c r="CV23" s="32">
        <f t="shared" ca="1" si="67"/>
        <v>13066.21</v>
      </c>
      <c r="CW23" s="31">
        <f t="shared" ca="1" si="191"/>
        <v>89293.37999999999</v>
      </c>
      <c r="CX23" s="31">
        <f t="shared" ca="1" si="192"/>
        <v>34443.149999999994</v>
      </c>
      <c r="CY23" s="31">
        <f t="shared" ca="1" si="193"/>
        <v>177514.75</v>
      </c>
      <c r="CZ23" s="31">
        <f t="shared" ca="1" si="194"/>
        <v>159191.33999999991</v>
      </c>
      <c r="DA23" s="31">
        <f t="shared" ca="1" si="195"/>
        <v>172901.98999999993</v>
      </c>
      <c r="DB23" s="31">
        <f t="shared" ca="1" si="196"/>
        <v>21849.55</v>
      </c>
      <c r="DC23" s="31">
        <f t="shared" ca="1" si="197"/>
        <v>23593.959999999977</v>
      </c>
      <c r="DD23" s="31">
        <f t="shared" ca="1" si="198"/>
        <v>110639.49000000002</v>
      </c>
      <c r="DE23" s="31">
        <f t="shared" ca="1" si="199"/>
        <v>148662.95000000001</v>
      </c>
      <c r="DF23" s="31">
        <f t="shared" ca="1" si="200"/>
        <v>127489.75</v>
      </c>
      <c r="DG23" s="31">
        <f t="shared" ca="1" si="201"/>
        <v>41591.210000000014</v>
      </c>
      <c r="DH23" s="31">
        <f t="shared" ca="1" si="202"/>
        <v>96302.790000000008</v>
      </c>
      <c r="DI23" s="32">
        <f t="shared" ca="1" si="68"/>
        <v>4464.67</v>
      </c>
      <c r="DJ23" s="32">
        <f t="shared" ca="1" si="69"/>
        <v>1722.16</v>
      </c>
      <c r="DK23" s="32">
        <f t="shared" ca="1" si="70"/>
        <v>8875.74</v>
      </c>
      <c r="DL23" s="32">
        <f t="shared" ca="1" si="71"/>
        <v>7959.57</v>
      </c>
      <c r="DM23" s="32">
        <f t="shared" ca="1" si="72"/>
        <v>8645.1</v>
      </c>
      <c r="DN23" s="32">
        <f t="shared" ca="1" si="73"/>
        <v>1092.48</v>
      </c>
      <c r="DO23" s="32">
        <f t="shared" ca="1" si="74"/>
        <v>1179.7</v>
      </c>
      <c r="DP23" s="32">
        <f t="shared" ca="1" si="75"/>
        <v>5531.97</v>
      </c>
      <c r="DQ23" s="32">
        <f t="shared" ca="1" si="76"/>
        <v>7433.15</v>
      </c>
      <c r="DR23" s="32">
        <f t="shared" ca="1" si="77"/>
        <v>6374.49</v>
      </c>
      <c r="DS23" s="32">
        <f t="shared" ca="1" si="78"/>
        <v>2079.56</v>
      </c>
      <c r="DT23" s="32">
        <f t="shared" ca="1" si="79"/>
        <v>4815.1400000000003</v>
      </c>
      <c r="DU23" s="31">
        <f t="shared" ca="1" si="80"/>
        <v>19404.09</v>
      </c>
      <c r="DV23" s="31">
        <f t="shared" ca="1" si="81"/>
        <v>7404.3</v>
      </c>
      <c r="DW23" s="31">
        <f t="shared" ca="1" si="82"/>
        <v>37786.14</v>
      </c>
      <c r="DX23" s="31">
        <f t="shared" ca="1" si="83"/>
        <v>33513.97</v>
      </c>
      <c r="DY23" s="31">
        <f t="shared" ca="1" si="84"/>
        <v>36009.620000000003</v>
      </c>
      <c r="DZ23" s="31">
        <f t="shared" ca="1" si="85"/>
        <v>4499.49</v>
      </c>
      <c r="EA23" s="31">
        <f t="shared" ca="1" si="86"/>
        <v>4805.3900000000003</v>
      </c>
      <c r="EB23" s="31">
        <f t="shared" ca="1" si="87"/>
        <v>22275.55</v>
      </c>
      <c r="EC23" s="31">
        <f t="shared" ca="1" si="88"/>
        <v>29583.77</v>
      </c>
      <c r="ED23" s="31">
        <f t="shared" ca="1" si="89"/>
        <v>25082.16</v>
      </c>
      <c r="EE23" s="31">
        <f t="shared" ca="1" si="90"/>
        <v>8085.46</v>
      </c>
      <c r="EF23" s="31">
        <f t="shared" ca="1" si="91"/>
        <v>18503.89</v>
      </c>
      <c r="EG23" s="32">
        <f t="shared" ca="1" si="92"/>
        <v>113162.13999999998</v>
      </c>
      <c r="EH23" s="32">
        <f t="shared" ca="1" si="93"/>
        <v>43569.61</v>
      </c>
      <c r="EI23" s="32">
        <f t="shared" ca="1" si="94"/>
        <v>224176.63</v>
      </c>
      <c r="EJ23" s="32">
        <f t="shared" ca="1" si="95"/>
        <v>200664.87999999992</v>
      </c>
      <c r="EK23" s="32">
        <f t="shared" ca="1" si="96"/>
        <v>217556.70999999993</v>
      </c>
      <c r="EL23" s="32">
        <f t="shared" ca="1" si="97"/>
        <v>27441.519999999997</v>
      </c>
      <c r="EM23" s="32">
        <f t="shared" ca="1" si="98"/>
        <v>29579.049999999977</v>
      </c>
      <c r="EN23" s="32">
        <f t="shared" ca="1" si="99"/>
        <v>138447.01</v>
      </c>
      <c r="EO23" s="32">
        <f t="shared" ca="1" si="100"/>
        <v>185679.87</v>
      </c>
      <c r="EP23" s="32">
        <f t="shared" ca="1" si="101"/>
        <v>158946.4</v>
      </c>
      <c r="EQ23" s="32">
        <f t="shared" ca="1" si="102"/>
        <v>51756.23000000001</v>
      </c>
      <c r="ER23" s="32">
        <f t="shared" ca="1" si="103"/>
        <v>119621.82</v>
      </c>
    </row>
    <row r="24" spans="1:148" x14ac:dyDescent="0.25">
      <c r="A24" t="s">
        <v>452</v>
      </c>
      <c r="B24" s="1" t="s">
        <v>13</v>
      </c>
      <c r="C24" t="str">
        <f t="shared" ca="1" si="165"/>
        <v>BR4</v>
      </c>
      <c r="D24" t="str">
        <f t="shared" ca="1" si="2"/>
        <v>Battle River #4</v>
      </c>
      <c r="E24" s="51">
        <v>72225.285612799998</v>
      </c>
      <c r="F24" s="51">
        <v>67681.792838699999</v>
      </c>
      <c r="G24" s="51">
        <v>102883.41277900001</v>
      </c>
      <c r="H24" s="51">
        <v>104192.58136130001</v>
      </c>
      <c r="I24" s="51">
        <v>103170.57809559999</v>
      </c>
      <c r="J24" s="51">
        <v>84564.207820299998</v>
      </c>
      <c r="K24" s="51">
        <v>76028.387581200004</v>
      </c>
      <c r="L24" s="51">
        <v>88279.5914701</v>
      </c>
      <c r="M24" s="51">
        <v>79039.872208300003</v>
      </c>
      <c r="N24" s="51">
        <v>43606.154362599998</v>
      </c>
      <c r="O24" s="51">
        <v>5.5298100000000003E-2</v>
      </c>
      <c r="P24" s="51">
        <v>6033.0355034000004</v>
      </c>
      <c r="Q24" s="32">
        <v>4278705.7</v>
      </c>
      <c r="R24" s="32">
        <v>2148503.13</v>
      </c>
      <c r="S24" s="32">
        <v>11463639.810000001</v>
      </c>
      <c r="T24" s="32">
        <v>14704884.59</v>
      </c>
      <c r="U24" s="32">
        <v>14301827.960000001</v>
      </c>
      <c r="V24" s="32">
        <v>9016001.3599999994</v>
      </c>
      <c r="W24" s="32">
        <v>5142593.17</v>
      </c>
      <c r="X24" s="32">
        <v>8530710.9800000004</v>
      </c>
      <c r="Y24" s="32">
        <v>11081151.470000001</v>
      </c>
      <c r="Z24" s="32">
        <v>2592808.3199999998</v>
      </c>
      <c r="AA24" s="32">
        <v>1.24</v>
      </c>
      <c r="AB24" s="32">
        <v>253442.23</v>
      </c>
      <c r="AC24" s="2">
        <v>5.62</v>
      </c>
      <c r="AD24" s="2">
        <v>5.62</v>
      </c>
      <c r="AE24" s="2">
        <v>5.62</v>
      </c>
      <c r="AF24" s="2">
        <v>5.62</v>
      </c>
      <c r="AG24" s="2">
        <v>5.62</v>
      </c>
      <c r="AH24" s="2">
        <v>5.62</v>
      </c>
      <c r="AI24" s="2">
        <v>5.62</v>
      </c>
      <c r="AJ24" s="2">
        <v>5.62</v>
      </c>
      <c r="AK24" s="2">
        <v>5.62</v>
      </c>
      <c r="AL24" s="2">
        <v>5.62</v>
      </c>
      <c r="AM24" s="2">
        <v>5.62</v>
      </c>
      <c r="AN24" s="2">
        <v>5.62</v>
      </c>
      <c r="AO24" s="33">
        <v>240463.26</v>
      </c>
      <c r="AP24" s="33">
        <v>120745.88</v>
      </c>
      <c r="AQ24" s="33">
        <v>644256.56000000006</v>
      </c>
      <c r="AR24" s="33">
        <v>826414.51</v>
      </c>
      <c r="AS24" s="33">
        <v>803762.73</v>
      </c>
      <c r="AT24" s="33">
        <v>506699.28</v>
      </c>
      <c r="AU24" s="33">
        <v>289013.74</v>
      </c>
      <c r="AV24" s="33">
        <v>479425.96</v>
      </c>
      <c r="AW24" s="33">
        <v>622760.71</v>
      </c>
      <c r="AX24" s="33">
        <v>145715.82999999999</v>
      </c>
      <c r="AY24" s="33">
        <v>7.0000000000000007E-2</v>
      </c>
      <c r="AZ24" s="33">
        <v>14243.45</v>
      </c>
      <c r="BA24" s="31">
        <f t="shared" si="44"/>
        <v>-1711.48</v>
      </c>
      <c r="BB24" s="31">
        <f t="shared" si="45"/>
        <v>-859.4</v>
      </c>
      <c r="BC24" s="31">
        <f t="shared" si="46"/>
        <v>-4585.46</v>
      </c>
      <c r="BD24" s="31">
        <f t="shared" si="47"/>
        <v>23527.82</v>
      </c>
      <c r="BE24" s="31">
        <f t="shared" si="48"/>
        <v>22882.92</v>
      </c>
      <c r="BF24" s="31">
        <f t="shared" si="49"/>
        <v>14425.6</v>
      </c>
      <c r="BG24" s="31">
        <f t="shared" si="50"/>
        <v>15942.04</v>
      </c>
      <c r="BH24" s="31">
        <f t="shared" si="51"/>
        <v>26445.200000000001</v>
      </c>
      <c r="BI24" s="31">
        <f t="shared" si="52"/>
        <v>34351.57</v>
      </c>
      <c r="BJ24" s="31">
        <f t="shared" si="53"/>
        <v>-10111.950000000001</v>
      </c>
      <c r="BK24" s="31">
        <f t="shared" si="54"/>
        <v>0</v>
      </c>
      <c r="BL24" s="31">
        <f t="shared" si="55"/>
        <v>-988.42</v>
      </c>
      <c r="BM24" s="6">
        <f t="shared" ca="1" si="152"/>
        <v>7.7399999999999997E-2</v>
      </c>
      <c r="BN24" s="6">
        <f t="shared" ca="1" si="152"/>
        <v>7.7399999999999997E-2</v>
      </c>
      <c r="BO24" s="6">
        <f t="shared" ca="1" si="152"/>
        <v>7.7399999999999997E-2</v>
      </c>
      <c r="BP24" s="6">
        <f t="shared" ca="1" si="152"/>
        <v>7.7399999999999997E-2</v>
      </c>
      <c r="BQ24" s="6">
        <f t="shared" ca="1" si="152"/>
        <v>7.7399999999999997E-2</v>
      </c>
      <c r="BR24" s="6">
        <f t="shared" ca="1" si="152"/>
        <v>7.7399999999999997E-2</v>
      </c>
      <c r="BS24" s="6">
        <f t="shared" ca="1" si="152"/>
        <v>7.7399999999999997E-2</v>
      </c>
      <c r="BT24" s="6">
        <f t="shared" ca="1" si="152"/>
        <v>7.7399999999999997E-2</v>
      </c>
      <c r="BU24" s="6">
        <f t="shared" ca="1" si="152"/>
        <v>7.7399999999999997E-2</v>
      </c>
      <c r="BV24" s="6">
        <f t="shared" ca="1" si="152"/>
        <v>7.7399999999999997E-2</v>
      </c>
      <c r="BW24" s="6">
        <f t="shared" ca="1" si="152"/>
        <v>7.7399999999999997E-2</v>
      </c>
      <c r="BX24" s="6">
        <f t="shared" ca="1" si="152"/>
        <v>7.7399999999999997E-2</v>
      </c>
      <c r="BY24" s="31">
        <f t="shared" ca="1" si="16"/>
        <v>331171.82</v>
      </c>
      <c r="BZ24" s="31">
        <f t="shared" ca="1" si="17"/>
        <v>166294.14000000001</v>
      </c>
      <c r="CA24" s="31">
        <f t="shared" ca="1" si="18"/>
        <v>887285.72</v>
      </c>
      <c r="CB24" s="31">
        <f t="shared" ca="1" si="19"/>
        <v>1138158.07</v>
      </c>
      <c r="CC24" s="31">
        <f t="shared" ca="1" si="20"/>
        <v>1106961.48</v>
      </c>
      <c r="CD24" s="31">
        <f t="shared" ca="1" si="21"/>
        <v>697838.51</v>
      </c>
      <c r="CE24" s="31">
        <f t="shared" ca="1" si="22"/>
        <v>398036.71</v>
      </c>
      <c r="CF24" s="31">
        <f t="shared" ca="1" si="23"/>
        <v>660277.03</v>
      </c>
      <c r="CG24" s="31">
        <f t="shared" ca="1" si="24"/>
        <v>857681.12</v>
      </c>
      <c r="CH24" s="31">
        <f t="shared" ca="1" si="25"/>
        <v>200683.36</v>
      </c>
      <c r="CI24" s="31">
        <f t="shared" ca="1" si="26"/>
        <v>0.1</v>
      </c>
      <c r="CJ24" s="31">
        <f t="shared" ca="1" si="27"/>
        <v>19616.43</v>
      </c>
      <c r="CK24" s="32">
        <f t="shared" ca="1" si="56"/>
        <v>11552.51</v>
      </c>
      <c r="CL24" s="32">
        <f t="shared" ca="1" si="57"/>
        <v>5800.96</v>
      </c>
      <c r="CM24" s="32">
        <f t="shared" ca="1" si="58"/>
        <v>30951.83</v>
      </c>
      <c r="CN24" s="32">
        <f t="shared" ca="1" si="59"/>
        <v>39703.19</v>
      </c>
      <c r="CO24" s="32">
        <f t="shared" ca="1" si="60"/>
        <v>38614.94</v>
      </c>
      <c r="CP24" s="32">
        <f t="shared" ca="1" si="61"/>
        <v>24343.200000000001</v>
      </c>
      <c r="CQ24" s="32">
        <f t="shared" ca="1" si="62"/>
        <v>13885</v>
      </c>
      <c r="CR24" s="32">
        <f t="shared" ca="1" si="63"/>
        <v>23032.92</v>
      </c>
      <c r="CS24" s="32">
        <f t="shared" ca="1" si="64"/>
        <v>29919.11</v>
      </c>
      <c r="CT24" s="32">
        <f t="shared" ca="1" si="65"/>
        <v>7000.58</v>
      </c>
      <c r="CU24" s="32">
        <f t="shared" ca="1" si="66"/>
        <v>0</v>
      </c>
      <c r="CV24" s="32">
        <f t="shared" ca="1" si="67"/>
        <v>684.29</v>
      </c>
      <c r="CW24" s="31">
        <f t="shared" ca="1" si="191"/>
        <v>103972.55</v>
      </c>
      <c r="CX24" s="31">
        <f t="shared" ca="1" si="192"/>
        <v>52208.62</v>
      </c>
      <c r="CY24" s="31">
        <f t="shared" ca="1" si="193"/>
        <v>278566.4499999999</v>
      </c>
      <c r="CZ24" s="31">
        <f t="shared" ca="1" si="194"/>
        <v>327918.93</v>
      </c>
      <c r="DA24" s="31">
        <f t="shared" ca="1" si="195"/>
        <v>318930.76999999996</v>
      </c>
      <c r="DB24" s="31">
        <f t="shared" ca="1" si="196"/>
        <v>201056.82999999993</v>
      </c>
      <c r="DC24" s="31">
        <f t="shared" ca="1" si="197"/>
        <v>106965.93000000002</v>
      </c>
      <c r="DD24" s="31">
        <f t="shared" ca="1" si="198"/>
        <v>177438.79000000004</v>
      </c>
      <c r="DE24" s="31">
        <f t="shared" ca="1" si="199"/>
        <v>230487.95</v>
      </c>
      <c r="DF24" s="31">
        <f t="shared" ca="1" si="200"/>
        <v>72080.059999999983</v>
      </c>
      <c r="DG24" s="31">
        <f t="shared" ca="1" si="201"/>
        <v>0.03</v>
      </c>
      <c r="DH24" s="31">
        <f t="shared" ca="1" si="202"/>
        <v>7045.6900000000005</v>
      </c>
      <c r="DI24" s="32">
        <f t="shared" ca="1" si="68"/>
        <v>5198.63</v>
      </c>
      <c r="DJ24" s="32">
        <f t="shared" ca="1" si="69"/>
        <v>2610.4299999999998</v>
      </c>
      <c r="DK24" s="32">
        <f t="shared" ca="1" si="70"/>
        <v>13928.32</v>
      </c>
      <c r="DL24" s="32">
        <f t="shared" ca="1" si="71"/>
        <v>16395.95</v>
      </c>
      <c r="DM24" s="32">
        <f t="shared" ca="1" si="72"/>
        <v>15946.54</v>
      </c>
      <c r="DN24" s="32">
        <f t="shared" ca="1" si="73"/>
        <v>10052.84</v>
      </c>
      <c r="DO24" s="32">
        <f t="shared" ca="1" si="74"/>
        <v>5348.3</v>
      </c>
      <c r="DP24" s="32">
        <f t="shared" ca="1" si="75"/>
        <v>8871.94</v>
      </c>
      <c r="DQ24" s="32">
        <f t="shared" ca="1" si="76"/>
        <v>11524.4</v>
      </c>
      <c r="DR24" s="32">
        <f t="shared" ca="1" si="77"/>
        <v>3604</v>
      </c>
      <c r="DS24" s="32">
        <f t="shared" ca="1" si="78"/>
        <v>0</v>
      </c>
      <c r="DT24" s="32">
        <f t="shared" ca="1" si="79"/>
        <v>352.28</v>
      </c>
      <c r="DU24" s="31">
        <f t="shared" ca="1" si="80"/>
        <v>22593.98</v>
      </c>
      <c r="DV24" s="31">
        <f t="shared" ca="1" si="81"/>
        <v>11223.37</v>
      </c>
      <c r="DW24" s="31">
        <f t="shared" ca="1" si="82"/>
        <v>59296.2</v>
      </c>
      <c r="DX24" s="31">
        <f t="shared" ca="1" si="83"/>
        <v>69035.58</v>
      </c>
      <c r="DY24" s="31">
        <f t="shared" ca="1" si="84"/>
        <v>66422.460000000006</v>
      </c>
      <c r="DZ24" s="31">
        <f t="shared" ca="1" si="85"/>
        <v>41403.730000000003</v>
      </c>
      <c r="EA24" s="31">
        <f t="shared" ca="1" si="86"/>
        <v>21785.77</v>
      </c>
      <c r="EB24" s="31">
        <f t="shared" ca="1" si="87"/>
        <v>35724.559999999998</v>
      </c>
      <c r="EC24" s="31">
        <f t="shared" ca="1" si="88"/>
        <v>45866.86</v>
      </c>
      <c r="ED24" s="31">
        <f t="shared" ca="1" si="89"/>
        <v>14180.94</v>
      </c>
      <c r="EE24" s="31">
        <f t="shared" ca="1" si="90"/>
        <v>0.01</v>
      </c>
      <c r="EF24" s="31">
        <f t="shared" ca="1" si="91"/>
        <v>1353.78</v>
      </c>
      <c r="EG24" s="32">
        <f t="shared" ca="1" si="92"/>
        <v>131765.16</v>
      </c>
      <c r="EH24" s="32">
        <f t="shared" ca="1" si="93"/>
        <v>66042.42</v>
      </c>
      <c r="EI24" s="32">
        <f t="shared" ca="1" si="94"/>
        <v>351790.96999999991</v>
      </c>
      <c r="EJ24" s="32">
        <f t="shared" ca="1" si="95"/>
        <v>413350.46</v>
      </c>
      <c r="EK24" s="32">
        <f t="shared" ca="1" si="96"/>
        <v>401299.76999999996</v>
      </c>
      <c r="EL24" s="32">
        <f t="shared" ca="1" si="97"/>
        <v>252513.39999999994</v>
      </c>
      <c r="EM24" s="32">
        <f t="shared" ca="1" si="98"/>
        <v>134100.00000000003</v>
      </c>
      <c r="EN24" s="32">
        <f t="shared" ca="1" si="99"/>
        <v>222035.29000000004</v>
      </c>
      <c r="EO24" s="32">
        <f t="shared" ca="1" si="100"/>
        <v>287879.21000000002</v>
      </c>
      <c r="EP24" s="32">
        <f t="shared" ca="1" si="101"/>
        <v>89864.999999999985</v>
      </c>
      <c r="EQ24" s="32">
        <f t="shared" ca="1" si="102"/>
        <v>0.04</v>
      </c>
      <c r="ER24" s="32">
        <f t="shared" ca="1" si="103"/>
        <v>8751.75</v>
      </c>
    </row>
    <row r="25" spans="1:148" x14ac:dyDescent="0.25">
      <c r="A25" t="s">
        <v>452</v>
      </c>
      <c r="B25" s="1" t="s">
        <v>25</v>
      </c>
      <c r="C25" t="str">
        <f t="shared" ca="1" si="165"/>
        <v>BR5</v>
      </c>
      <c r="D25" t="str">
        <f t="shared" ca="1" si="2"/>
        <v>Battle River #5</v>
      </c>
      <c r="E25" s="51">
        <v>201737.04819460001</v>
      </c>
      <c r="F25" s="51">
        <v>165227.1609507</v>
      </c>
      <c r="G25" s="51">
        <v>254168.32662440001</v>
      </c>
      <c r="H25" s="51">
        <v>261719.34984949999</v>
      </c>
      <c r="I25" s="51">
        <v>241040.51841290001</v>
      </c>
      <c r="J25" s="51">
        <v>220432.58815600001</v>
      </c>
      <c r="K25" s="51">
        <v>189636.62096920001</v>
      </c>
      <c r="L25" s="51">
        <v>228656.84338490001</v>
      </c>
      <c r="M25" s="51">
        <v>200832.21263610001</v>
      </c>
      <c r="N25" s="51">
        <v>196205.1736601</v>
      </c>
      <c r="O25" s="51">
        <v>183921.98835309999</v>
      </c>
      <c r="P25" s="51">
        <v>209676.0319299</v>
      </c>
      <c r="Q25" s="32">
        <v>14146128.199999999</v>
      </c>
      <c r="R25" s="32">
        <v>5240292.68</v>
      </c>
      <c r="S25" s="32">
        <v>27825255.09</v>
      </c>
      <c r="T25" s="32">
        <v>36456243.899999999</v>
      </c>
      <c r="U25" s="32">
        <v>30690895.48</v>
      </c>
      <c r="V25" s="32">
        <v>24320878.52</v>
      </c>
      <c r="W25" s="32">
        <v>9458763.1400000006</v>
      </c>
      <c r="X25" s="32">
        <v>21969771.050000001</v>
      </c>
      <c r="Y25" s="32">
        <v>28736701.41</v>
      </c>
      <c r="Z25" s="32">
        <v>15386330.35</v>
      </c>
      <c r="AA25" s="32">
        <v>5988969.1299999999</v>
      </c>
      <c r="AB25" s="32">
        <v>11771515.08</v>
      </c>
      <c r="AC25" s="2">
        <v>5.12</v>
      </c>
      <c r="AD25" s="2">
        <v>5.12</v>
      </c>
      <c r="AE25" s="2">
        <v>5.12</v>
      </c>
      <c r="AF25" s="2">
        <v>5.12</v>
      </c>
      <c r="AG25" s="2">
        <v>5.12</v>
      </c>
      <c r="AH25" s="2">
        <v>5.12</v>
      </c>
      <c r="AI25" s="2">
        <v>5.12</v>
      </c>
      <c r="AJ25" s="2">
        <v>5.12</v>
      </c>
      <c r="AK25" s="2">
        <v>5.12</v>
      </c>
      <c r="AL25" s="2">
        <v>5.12</v>
      </c>
      <c r="AM25" s="2">
        <v>5.12</v>
      </c>
      <c r="AN25" s="2">
        <v>5.12</v>
      </c>
      <c r="AO25" s="33">
        <v>724281.76</v>
      </c>
      <c r="AP25" s="33">
        <v>268302.99</v>
      </c>
      <c r="AQ25" s="33">
        <v>1424653.06</v>
      </c>
      <c r="AR25" s="33">
        <v>1866559.69</v>
      </c>
      <c r="AS25" s="33">
        <v>1571373.85</v>
      </c>
      <c r="AT25" s="33">
        <v>1245228.98</v>
      </c>
      <c r="AU25" s="33">
        <v>484288.67</v>
      </c>
      <c r="AV25" s="33">
        <v>1124852.28</v>
      </c>
      <c r="AW25" s="33">
        <v>1471319.11</v>
      </c>
      <c r="AX25" s="33">
        <v>787780.11</v>
      </c>
      <c r="AY25" s="33">
        <v>306635.21999999997</v>
      </c>
      <c r="AZ25" s="33">
        <v>602701.56999999995</v>
      </c>
      <c r="BA25" s="31">
        <f t="shared" si="44"/>
        <v>-5658.45</v>
      </c>
      <c r="BB25" s="31">
        <f t="shared" si="45"/>
        <v>-2096.12</v>
      </c>
      <c r="BC25" s="31">
        <f t="shared" si="46"/>
        <v>-11130.1</v>
      </c>
      <c r="BD25" s="31">
        <f t="shared" si="47"/>
        <v>58329.99</v>
      </c>
      <c r="BE25" s="31">
        <f t="shared" si="48"/>
        <v>49105.43</v>
      </c>
      <c r="BF25" s="31">
        <f t="shared" si="49"/>
        <v>38913.410000000003</v>
      </c>
      <c r="BG25" s="31">
        <f t="shared" si="50"/>
        <v>29322.17</v>
      </c>
      <c r="BH25" s="31">
        <f t="shared" si="51"/>
        <v>68106.289999999994</v>
      </c>
      <c r="BI25" s="31">
        <f t="shared" si="52"/>
        <v>89083.77</v>
      </c>
      <c r="BJ25" s="31">
        <f t="shared" si="53"/>
        <v>-60006.69</v>
      </c>
      <c r="BK25" s="31">
        <f t="shared" si="54"/>
        <v>-23356.98</v>
      </c>
      <c r="BL25" s="31">
        <f t="shared" si="55"/>
        <v>-45908.91</v>
      </c>
      <c r="BM25" s="6">
        <f t="shared" ca="1" si="152"/>
        <v>4.6699999999999998E-2</v>
      </c>
      <c r="BN25" s="6">
        <f t="shared" ca="1" si="152"/>
        <v>4.6699999999999998E-2</v>
      </c>
      <c r="BO25" s="6">
        <f t="shared" ca="1" si="152"/>
        <v>4.6699999999999998E-2</v>
      </c>
      <c r="BP25" s="6">
        <f t="shared" ca="1" si="152"/>
        <v>4.6699999999999998E-2</v>
      </c>
      <c r="BQ25" s="6">
        <f t="shared" ca="1" si="152"/>
        <v>4.6699999999999998E-2</v>
      </c>
      <c r="BR25" s="6">
        <f t="shared" ca="1" si="152"/>
        <v>4.6699999999999998E-2</v>
      </c>
      <c r="BS25" s="6">
        <f t="shared" ca="1" si="152"/>
        <v>4.6699999999999998E-2</v>
      </c>
      <c r="BT25" s="6">
        <f t="shared" ca="1" si="152"/>
        <v>4.6699999999999998E-2</v>
      </c>
      <c r="BU25" s="6">
        <f t="shared" ca="1" si="152"/>
        <v>4.6699999999999998E-2</v>
      </c>
      <c r="BV25" s="6">
        <f t="shared" ca="1" si="152"/>
        <v>4.6699999999999998E-2</v>
      </c>
      <c r="BW25" s="6">
        <f t="shared" ca="1" si="152"/>
        <v>4.6699999999999998E-2</v>
      </c>
      <c r="BX25" s="6">
        <f t="shared" ca="1" si="152"/>
        <v>4.6699999999999998E-2</v>
      </c>
      <c r="BY25" s="31">
        <f t="shared" ca="1" si="16"/>
        <v>660624.18999999994</v>
      </c>
      <c r="BZ25" s="31">
        <f t="shared" ca="1" si="17"/>
        <v>244721.67</v>
      </c>
      <c r="CA25" s="31">
        <f t="shared" ca="1" si="18"/>
        <v>1299439.4099999999</v>
      </c>
      <c r="CB25" s="31">
        <f t="shared" ca="1" si="19"/>
        <v>1702506.59</v>
      </c>
      <c r="CC25" s="31">
        <f t="shared" ca="1" si="20"/>
        <v>1433264.82</v>
      </c>
      <c r="CD25" s="31">
        <f t="shared" ca="1" si="21"/>
        <v>1135785.03</v>
      </c>
      <c r="CE25" s="31">
        <f t="shared" ca="1" si="22"/>
        <v>441724.24</v>
      </c>
      <c r="CF25" s="31">
        <f t="shared" ca="1" si="23"/>
        <v>1025988.31</v>
      </c>
      <c r="CG25" s="31">
        <f t="shared" ca="1" si="24"/>
        <v>1342003.96</v>
      </c>
      <c r="CH25" s="31">
        <f t="shared" ca="1" si="25"/>
        <v>718541.63</v>
      </c>
      <c r="CI25" s="31">
        <f t="shared" ca="1" si="26"/>
        <v>279684.86</v>
      </c>
      <c r="CJ25" s="31">
        <f t="shared" ca="1" si="27"/>
        <v>549729.75</v>
      </c>
      <c r="CK25" s="32">
        <f t="shared" ca="1" si="56"/>
        <v>38194.550000000003</v>
      </c>
      <c r="CL25" s="32">
        <f t="shared" ca="1" si="57"/>
        <v>14148.79</v>
      </c>
      <c r="CM25" s="32">
        <f t="shared" ca="1" si="58"/>
        <v>75128.19</v>
      </c>
      <c r="CN25" s="32">
        <f t="shared" ca="1" si="59"/>
        <v>98431.86</v>
      </c>
      <c r="CO25" s="32">
        <f t="shared" ca="1" si="60"/>
        <v>82865.42</v>
      </c>
      <c r="CP25" s="32">
        <f t="shared" ca="1" si="61"/>
        <v>65666.37</v>
      </c>
      <c r="CQ25" s="32">
        <f t="shared" ca="1" si="62"/>
        <v>25538.66</v>
      </c>
      <c r="CR25" s="32">
        <f t="shared" ca="1" si="63"/>
        <v>59318.38</v>
      </c>
      <c r="CS25" s="32">
        <f t="shared" ca="1" si="64"/>
        <v>77589.09</v>
      </c>
      <c r="CT25" s="32">
        <f t="shared" ca="1" si="65"/>
        <v>41543.089999999997</v>
      </c>
      <c r="CU25" s="32">
        <f t="shared" ca="1" si="66"/>
        <v>16170.22</v>
      </c>
      <c r="CV25" s="32">
        <f t="shared" ca="1" si="67"/>
        <v>31783.09</v>
      </c>
      <c r="CW25" s="31">
        <f t="shared" ca="1" si="191"/>
        <v>-19804.570000000018</v>
      </c>
      <c r="CX25" s="31">
        <f t="shared" ca="1" si="192"/>
        <v>-7336.4099999999698</v>
      </c>
      <c r="CY25" s="31">
        <f t="shared" ca="1" si="193"/>
        <v>-38955.360000000197</v>
      </c>
      <c r="CZ25" s="31">
        <f t="shared" ca="1" si="194"/>
        <v>-123951.22999999975</v>
      </c>
      <c r="DA25" s="31">
        <f t="shared" ca="1" si="195"/>
        <v>-104349.0400000001</v>
      </c>
      <c r="DB25" s="31">
        <f t="shared" ca="1" si="196"/>
        <v>-82690.990000000078</v>
      </c>
      <c r="DC25" s="31">
        <f t="shared" ca="1" si="197"/>
        <v>-46347.940000000017</v>
      </c>
      <c r="DD25" s="31">
        <f t="shared" ca="1" si="198"/>
        <v>-107651.88000000008</v>
      </c>
      <c r="DE25" s="31">
        <f t="shared" ca="1" si="199"/>
        <v>-140809.83000000007</v>
      </c>
      <c r="DF25" s="31">
        <f t="shared" ca="1" si="200"/>
        <v>32311.299999999988</v>
      </c>
      <c r="DG25" s="31">
        <f t="shared" ca="1" si="201"/>
        <v>12576.839999999986</v>
      </c>
      <c r="DH25" s="31">
        <f t="shared" ca="1" si="202"/>
        <v>24720.180000000022</v>
      </c>
      <c r="DI25" s="32">
        <f t="shared" ca="1" si="68"/>
        <v>-990.23</v>
      </c>
      <c r="DJ25" s="32">
        <f t="shared" ca="1" si="69"/>
        <v>-366.82</v>
      </c>
      <c r="DK25" s="32">
        <f t="shared" ca="1" si="70"/>
        <v>-1947.77</v>
      </c>
      <c r="DL25" s="32">
        <f t="shared" ca="1" si="71"/>
        <v>-6197.56</v>
      </c>
      <c r="DM25" s="32">
        <f t="shared" ca="1" si="72"/>
        <v>-5217.45</v>
      </c>
      <c r="DN25" s="32">
        <f t="shared" ca="1" si="73"/>
        <v>-4134.55</v>
      </c>
      <c r="DO25" s="32">
        <f t="shared" ca="1" si="74"/>
        <v>-2317.4</v>
      </c>
      <c r="DP25" s="32">
        <f t="shared" ca="1" si="75"/>
        <v>-5382.59</v>
      </c>
      <c r="DQ25" s="32">
        <f t="shared" ca="1" si="76"/>
        <v>-7040.49</v>
      </c>
      <c r="DR25" s="32">
        <f t="shared" ca="1" si="77"/>
        <v>1615.57</v>
      </c>
      <c r="DS25" s="32">
        <f t="shared" ca="1" si="78"/>
        <v>628.84</v>
      </c>
      <c r="DT25" s="32">
        <f t="shared" ca="1" si="79"/>
        <v>1236.01</v>
      </c>
      <c r="DU25" s="31">
        <f t="shared" ca="1" si="80"/>
        <v>-4303.68</v>
      </c>
      <c r="DV25" s="31">
        <f t="shared" ca="1" si="81"/>
        <v>-1577.12</v>
      </c>
      <c r="DW25" s="31">
        <f t="shared" ca="1" si="82"/>
        <v>-8292.11</v>
      </c>
      <c r="DX25" s="31">
        <f t="shared" ca="1" si="83"/>
        <v>-26095</v>
      </c>
      <c r="DY25" s="31">
        <f t="shared" ca="1" si="84"/>
        <v>-21732.37</v>
      </c>
      <c r="DZ25" s="31">
        <f t="shared" ca="1" si="85"/>
        <v>-17028.59</v>
      </c>
      <c r="EA25" s="31">
        <f t="shared" ca="1" si="86"/>
        <v>-9439.69</v>
      </c>
      <c r="EB25" s="31">
        <f t="shared" ca="1" si="87"/>
        <v>-21674.04</v>
      </c>
      <c r="EC25" s="31">
        <f t="shared" ca="1" si="88"/>
        <v>-28021.01</v>
      </c>
      <c r="ED25" s="31">
        <f t="shared" ca="1" si="89"/>
        <v>6356.88</v>
      </c>
      <c r="EE25" s="31">
        <f t="shared" ca="1" si="90"/>
        <v>2444.98</v>
      </c>
      <c r="EF25" s="31">
        <f t="shared" ca="1" si="91"/>
        <v>4749.8</v>
      </c>
      <c r="EG25" s="32">
        <f t="shared" ca="1" si="92"/>
        <v>-25098.480000000018</v>
      </c>
      <c r="EH25" s="32">
        <f t="shared" ca="1" si="93"/>
        <v>-9280.3499999999694</v>
      </c>
      <c r="EI25" s="32">
        <f t="shared" ca="1" si="94"/>
        <v>-49195.240000000194</v>
      </c>
      <c r="EJ25" s="32">
        <f t="shared" ca="1" si="95"/>
        <v>-156243.78999999975</v>
      </c>
      <c r="EK25" s="32">
        <f t="shared" ca="1" si="96"/>
        <v>-131298.8600000001</v>
      </c>
      <c r="EL25" s="32">
        <f t="shared" ca="1" si="97"/>
        <v>-103854.13000000008</v>
      </c>
      <c r="EM25" s="32">
        <f t="shared" ca="1" si="98"/>
        <v>-58105.030000000021</v>
      </c>
      <c r="EN25" s="32">
        <f t="shared" ca="1" si="99"/>
        <v>-134708.51000000007</v>
      </c>
      <c r="EO25" s="32">
        <f t="shared" ca="1" si="100"/>
        <v>-175871.33000000007</v>
      </c>
      <c r="EP25" s="32">
        <f t="shared" ca="1" si="101"/>
        <v>40283.749999999985</v>
      </c>
      <c r="EQ25" s="32">
        <f t="shared" ca="1" si="102"/>
        <v>15650.659999999985</v>
      </c>
      <c r="ER25" s="32">
        <f t="shared" ca="1" si="103"/>
        <v>30705.99000000002</v>
      </c>
    </row>
    <row r="26" spans="1:148" x14ac:dyDescent="0.25">
      <c r="A26" t="s">
        <v>450</v>
      </c>
      <c r="B26" s="1" t="s">
        <v>125</v>
      </c>
      <c r="C26" t="str">
        <f t="shared" ca="1" si="165"/>
        <v>BRA</v>
      </c>
      <c r="D26" t="str">
        <f t="shared" ca="1" si="2"/>
        <v>Brazeau Hydro Facility</v>
      </c>
      <c r="E26" s="51">
        <v>19197.694734000001</v>
      </c>
      <c r="F26" s="51">
        <v>16584.394173799999</v>
      </c>
      <c r="G26" s="51">
        <v>20355.644976399999</v>
      </c>
      <c r="H26" s="51">
        <v>13673.832245699999</v>
      </c>
      <c r="I26" s="51">
        <v>25697.614042199999</v>
      </c>
      <c r="J26" s="51">
        <v>127162.6453934</v>
      </c>
      <c r="K26" s="51">
        <v>87228.127907500006</v>
      </c>
      <c r="L26" s="51">
        <v>29808.773201100001</v>
      </c>
      <c r="M26" s="51">
        <v>21678.254899200001</v>
      </c>
      <c r="N26" s="51">
        <v>13722.769851999999</v>
      </c>
      <c r="O26" s="51">
        <v>12889.852394899999</v>
      </c>
      <c r="P26" s="51">
        <v>16682.288466900001</v>
      </c>
      <c r="Q26" s="32">
        <v>1786684.13</v>
      </c>
      <c r="R26" s="32">
        <v>578995.89</v>
      </c>
      <c r="S26" s="32">
        <v>3661380.42</v>
      </c>
      <c r="T26" s="32">
        <v>2582760.14</v>
      </c>
      <c r="U26" s="32">
        <v>4650505.59</v>
      </c>
      <c r="V26" s="32">
        <v>17533198.719999999</v>
      </c>
      <c r="W26" s="32">
        <v>8142227.5300000003</v>
      </c>
      <c r="X26" s="32">
        <v>4346285.62</v>
      </c>
      <c r="Y26" s="32">
        <v>5548580.8499999996</v>
      </c>
      <c r="Z26" s="32">
        <v>1394510.38</v>
      </c>
      <c r="AA26" s="32">
        <v>458202.71</v>
      </c>
      <c r="AB26" s="32">
        <v>1201003.6599999999</v>
      </c>
      <c r="AC26" s="2">
        <v>2.09</v>
      </c>
      <c r="AD26" s="2">
        <v>2.09</v>
      </c>
      <c r="AE26" s="2">
        <v>2.09</v>
      </c>
      <c r="AF26" s="2">
        <v>2.09</v>
      </c>
      <c r="AG26" s="2">
        <v>2.09</v>
      </c>
      <c r="AH26" s="2">
        <v>2.09</v>
      </c>
      <c r="AI26" s="2">
        <v>2.09</v>
      </c>
      <c r="AJ26" s="2">
        <v>2.09</v>
      </c>
      <c r="AK26" s="2">
        <v>2.09</v>
      </c>
      <c r="AL26" s="2">
        <v>2.09</v>
      </c>
      <c r="AM26" s="2">
        <v>2.09</v>
      </c>
      <c r="AN26" s="2">
        <v>2.09</v>
      </c>
      <c r="AO26" s="33">
        <v>37341.699999999997</v>
      </c>
      <c r="AP26" s="33">
        <v>12101.01</v>
      </c>
      <c r="AQ26" s="33">
        <v>76522.850000000006</v>
      </c>
      <c r="AR26" s="33">
        <v>53979.69</v>
      </c>
      <c r="AS26" s="33">
        <v>97195.57</v>
      </c>
      <c r="AT26" s="33">
        <v>366443.85</v>
      </c>
      <c r="AU26" s="33">
        <v>170172.56</v>
      </c>
      <c r="AV26" s="33">
        <v>90837.37</v>
      </c>
      <c r="AW26" s="33">
        <v>115965.34</v>
      </c>
      <c r="AX26" s="33">
        <v>29145.27</v>
      </c>
      <c r="AY26" s="33">
        <v>9576.44</v>
      </c>
      <c r="AZ26" s="33">
        <v>25100.98</v>
      </c>
      <c r="BA26" s="31">
        <f t="shared" si="44"/>
        <v>-714.67</v>
      </c>
      <c r="BB26" s="31">
        <f t="shared" si="45"/>
        <v>-231.6</v>
      </c>
      <c r="BC26" s="31">
        <f t="shared" si="46"/>
        <v>-1464.55</v>
      </c>
      <c r="BD26" s="31">
        <f t="shared" si="47"/>
        <v>4132.42</v>
      </c>
      <c r="BE26" s="31">
        <f t="shared" si="48"/>
        <v>7440.81</v>
      </c>
      <c r="BF26" s="31">
        <f t="shared" si="49"/>
        <v>28053.119999999999</v>
      </c>
      <c r="BG26" s="31">
        <f t="shared" si="50"/>
        <v>25240.91</v>
      </c>
      <c r="BH26" s="31">
        <f t="shared" si="51"/>
        <v>13473.49</v>
      </c>
      <c r="BI26" s="31">
        <f t="shared" si="52"/>
        <v>17200.599999999999</v>
      </c>
      <c r="BJ26" s="31">
        <f t="shared" si="53"/>
        <v>-5438.59</v>
      </c>
      <c r="BK26" s="31">
        <f t="shared" si="54"/>
        <v>-1786.99</v>
      </c>
      <c r="BL26" s="31">
        <f t="shared" si="55"/>
        <v>-4683.91</v>
      </c>
      <c r="BM26" s="6">
        <f t="shared" ca="1" si="152"/>
        <v>2.0299999999999999E-2</v>
      </c>
      <c r="BN26" s="6">
        <f t="shared" ca="1" si="152"/>
        <v>2.0299999999999999E-2</v>
      </c>
      <c r="BO26" s="6">
        <f t="shared" ca="1" si="152"/>
        <v>2.0299999999999999E-2</v>
      </c>
      <c r="BP26" s="6">
        <f t="shared" ca="1" si="152"/>
        <v>2.0299999999999999E-2</v>
      </c>
      <c r="BQ26" s="6">
        <f t="shared" ca="1" si="152"/>
        <v>2.0299999999999999E-2</v>
      </c>
      <c r="BR26" s="6">
        <f t="shared" ca="1" si="152"/>
        <v>2.0299999999999999E-2</v>
      </c>
      <c r="BS26" s="6">
        <f t="shared" ca="1" si="152"/>
        <v>2.0299999999999999E-2</v>
      </c>
      <c r="BT26" s="6">
        <f t="shared" ca="1" si="152"/>
        <v>2.0299999999999999E-2</v>
      </c>
      <c r="BU26" s="6">
        <f t="shared" ca="1" si="152"/>
        <v>2.0299999999999999E-2</v>
      </c>
      <c r="BV26" s="6">
        <f t="shared" ca="1" si="152"/>
        <v>2.0299999999999999E-2</v>
      </c>
      <c r="BW26" s="6">
        <f t="shared" ca="1" si="152"/>
        <v>2.0299999999999999E-2</v>
      </c>
      <c r="BX26" s="6">
        <f t="shared" ca="1" si="152"/>
        <v>2.0299999999999999E-2</v>
      </c>
      <c r="BY26" s="31">
        <f t="shared" ca="1" si="16"/>
        <v>36269.69</v>
      </c>
      <c r="BZ26" s="31">
        <f t="shared" ca="1" si="17"/>
        <v>11753.62</v>
      </c>
      <c r="CA26" s="31">
        <f t="shared" ca="1" si="18"/>
        <v>74326.02</v>
      </c>
      <c r="CB26" s="31">
        <f t="shared" ca="1" si="19"/>
        <v>52430.03</v>
      </c>
      <c r="CC26" s="31">
        <f t="shared" ca="1" si="20"/>
        <v>94405.26</v>
      </c>
      <c r="CD26" s="31">
        <f t="shared" ca="1" si="21"/>
        <v>355923.93</v>
      </c>
      <c r="CE26" s="31">
        <f t="shared" ca="1" si="22"/>
        <v>165287.22</v>
      </c>
      <c r="CF26" s="31">
        <f t="shared" ca="1" si="23"/>
        <v>88229.6</v>
      </c>
      <c r="CG26" s="31">
        <f t="shared" ca="1" si="24"/>
        <v>112636.19</v>
      </c>
      <c r="CH26" s="31">
        <f t="shared" ca="1" si="25"/>
        <v>28308.560000000001</v>
      </c>
      <c r="CI26" s="31">
        <f t="shared" ca="1" si="26"/>
        <v>9301.52</v>
      </c>
      <c r="CJ26" s="31">
        <f t="shared" ca="1" si="27"/>
        <v>24380.37</v>
      </c>
      <c r="CK26" s="32">
        <f t="shared" ca="1" si="56"/>
        <v>4824.05</v>
      </c>
      <c r="CL26" s="32">
        <f t="shared" ca="1" si="57"/>
        <v>1563.29</v>
      </c>
      <c r="CM26" s="32">
        <f t="shared" ca="1" si="58"/>
        <v>9885.73</v>
      </c>
      <c r="CN26" s="32">
        <f t="shared" ca="1" si="59"/>
        <v>6973.45</v>
      </c>
      <c r="CO26" s="32">
        <f t="shared" ca="1" si="60"/>
        <v>12556.37</v>
      </c>
      <c r="CP26" s="32">
        <f t="shared" ca="1" si="61"/>
        <v>47339.64</v>
      </c>
      <c r="CQ26" s="32">
        <f t="shared" ca="1" si="62"/>
        <v>21984.01</v>
      </c>
      <c r="CR26" s="32">
        <f t="shared" ca="1" si="63"/>
        <v>11734.97</v>
      </c>
      <c r="CS26" s="32">
        <f t="shared" ca="1" si="64"/>
        <v>14981.17</v>
      </c>
      <c r="CT26" s="32">
        <f t="shared" ca="1" si="65"/>
        <v>3765.18</v>
      </c>
      <c r="CU26" s="32">
        <f t="shared" ca="1" si="66"/>
        <v>1237.1500000000001</v>
      </c>
      <c r="CV26" s="32">
        <f t="shared" ca="1" si="67"/>
        <v>3242.71</v>
      </c>
      <c r="CW26" s="31">
        <f t="shared" ca="1" si="191"/>
        <v>4466.7100000000082</v>
      </c>
      <c r="CX26" s="31">
        <f t="shared" ca="1" si="192"/>
        <v>1447.4999999999995</v>
      </c>
      <c r="CY26" s="31">
        <f t="shared" ca="1" si="193"/>
        <v>9153.4499999999935</v>
      </c>
      <c r="CZ26" s="31">
        <f t="shared" ca="1" si="194"/>
        <v>1291.3699999999935</v>
      </c>
      <c r="DA26" s="31">
        <f t="shared" ca="1" si="195"/>
        <v>2325.2499999999827</v>
      </c>
      <c r="DB26" s="31">
        <f t="shared" ca="1" si="196"/>
        <v>8766.6000000000313</v>
      </c>
      <c r="DC26" s="31">
        <f t="shared" ca="1" si="197"/>
        <v>-8142.239999999987</v>
      </c>
      <c r="DD26" s="31">
        <f t="shared" ca="1" si="198"/>
        <v>-4346.2899999999881</v>
      </c>
      <c r="DE26" s="31">
        <f t="shared" ca="1" si="199"/>
        <v>-5548.5799999999945</v>
      </c>
      <c r="DF26" s="31">
        <f t="shared" ca="1" si="200"/>
        <v>8367.0600000000013</v>
      </c>
      <c r="DG26" s="31">
        <f t="shared" ca="1" si="201"/>
        <v>2749.2199999999993</v>
      </c>
      <c r="DH26" s="31">
        <f t="shared" ca="1" si="202"/>
        <v>7206.0099999999984</v>
      </c>
      <c r="DI26" s="32">
        <f t="shared" ca="1" si="68"/>
        <v>223.34</v>
      </c>
      <c r="DJ26" s="32">
        <f t="shared" ca="1" si="69"/>
        <v>72.38</v>
      </c>
      <c r="DK26" s="32">
        <f t="shared" ca="1" si="70"/>
        <v>457.67</v>
      </c>
      <c r="DL26" s="32">
        <f t="shared" ca="1" si="71"/>
        <v>64.569999999999993</v>
      </c>
      <c r="DM26" s="32">
        <f t="shared" ca="1" si="72"/>
        <v>116.26</v>
      </c>
      <c r="DN26" s="32">
        <f t="shared" ca="1" si="73"/>
        <v>438.33</v>
      </c>
      <c r="DO26" s="32">
        <f t="shared" ca="1" si="74"/>
        <v>-407.11</v>
      </c>
      <c r="DP26" s="32">
        <f t="shared" ca="1" si="75"/>
        <v>-217.31</v>
      </c>
      <c r="DQ26" s="32">
        <f t="shared" ca="1" si="76"/>
        <v>-277.43</v>
      </c>
      <c r="DR26" s="32">
        <f t="shared" ca="1" si="77"/>
        <v>418.35</v>
      </c>
      <c r="DS26" s="32">
        <f t="shared" ca="1" si="78"/>
        <v>137.46</v>
      </c>
      <c r="DT26" s="32">
        <f t="shared" ca="1" si="79"/>
        <v>360.3</v>
      </c>
      <c r="DU26" s="31">
        <f t="shared" ca="1" si="80"/>
        <v>970.65</v>
      </c>
      <c r="DV26" s="31">
        <f t="shared" ca="1" si="81"/>
        <v>311.17</v>
      </c>
      <c r="DW26" s="31">
        <f t="shared" ca="1" si="82"/>
        <v>1948.42</v>
      </c>
      <c r="DX26" s="31">
        <f t="shared" ca="1" si="83"/>
        <v>271.87</v>
      </c>
      <c r="DY26" s="31">
        <f t="shared" ca="1" si="84"/>
        <v>484.27</v>
      </c>
      <c r="DZ26" s="31">
        <f t="shared" ca="1" si="85"/>
        <v>1805.31</v>
      </c>
      <c r="EA26" s="31">
        <f t="shared" ca="1" si="86"/>
        <v>-1658.33</v>
      </c>
      <c r="EB26" s="31">
        <f t="shared" ca="1" si="87"/>
        <v>-875.06</v>
      </c>
      <c r="EC26" s="31">
        <f t="shared" ca="1" si="88"/>
        <v>-1104.1600000000001</v>
      </c>
      <c r="ED26" s="31">
        <f t="shared" ca="1" si="89"/>
        <v>1646.12</v>
      </c>
      <c r="EE26" s="31">
        <f t="shared" ca="1" si="90"/>
        <v>534.46</v>
      </c>
      <c r="EF26" s="31">
        <f t="shared" ca="1" si="91"/>
        <v>1384.58</v>
      </c>
      <c r="EG26" s="32">
        <f t="shared" ca="1" si="92"/>
        <v>5660.700000000008</v>
      </c>
      <c r="EH26" s="32">
        <f t="shared" ca="1" si="93"/>
        <v>1831.0499999999997</v>
      </c>
      <c r="EI26" s="32">
        <f t="shared" ca="1" si="94"/>
        <v>11559.539999999994</v>
      </c>
      <c r="EJ26" s="32">
        <f t="shared" ca="1" si="95"/>
        <v>1627.8099999999936</v>
      </c>
      <c r="EK26" s="32">
        <f t="shared" ca="1" si="96"/>
        <v>2925.7799999999829</v>
      </c>
      <c r="EL26" s="32">
        <f t="shared" ca="1" si="97"/>
        <v>11010.240000000031</v>
      </c>
      <c r="EM26" s="32">
        <f t="shared" ca="1" si="98"/>
        <v>-10207.679999999988</v>
      </c>
      <c r="EN26" s="32">
        <f t="shared" ca="1" si="99"/>
        <v>-5438.6599999999889</v>
      </c>
      <c r="EO26" s="32">
        <f t="shared" ca="1" si="100"/>
        <v>-6930.1699999999946</v>
      </c>
      <c r="EP26" s="32">
        <f t="shared" ca="1" si="101"/>
        <v>10431.530000000002</v>
      </c>
      <c r="EQ26" s="32">
        <f t="shared" ca="1" si="102"/>
        <v>3421.1399999999994</v>
      </c>
      <c r="ER26" s="32">
        <f t="shared" ca="1" si="103"/>
        <v>8950.89</v>
      </c>
    </row>
    <row r="27" spans="1:148" x14ac:dyDescent="0.25">
      <c r="A27" t="s">
        <v>449</v>
      </c>
      <c r="B27" s="1" t="s">
        <v>158</v>
      </c>
      <c r="C27" t="str">
        <f t="shared" ca="1" si="165"/>
        <v>BTR1</v>
      </c>
      <c r="D27" t="str">
        <f t="shared" ca="1" si="2"/>
        <v>Blue Trail Wind Facility</v>
      </c>
      <c r="E27" s="51">
        <v>22687.416099999999</v>
      </c>
      <c r="F27" s="51">
        <v>22421.957299999998</v>
      </c>
      <c r="G27" s="51">
        <v>11177.010899999999</v>
      </c>
      <c r="H27" s="51">
        <v>15000.434499999999</v>
      </c>
      <c r="I27" s="51">
        <v>12332.632799999999</v>
      </c>
      <c r="J27" s="51">
        <v>10805.5092</v>
      </c>
      <c r="K27" s="51">
        <v>5309.3485000000001</v>
      </c>
      <c r="L27" s="51">
        <v>7578.8576000000003</v>
      </c>
      <c r="M27" s="51">
        <v>13411.264499999999</v>
      </c>
      <c r="N27" s="51">
        <v>15402.9727</v>
      </c>
      <c r="O27" s="51">
        <v>20230.829099999999</v>
      </c>
      <c r="P27" s="51">
        <v>18978.12</v>
      </c>
      <c r="Q27" s="32">
        <v>697887.69</v>
      </c>
      <c r="R27" s="32">
        <v>546219.82999999996</v>
      </c>
      <c r="S27" s="32">
        <v>561115.02</v>
      </c>
      <c r="T27" s="32">
        <v>1739709.69</v>
      </c>
      <c r="U27" s="32">
        <v>1539702.31</v>
      </c>
      <c r="V27" s="32">
        <v>622188.38</v>
      </c>
      <c r="W27" s="32">
        <v>195957.8</v>
      </c>
      <c r="X27" s="32">
        <v>427173.18</v>
      </c>
      <c r="Y27" s="32">
        <v>589650.06999999995</v>
      </c>
      <c r="Z27" s="32">
        <v>506694.34</v>
      </c>
      <c r="AA27" s="32">
        <v>436701.14</v>
      </c>
      <c r="AB27" s="32">
        <v>709500.73</v>
      </c>
      <c r="AC27" s="2">
        <v>3.17</v>
      </c>
      <c r="AD27" s="2">
        <v>3.17</v>
      </c>
      <c r="AE27" s="2">
        <v>3.17</v>
      </c>
      <c r="AF27" s="2">
        <v>3.17</v>
      </c>
      <c r="AG27" s="2">
        <v>3.17</v>
      </c>
      <c r="AH27" s="2">
        <v>3.17</v>
      </c>
      <c r="AI27" s="2">
        <v>3.17</v>
      </c>
      <c r="AJ27" s="2">
        <v>3.17</v>
      </c>
      <c r="AK27" s="2">
        <v>3.17</v>
      </c>
      <c r="AL27" s="2">
        <v>2.86</v>
      </c>
      <c r="AM27" s="2">
        <v>2.86</v>
      </c>
      <c r="AN27" s="2">
        <v>2.86</v>
      </c>
      <c r="AO27" s="33">
        <v>22123.040000000001</v>
      </c>
      <c r="AP27" s="33">
        <v>17315.169999999998</v>
      </c>
      <c r="AQ27" s="33">
        <v>17787.349999999999</v>
      </c>
      <c r="AR27" s="33">
        <v>55148.800000000003</v>
      </c>
      <c r="AS27" s="33">
        <v>48808.56</v>
      </c>
      <c r="AT27" s="33">
        <v>19723.37</v>
      </c>
      <c r="AU27" s="33">
        <v>6211.86</v>
      </c>
      <c r="AV27" s="33">
        <v>13541.39</v>
      </c>
      <c r="AW27" s="33">
        <v>18691.91</v>
      </c>
      <c r="AX27" s="33">
        <v>14491.46</v>
      </c>
      <c r="AY27" s="33">
        <v>12489.65</v>
      </c>
      <c r="AZ27" s="33">
        <v>20291.72</v>
      </c>
      <c r="BA27" s="31">
        <f t="shared" si="44"/>
        <v>-279.16000000000003</v>
      </c>
      <c r="BB27" s="31">
        <f t="shared" si="45"/>
        <v>-218.49</v>
      </c>
      <c r="BC27" s="31">
        <f t="shared" si="46"/>
        <v>-224.45</v>
      </c>
      <c r="BD27" s="31">
        <f t="shared" si="47"/>
        <v>2783.54</v>
      </c>
      <c r="BE27" s="31">
        <f t="shared" si="48"/>
        <v>2463.52</v>
      </c>
      <c r="BF27" s="31">
        <f t="shared" si="49"/>
        <v>995.5</v>
      </c>
      <c r="BG27" s="31">
        <f t="shared" si="50"/>
        <v>607.47</v>
      </c>
      <c r="BH27" s="31">
        <f t="shared" si="51"/>
        <v>1324.24</v>
      </c>
      <c r="BI27" s="31">
        <f t="shared" si="52"/>
        <v>1827.92</v>
      </c>
      <c r="BJ27" s="31">
        <f t="shared" si="53"/>
        <v>-1976.11</v>
      </c>
      <c r="BK27" s="31">
        <f t="shared" si="54"/>
        <v>-1703.13</v>
      </c>
      <c r="BL27" s="31">
        <f t="shared" si="55"/>
        <v>-2767.05</v>
      </c>
      <c r="BM27" s="6">
        <f t="shared" ca="1" si="152"/>
        <v>4.3900000000000002E-2</v>
      </c>
      <c r="BN27" s="6">
        <f t="shared" ca="1" si="152"/>
        <v>4.3900000000000002E-2</v>
      </c>
      <c r="BO27" s="6">
        <f t="shared" ca="1" si="152"/>
        <v>4.3900000000000002E-2</v>
      </c>
      <c r="BP27" s="6">
        <f t="shared" ca="1" si="152"/>
        <v>4.3900000000000002E-2</v>
      </c>
      <c r="BQ27" s="6">
        <f t="shared" ca="1" si="152"/>
        <v>4.3900000000000002E-2</v>
      </c>
      <c r="BR27" s="6">
        <f t="shared" ca="1" si="152"/>
        <v>4.3900000000000002E-2</v>
      </c>
      <c r="BS27" s="6">
        <f t="shared" ca="1" si="152"/>
        <v>4.3900000000000002E-2</v>
      </c>
      <c r="BT27" s="6">
        <f t="shared" ca="1" si="152"/>
        <v>4.3900000000000002E-2</v>
      </c>
      <c r="BU27" s="6">
        <f t="shared" ca="1" si="152"/>
        <v>4.3900000000000002E-2</v>
      </c>
      <c r="BV27" s="6">
        <f t="shared" ca="1" si="152"/>
        <v>4.3900000000000002E-2</v>
      </c>
      <c r="BW27" s="6">
        <f t="shared" ca="1" si="152"/>
        <v>4.3900000000000002E-2</v>
      </c>
      <c r="BX27" s="6">
        <f t="shared" ca="1" si="152"/>
        <v>4.3900000000000002E-2</v>
      </c>
      <c r="BY27" s="31">
        <f t="shared" ca="1" si="16"/>
        <v>30637.27</v>
      </c>
      <c r="BZ27" s="31">
        <f t="shared" ca="1" si="17"/>
        <v>23979.05</v>
      </c>
      <c r="CA27" s="31">
        <f t="shared" ca="1" si="18"/>
        <v>24632.95</v>
      </c>
      <c r="CB27" s="31">
        <f t="shared" ca="1" si="19"/>
        <v>76373.259999999995</v>
      </c>
      <c r="CC27" s="31">
        <f t="shared" ca="1" si="20"/>
        <v>67592.929999999993</v>
      </c>
      <c r="CD27" s="31">
        <f t="shared" ca="1" si="21"/>
        <v>27314.07</v>
      </c>
      <c r="CE27" s="31">
        <f t="shared" ca="1" si="22"/>
        <v>8602.5499999999993</v>
      </c>
      <c r="CF27" s="31">
        <f t="shared" ca="1" si="23"/>
        <v>18752.900000000001</v>
      </c>
      <c r="CG27" s="31">
        <f t="shared" ca="1" si="24"/>
        <v>25885.64</v>
      </c>
      <c r="CH27" s="31">
        <f t="shared" ca="1" si="25"/>
        <v>22243.88</v>
      </c>
      <c r="CI27" s="31">
        <f t="shared" ca="1" si="26"/>
        <v>19171.18</v>
      </c>
      <c r="CJ27" s="31">
        <f t="shared" ca="1" si="27"/>
        <v>31147.08</v>
      </c>
      <c r="CK27" s="32">
        <f t="shared" ca="1" si="56"/>
        <v>1884.3</v>
      </c>
      <c r="CL27" s="32">
        <f t="shared" ca="1" si="57"/>
        <v>1474.79</v>
      </c>
      <c r="CM27" s="32">
        <f t="shared" ca="1" si="58"/>
        <v>1515.01</v>
      </c>
      <c r="CN27" s="32">
        <f t="shared" ca="1" si="59"/>
        <v>4697.22</v>
      </c>
      <c r="CO27" s="32">
        <f t="shared" ca="1" si="60"/>
        <v>4157.2</v>
      </c>
      <c r="CP27" s="32">
        <f t="shared" ca="1" si="61"/>
        <v>1679.91</v>
      </c>
      <c r="CQ27" s="32">
        <f t="shared" ca="1" si="62"/>
        <v>529.09</v>
      </c>
      <c r="CR27" s="32">
        <f t="shared" ca="1" si="63"/>
        <v>1153.3699999999999</v>
      </c>
      <c r="CS27" s="32">
        <f t="shared" ca="1" si="64"/>
        <v>1592.06</v>
      </c>
      <c r="CT27" s="32">
        <f t="shared" ca="1" si="65"/>
        <v>1368.07</v>
      </c>
      <c r="CU27" s="32">
        <f t="shared" ca="1" si="66"/>
        <v>1179.0899999999999</v>
      </c>
      <c r="CV27" s="32">
        <f t="shared" ca="1" si="67"/>
        <v>1915.65</v>
      </c>
      <c r="CW27" s="31">
        <f t="shared" ca="1" si="191"/>
        <v>10677.689999999999</v>
      </c>
      <c r="CX27" s="31">
        <f t="shared" ca="1" si="192"/>
        <v>8357.1600000000017</v>
      </c>
      <c r="CY27" s="31">
        <f t="shared" ca="1" si="193"/>
        <v>8585.0600000000013</v>
      </c>
      <c r="CZ27" s="31">
        <f t="shared" ca="1" si="194"/>
        <v>23138.139999999992</v>
      </c>
      <c r="DA27" s="31">
        <f t="shared" ca="1" si="195"/>
        <v>20478.049999999992</v>
      </c>
      <c r="DB27" s="31">
        <f t="shared" ca="1" si="196"/>
        <v>8275.11</v>
      </c>
      <c r="DC27" s="31">
        <f t="shared" ca="1" si="197"/>
        <v>2312.3099999999995</v>
      </c>
      <c r="DD27" s="31">
        <f t="shared" ca="1" si="198"/>
        <v>5040.6400000000012</v>
      </c>
      <c r="DE27" s="31">
        <f t="shared" ca="1" si="199"/>
        <v>6957.8700000000008</v>
      </c>
      <c r="DF27" s="31">
        <f t="shared" ca="1" si="200"/>
        <v>11096.600000000002</v>
      </c>
      <c r="DG27" s="31">
        <f t="shared" ca="1" si="201"/>
        <v>9563.75</v>
      </c>
      <c r="DH27" s="31">
        <f t="shared" ca="1" si="202"/>
        <v>15538.060000000001</v>
      </c>
      <c r="DI27" s="32">
        <f t="shared" ca="1" si="68"/>
        <v>533.88</v>
      </c>
      <c r="DJ27" s="32">
        <f t="shared" ca="1" si="69"/>
        <v>417.86</v>
      </c>
      <c r="DK27" s="32">
        <f t="shared" ca="1" si="70"/>
        <v>429.25</v>
      </c>
      <c r="DL27" s="32">
        <f t="shared" ca="1" si="71"/>
        <v>1156.9100000000001</v>
      </c>
      <c r="DM27" s="32">
        <f t="shared" ca="1" si="72"/>
        <v>1023.9</v>
      </c>
      <c r="DN27" s="32">
        <f t="shared" ca="1" si="73"/>
        <v>413.76</v>
      </c>
      <c r="DO27" s="32">
        <f t="shared" ca="1" si="74"/>
        <v>115.62</v>
      </c>
      <c r="DP27" s="32">
        <f t="shared" ca="1" si="75"/>
        <v>252.03</v>
      </c>
      <c r="DQ27" s="32">
        <f t="shared" ca="1" si="76"/>
        <v>347.89</v>
      </c>
      <c r="DR27" s="32">
        <f t="shared" ca="1" si="77"/>
        <v>554.83000000000004</v>
      </c>
      <c r="DS27" s="32">
        <f t="shared" ca="1" si="78"/>
        <v>478.19</v>
      </c>
      <c r="DT27" s="32">
        <f t="shared" ca="1" si="79"/>
        <v>776.9</v>
      </c>
      <c r="DU27" s="31">
        <f t="shared" ca="1" si="80"/>
        <v>2320.34</v>
      </c>
      <c r="DV27" s="31">
        <f t="shared" ca="1" si="81"/>
        <v>1796.55</v>
      </c>
      <c r="DW27" s="31">
        <f t="shared" ca="1" si="82"/>
        <v>1827.43</v>
      </c>
      <c r="DX27" s="31">
        <f t="shared" ca="1" si="83"/>
        <v>4871.1899999999996</v>
      </c>
      <c r="DY27" s="31">
        <f t="shared" ca="1" si="84"/>
        <v>4264.88</v>
      </c>
      <c r="DZ27" s="31">
        <f t="shared" ca="1" si="85"/>
        <v>1704.1</v>
      </c>
      <c r="EA27" s="31">
        <f t="shared" ca="1" si="86"/>
        <v>470.95</v>
      </c>
      <c r="EB27" s="31">
        <f t="shared" ca="1" si="87"/>
        <v>1014.86</v>
      </c>
      <c r="EC27" s="31">
        <f t="shared" ca="1" si="88"/>
        <v>1384.61</v>
      </c>
      <c r="ED27" s="31">
        <f t="shared" ca="1" si="89"/>
        <v>2183.13</v>
      </c>
      <c r="EE27" s="31">
        <f t="shared" ca="1" si="90"/>
        <v>1859.22</v>
      </c>
      <c r="EF27" s="31">
        <f t="shared" ca="1" si="91"/>
        <v>2985.53</v>
      </c>
      <c r="EG27" s="32">
        <f t="shared" ca="1" si="92"/>
        <v>13531.909999999998</v>
      </c>
      <c r="EH27" s="32">
        <f t="shared" ca="1" si="93"/>
        <v>10571.570000000002</v>
      </c>
      <c r="EI27" s="32">
        <f t="shared" ca="1" si="94"/>
        <v>10841.740000000002</v>
      </c>
      <c r="EJ27" s="32">
        <f t="shared" ca="1" si="95"/>
        <v>29166.239999999991</v>
      </c>
      <c r="EK27" s="32">
        <f t="shared" ca="1" si="96"/>
        <v>25766.829999999994</v>
      </c>
      <c r="EL27" s="32">
        <f t="shared" ca="1" si="97"/>
        <v>10392.970000000001</v>
      </c>
      <c r="EM27" s="32">
        <f t="shared" ca="1" si="98"/>
        <v>2898.8799999999992</v>
      </c>
      <c r="EN27" s="32">
        <f t="shared" ca="1" si="99"/>
        <v>6307.5300000000007</v>
      </c>
      <c r="EO27" s="32">
        <f t="shared" ca="1" si="100"/>
        <v>8690.3700000000008</v>
      </c>
      <c r="EP27" s="32">
        <f t="shared" ca="1" si="101"/>
        <v>13834.560000000001</v>
      </c>
      <c r="EQ27" s="32">
        <f t="shared" ca="1" si="102"/>
        <v>11901.16</v>
      </c>
      <c r="ER27" s="32">
        <f t="shared" ca="1" si="103"/>
        <v>19300.490000000002</v>
      </c>
    </row>
    <row r="28" spans="1:148" x14ac:dyDescent="0.25">
      <c r="A28" t="s">
        <v>450</v>
      </c>
      <c r="B28" s="1" t="s">
        <v>126</v>
      </c>
      <c r="C28" t="str">
        <f t="shared" ca="1" si="165"/>
        <v>CAS</v>
      </c>
      <c r="D28" t="str">
        <f t="shared" ca="1" si="2"/>
        <v>Cascade Hydro Facility</v>
      </c>
      <c r="E28" s="51">
        <v>7839.4586061999998</v>
      </c>
      <c r="F28" s="51">
        <v>7778.7908306999998</v>
      </c>
      <c r="G28" s="51">
        <v>8605.6470970999999</v>
      </c>
      <c r="H28" s="51">
        <v>4341.5879327000002</v>
      </c>
      <c r="I28" s="51">
        <v>1961.9078204</v>
      </c>
      <c r="J28" s="51">
        <v>1611.4924705999999</v>
      </c>
      <c r="K28" s="51">
        <v>0</v>
      </c>
      <c r="L28" s="51">
        <v>5.0730000000000003E-4</v>
      </c>
      <c r="M28" s="51">
        <v>0</v>
      </c>
      <c r="N28" s="51">
        <v>0</v>
      </c>
      <c r="O28" s="51">
        <v>5943.8415949</v>
      </c>
      <c r="P28" s="51">
        <v>8845.7950517999998</v>
      </c>
      <c r="Q28" s="32">
        <v>464618.53</v>
      </c>
      <c r="R28" s="32">
        <v>237313.18</v>
      </c>
      <c r="S28" s="32">
        <v>1112963.78</v>
      </c>
      <c r="T28" s="32">
        <v>685550.65</v>
      </c>
      <c r="U28" s="32">
        <v>393474.11</v>
      </c>
      <c r="V28" s="32">
        <v>122327.56</v>
      </c>
      <c r="W28" s="32">
        <v>0</v>
      </c>
      <c r="X28" s="32">
        <v>0.02</v>
      </c>
      <c r="Y28" s="32">
        <v>0</v>
      </c>
      <c r="Z28" s="32">
        <v>0</v>
      </c>
      <c r="AA28" s="32">
        <v>195569.91</v>
      </c>
      <c r="AB28" s="32">
        <v>506661.16</v>
      </c>
      <c r="AC28" s="2">
        <v>-0.82</v>
      </c>
      <c r="AD28" s="2">
        <v>-0.82</v>
      </c>
      <c r="AE28" s="2">
        <v>-0.82</v>
      </c>
      <c r="AF28" s="2">
        <v>-0.82</v>
      </c>
      <c r="AG28" s="2">
        <v>-0.82</v>
      </c>
      <c r="AH28" s="2">
        <v>-0.82</v>
      </c>
      <c r="AI28" s="2">
        <v>-0.82</v>
      </c>
      <c r="AJ28" s="2">
        <v>-0.82</v>
      </c>
      <c r="AK28" s="2">
        <v>-0.82</v>
      </c>
      <c r="AL28" s="2">
        <v>-0.82</v>
      </c>
      <c r="AM28" s="2">
        <v>-0.82</v>
      </c>
      <c r="AN28" s="2">
        <v>-0.82</v>
      </c>
      <c r="AO28" s="33">
        <v>-3809.87</v>
      </c>
      <c r="AP28" s="33">
        <v>-1945.97</v>
      </c>
      <c r="AQ28" s="33">
        <v>-9126.2999999999993</v>
      </c>
      <c r="AR28" s="33">
        <v>-5621.52</v>
      </c>
      <c r="AS28" s="33">
        <v>-3226.49</v>
      </c>
      <c r="AT28" s="33">
        <v>-1003.09</v>
      </c>
      <c r="AU28" s="33">
        <v>0</v>
      </c>
      <c r="AV28" s="33">
        <v>0</v>
      </c>
      <c r="AW28" s="33">
        <v>0</v>
      </c>
      <c r="AX28" s="33">
        <v>0</v>
      </c>
      <c r="AY28" s="33">
        <v>-1603.67</v>
      </c>
      <c r="AZ28" s="33">
        <v>-4154.62</v>
      </c>
      <c r="BA28" s="31">
        <f t="shared" si="44"/>
        <v>-185.85</v>
      </c>
      <c r="BB28" s="31">
        <f t="shared" si="45"/>
        <v>-94.93</v>
      </c>
      <c r="BC28" s="31">
        <f t="shared" si="46"/>
        <v>-445.19</v>
      </c>
      <c r="BD28" s="31">
        <f t="shared" si="47"/>
        <v>1096.8800000000001</v>
      </c>
      <c r="BE28" s="31">
        <f t="shared" si="48"/>
        <v>629.55999999999995</v>
      </c>
      <c r="BF28" s="31">
        <f t="shared" si="49"/>
        <v>195.72</v>
      </c>
      <c r="BG28" s="31">
        <f t="shared" si="50"/>
        <v>0</v>
      </c>
      <c r="BH28" s="31">
        <f t="shared" si="51"/>
        <v>0</v>
      </c>
      <c r="BI28" s="31">
        <f t="shared" si="52"/>
        <v>0</v>
      </c>
      <c r="BJ28" s="31">
        <f t="shared" si="53"/>
        <v>0</v>
      </c>
      <c r="BK28" s="31">
        <f t="shared" si="54"/>
        <v>-762.72</v>
      </c>
      <c r="BL28" s="31">
        <f t="shared" si="55"/>
        <v>-1975.98</v>
      </c>
      <c r="BM28" s="6">
        <f t="shared" ca="1" si="152"/>
        <v>-4.1399999999999999E-2</v>
      </c>
      <c r="BN28" s="6">
        <f t="shared" ca="1" si="152"/>
        <v>-4.1399999999999999E-2</v>
      </c>
      <c r="BO28" s="6">
        <f t="shared" ca="1" si="152"/>
        <v>-4.1399999999999999E-2</v>
      </c>
      <c r="BP28" s="6">
        <f t="shared" ca="1" si="152"/>
        <v>-4.1399999999999999E-2</v>
      </c>
      <c r="BQ28" s="6">
        <f t="shared" ca="1" si="152"/>
        <v>-4.1399999999999999E-2</v>
      </c>
      <c r="BR28" s="6">
        <f t="shared" ca="1" si="152"/>
        <v>-4.1399999999999999E-2</v>
      </c>
      <c r="BS28" s="6">
        <f t="shared" ca="1" si="152"/>
        <v>-4.1399999999999999E-2</v>
      </c>
      <c r="BT28" s="6">
        <f t="shared" ca="1" si="152"/>
        <v>-4.1399999999999999E-2</v>
      </c>
      <c r="BU28" s="6">
        <f t="shared" ca="1" si="152"/>
        <v>-4.1399999999999999E-2</v>
      </c>
      <c r="BV28" s="6">
        <f t="shared" ca="1" si="152"/>
        <v>-4.1399999999999999E-2</v>
      </c>
      <c r="BW28" s="6">
        <f t="shared" ca="1" si="152"/>
        <v>-4.1399999999999999E-2</v>
      </c>
      <c r="BX28" s="6">
        <f t="shared" ca="1" si="152"/>
        <v>-4.1399999999999999E-2</v>
      </c>
      <c r="BY28" s="31">
        <f t="shared" ca="1" si="16"/>
        <v>-19235.21</v>
      </c>
      <c r="BZ28" s="31">
        <f t="shared" ca="1" si="17"/>
        <v>-9824.77</v>
      </c>
      <c r="CA28" s="31">
        <f t="shared" ca="1" si="18"/>
        <v>-46076.7</v>
      </c>
      <c r="CB28" s="31">
        <f t="shared" ca="1" si="19"/>
        <v>-28381.8</v>
      </c>
      <c r="CC28" s="31">
        <f t="shared" ca="1" si="20"/>
        <v>-16289.83</v>
      </c>
      <c r="CD28" s="31">
        <f t="shared" ca="1" si="21"/>
        <v>-5064.3599999999997</v>
      </c>
      <c r="CE28" s="31">
        <f t="shared" ca="1" si="22"/>
        <v>0</v>
      </c>
      <c r="CF28" s="31">
        <f t="shared" ca="1" si="23"/>
        <v>0</v>
      </c>
      <c r="CG28" s="31">
        <f t="shared" ca="1" si="24"/>
        <v>0</v>
      </c>
      <c r="CH28" s="31">
        <f t="shared" ca="1" si="25"/>
        <v>0</v>
      </c>
      <c r="CI28" s="31">
        <f t="shared" ca="1" si="26"/>
        <v>-8096.59</v>
      </c>
      <c r="CJ28" s="31">
        <f t="shared" ca="1" si="27"/>
        <v>-20975.77</v>
      </c>
      <c r="CK28" s="32">
        <f t="shared" ca="1" si="56"/>
        <v>1254.47</v>
      </c>
      <c r="CL28" s="32">
        <f t="shared" ca="1" si="57"/>
        <v>640.75</v>
      </c>
      <c r="CM28" s="32">
        <f t="shared" ca="1" si="58"/>
        <v>3005</v>
      </c>
      <c r="CN28" s="32">
        <f t="shared" ca="1" si="59"/>
        <v>1850.99</v>
      </c>
      <c r="CO28" s="32">
        <f t="shared" ca="1" si="60"/>
        <v>1062.3800000000001</v>
      </c>
      <c r="CP28" s="32">
        <f t="shared" ca="1" si="61"/>
        <v>330.28</v>
      </c>
      <c r="CQ28" s="32">
        <f t="shared" ca="1" si="62"/>
        <v>0</v>
      </c>
      <c r="CR28" s="32">
        <f t="shared" ca="1" si="63"/>
        <v>0</v>
      </c>
      <c r="CS28" s="32">
        <f t="shared" ca="1" si="64"/>
        <v>0</v>
      </c>
      <c r="CT28" s="32">
        <f t="shared" ca="1" si="65"/>
        <v>0</v>
      </c>
      <c r="CU28" s="32">
        <f t="shared" ca="1" si="66"/>
        <v>528.04</v>
      </c>
      <c r="CV28" s="32">
        <f t="shared" ca="1" si="67"/>
        <v>1367.99</v>
      </c>
      <c r="CW28" s="31">
        <f t="shared" ca="1" si="191"/>
        <v>-13985.019999999999</v>
      </c>
      <c r="CX28" s="31">
        <f t="shared" ca="1" si="192"/>
        <v>-7143.12</v>
      </c>
      <c r="CY28" s="31">
        <f t="shared" ca="1" si="193"/>
        <v>-33500.209999999992</v>
      </c>
      <c r="CZ28" s="31">
        <f t="shared" ca="1" si="194"/>
        <v>-22006.17</v>
      </c>
      <c r="DA28" s="31">
        <f t="shared" ca="1" si="195"/>
        <v>-12630.52</v>
      </c>
      <c r="DB28" s="31">
        <f t="shared" ca="1" si="196"/>
        <v>-3926.7099999999996</v>
      </c>
      <c r="DC28" s="31">
        <f t="shared" ca="1" si="197"/>
        <v>0</v>
      </c>
      <c r="DD28" s="31">
        <f t="shared" ca="1" si="198"/>
        <v>0</v>
      </c>
      <c r="DE28" s="31">
        <f t="shared" ca="1" si="199"/>
        <v>0</v>
      </c>
      <c r="DF28" s="31">
        <f t="shared" ca="1" si="200"/>
        <v>0</v>
      </c>
      <c r="DG28" s="31">
        <f t="shared" ca="1" si="201"/>
        <v>-5202.16</v>
      </c>
      <c r="DH28" s="31">
        <f t="shared" ca="1" si="202"/>
        <v>-13477.18</v>
      </c>
      <c r="DI28" s="32">
        <f t="shared" ca="1" si="68"/>
        <v>-699.25</v>
      </c>
      <c r="DJ28" s="32">
        <f t="shared" ca="1" si="69"/>
        <v>-357.16</v>
      </c>
      <c r="DK28" s="32">
        <f t="shared" ca="1" si="70"/>
        <v>-1675.01</v>
      </c>
      <c r="DL28" s="32">
        <f t="shared" ca="1" si="71"/>
        <v>-1100.31</v>
      </c>
      <c r="DM28" s="32">
        <f t="shared" ca="1" si="72"/>
        <v>-631.53</v>
      </c>
      <c r="DN28" s="32">
        <f t="shared" ca="1" si="73"/>
        <v>-196.34</v>
      </c>
      <c r="DO28" s="32">
        <f t="shared" ca="1" si="74"/>
        <v>0</v>
      </c>
      <c r="DP28" s="32">
        <f t="shared" ca="1" si="75"/>
        <v>0</v>
      </c>
      <c r="DQ28" s="32">
        <f t="shared" ca="1" si="76"/>
        <v>0</v>
      </c>
      <c r="DR28" s="32">
        <f t="shared" ca="1" si="77"/>
        <v>0</v>
      </c>
      <c r="DS28" s="32">
        <f t="shared" ca="1" si="78"/>
        <v>-260.11</v>
      </c>
      <c r="DT28" s="32">
        <f t="shared" ca="1" si="79"/>
        <v>-673.86</v>
      </c>
      <c r="DU28" s="31">
        <f t="shared" ca="1" si="80"/>
        <v>-3039.05</v>
      </c>
      <c r="DV28" s="31">
        <f t="shared" ca="1" si="81"/>
        <v>-1535.57</v>
      </c>
      <c r="DW28" s="31">
        <f t="shared" ca="1" si="82"/>
        <v>-7130.92</v>
      </c>
      <c r="DX28" s="31">
        <f t="shared" ca="1" si="83"/>
        <v>-4632.88</v>
      </c>
      <c r="DY28" s="31">
        <f t="shared" ca="1" si="84"/>
        <v>-2630.51</v>
      </c>
      <c r="DZ28" s="31">
        <f t="shared" ca="1" si="85"/>
        <v>-808.63</v>
      </c>
      <c r="EA28" s="31">
        <f t="shared" ca="1" si="86"/>
        <v>0</v>
      </c>
      <c r="EB28" s="31">
        <f t="shared" ca="1" si="87"/>
        <v>0</v>
      </c>
      <c r="EC28" s="31">
        <f t="shared" ca="1" si="88"/>
        <v>0</v>
      </c>
      <c r="ED28" s="31">
        <f t="shared" ca="1" si="89"/>
        <v>0</v>
      </c>
      <c r="EE28" s="31">
        <f t="shared" ca="1" si="90"/>
        <v>-1011.32</v>
      </c>
      <c r="EF28" s="31">
        <f t="shared" ca="1" si="91"/>
        <v>-2589.54</v>
      </c>
      <c r="EG28" s="32">
        <f t="shared" ca="1" si="92"/>
        <v>-17723.32</v>
      </c>
      <c r="EH28" s="32">
        <f t="shared" ca="1" si="93"/>
        <v>-9035.85</v>
      </c>
      <c r="EI28" s="32">
        <f t="shared" ca="1" si="94"/>
        <v>-42306.139999999992</v>
      </c>
      <c r="EJ28" s="32">
        <f t="shared" ca="1" si="95"/>
        <v>-27739.360000000001</v>
      </c>
      <c r="EK28" s="32">
        <f t="shared" ca="1" si="96"/>
        <v>-15892.560000000001</v>
      </c>
      <c r="EL28" s="32">
        <f t="shared" ca="1" si="97"/>
        <v>-4931.6799999999994</v>
      </c>
      <c r="EM28" s="32">
        <f t="shared" ca="1" si="98"/>
        <v>0</v>
      </c>
      <c r="EN28" s="32">
        <f t="shared" ca="1" si="99"/>
        <v>0</v>
      </c>
      <c r="EO28" s="32">
        <f t="shared" ca="1" si="100"/>
        <v>0</v>
      </c>
      <c r="EP28" s="32">
        <f t="shared" ca="1" si="101"/>
        <v>0</v>
      </c>
      <c r="EQ28" s="32">
        <f t="shared" ca="1" si="102"/>
        <v>-6473.5899999999992</v>
      </c>
      <c r="ER28" s="32">
        <f t="shared" ca="1" si="103"/>
        <v>-16740.580000000002</v>
      </c>
    </row>
    <row r="29" spans="1:148" x14ac:dyDescent="0.25">
      <c r="A29" t="s">
        <v>559</v>
      </c>
      <c r="B29" s="1" t="s">
        <v>318</v>
      </c>
      <c r="C29" t="str">
        <f t="shared" ca="1" si="165"/>
        <v>BCHEXP</v>
      </c>
      <c r="D29" t="str">
        <f t="shared" ca="1" si="2"/>
        <v>Alberta-BC Intertie - Export</v>
      </c>
      <c r="O29" s="51">
        <v>30</v>
      </c>
      <c r="Q29" s="32"/>
      <c r="R29" s="32"/>
      <c r="S29" s="32"/>
      <c r="T29" s="32"/>
      <c r="U29" s="32"/>
      <c r="V29" s="32"/>
      <c r="W29" s="32"/>
      <c r="X29" s="32"/>
      <c r="Y29" s="32"/>
      <c r="Z29" s="32"/>
      <c r="AA29" s="32">
        <v>1150.2</v>
      </c>
      <c r="AB29" s="32"/>
      <c r="AM29" s="2">
        <v>0.94</v>
      </c>
      <c r="AO29" s="33"/>
      <c r="AP29" s="33"/>
      <c r="AQ29" s="33"/>
      <c r="AR29" s="33"/>
      <c r="AS29" s="33"/>
      <c r="AT29" s="33"/>
      <c r="AU29" s="33"/>
      <c r="AV29" s="33"/>
      <c r="AW29" s="33"/>
      <c r="AX29" s="33"/>
      <c r="AY29" s="33">
        <v>10.81</v>
      </c>
      <c r="AZ29" s="33"/>
      <c r="BA29" s="31">
        <f t="shared" si="44"/>
        <v>0</v>
      </c>
      <c r="BB29" s="31">
        <f t="shared" si="45"/>
        <v>0</v>
      </c>
      <c r="BC29" s="31">
        <f t="shared" si="46"/>
        <v>0</v>
      </c>
      <c r="BD29" s="31">
        <f t="shared" si="47"/>
        <v>0</v>
      </c>
      <c r="BE29" s="31">
        <f t="shared" si="48"/>
        <v>0</v>
      </c>
      <c r="BF29" s="31">
        <f t="shared" si="49"/>
        <v>0</v>
      </c>
      <c r="BG29" s="31">
        <f t="shared" si="50"/>
        <v>0</v>
      </c>
      <c r="BH29" s="31">
        <f t="shared" si="51"/>
        <v>0</v>
      </c>
      <c r="BI29" s="31">
        <f t="shared" si="52"/>
        <v>0</v>
      </c>
      <c r="BJ29" s="31">
        <f t="shared" si="53"/>
        <v>0</v>
      </c>
      <c r="BK29" s="31">
        <f t="shared" si="54"/>
        <v>-4.49</v>
      </c>
      <c r="BL29" s="31">
        <f t="shared" si="55"/>
        <v>0</v>
      </c>
      <c r="BM29" s="6">
        <f t="shared" ca="1" si="152"/>
        <v>7.7000000000000002E-3</v>
      </c>
      <c r="BN29" s="6">
        <f t="shared" ca="1" si="152"/>
        <v>7.7000000000000002E-3</v>
      </c>
      <c r="BO29" s="6">
        <f t="shared" ca="1" si="152"/>
        <v>7.7000000000000002E-3</v>
      </c>
      <c r="BP29" s="6">
        <f t="shared" ca="1" si="152"/>
        <v>7.7000000000000002E-3</v>
      </c>
      <c r="BQ29" s="6">
        <f t="shared" ca="1" si="152"/>
        <v>7.7000000000000002E-3</v>
      </c>
      <c r="BR29" s="6">
        <f t="shared" ca="1" si="152"/>
        <v>7.7000000000000002E-3</v>
      </c>
      <c r="BS29" s="6">
        <f t="shared" ca="1" si="152"/>
        <v>7.7000000000000002E-3</v>
      </c>
      <c r="BT29" s="6">
        <f t="shared" ca="1" si="152"/>
        <v>7.7000000000000002E-3</v>
      </c>
      <c r="BU29" s="6">
        <f t="shared" ca="1" si="152"/>
        <v>7.7000000000000002E-3</v>
      </c>
      <c r="BV29" s="6">
        <f t="shared" ca="1" si="152"/>
        <v>7.7000000000000002E-3</v>
      </c>
      <c r="BW29" s="6">
        <f t="shared" ca="1" si="152"/>
        <v>7.7000000000000002E-3</v>
      </c>
      <c r="BX29" s="6">
        <f t="shared" ca="1" si="152"/>
        <v>7.7000000000000002E-3</v>
      </c>
      <c r="BY29" s="31">
        <f t="shared" ca="1" si="16"/>
        <v>0</v>
      </c>
      <c r="BZ29" s="31">
        <f t="shared" ca="1" si="17"/>
        <v>0</v>
      </c>
      <c r="CA29" s="31">
        <f t="shared" ca="1" si="18"/>
        <v>0</v>
      </c>
      <c r="CB29" s="31">
        <f t="shared" ca="1" si="19"/>
        <v>0</v>
      </c>
      <c r="CC29" s="31">
        <f t="shared" ca="1" si="20"/>
        <v>0</v>
      </c>
      <c r="CD29" s="31">
        <f t="shared" ca="1" si="21"/>
        <v>0</v>
      </c>
      <c r="CE29" s="31">
        <f t="shared" ca="1" si="22"/>
        <v>0</v>
      </c>
      <c r="CF29" s="31">
        <f t="shared" ca="1" si="23"/>
        <v>0</v>
      </c>
      <c r="CG29" s="31">
        <f t="shared" ca="1" si="24"/>
        <v>0</v>
      </c>
      <c r="CH29" s="31">
        <f t="shared" ca="1" si="25"/>
        <v>0</v>
      </c>
      <c r="CI29" s="31">
        <f t="shared" ca="1" si="26"/>
        <v>8.86</v>
      </c>
      <c r="CJ29" s="31">
        <f t="shared" ca="1" si="27"/>
        <v>0</v>
      </c>
      <c r="CK29" s="32">
        <f t="shared" ca="1" si="56"/>
        <v>0</v>
      </c>
      <c r="CL29" s="32">
        <f t="shared" ca="1" si="57"/>
        <v>0</v>
      </c>
      <c r="CM29" s="32">
        <f t="shared" ca="1" si="58"/>
        <v>0</v>
      </c>
      <c r="CN29" s="32">
        <f t="shared" ca="1" si="59"/>
        <v>0</v>
      </c>
      <c r="CO29" s="32">
        <f t="shared" ca="1" si="60"/>
        <v>0</v>
      </c>
      <c r="CP29" s="32">
        <f t="shared" ca="1" si="61"/>
        <v>0</v>
      </c>
      <c r="CQ29" s="32">
        <f t="shared" ca="1" si="62"/>
        <v>0</v>
      </c>
      <c r="CR29" s="32">
        <f t="shared" ca="1" si="63"/>
        <v>0</v>
      </c>
      <c r="CS29" s="32">
        <f t="shared" ca="1" si="64"/>
        <v>0</v>
      </c>
      <c r="CT29" s="32">
        <f t="shared" ca="1" si="65"/>
        <v>0</v>
      </c>
      <c r="CU29" s="32">
        <f t="shared" ca="1" si="66"/>
        <v>3.11</v>
      </c>
      <c r="CV29" s="32">
        <f t="shared" ca="1" si="67"/>
        <v>0</v>
      </c>
      <c r="CW29" s="31">
        <f t="shared" ca="1" si="191"/>
        <v>0</v>
      </c>
      <c r="CX29" s="31">
        <f t="shared" ca="1" si="192"/>
        <v>0</v>
      </c>
      <c r="CY29" s="31">
        <f t="shared" ca="1" si="193"/>
        <v>0</v>
      </c>
      <c r="CZ29" s="31">
        <f t="shared" ca="1" si="194"/>
        <v>0</v>
      </c>
      <c r="DA29" s="31">
        <f t="shared" ca="1" si="195"/>
        <v>0</v>
      </c>
      <c r="DB29" s="31">
        <f t="shared" ca="1" si="196"/>
        <v>0</v>
      </c>
      <c r="DC29" s="31">
        <f t="shared" ca="1" si="197"/>
        <v>0</v>
      </c>
      <c r="DD29" s="31">
        <f t="shared" ca="1" si="198"/>
        <v>0</v>
      </c>
      <c r="DE29" s="31">
        <f t="shared" ca="1" si="199"/>
        <v>0</v>
      </c>
      <c r="DF29" s="31">
        <f t="shared" ca="1" si="200"/>
        <v>0</v>
      </c>
      <c r="DG29" s="31">
        <f t="shared" ca="1" si="201"/>
        <v>5.6499999999999986</v>
      </c>
      <c r="DH29" s="31">
        <f t="shared" ca="1" si="202"/>
        <v>0</v>
      </c>
      <c r="DI29" s="32">
        <f t="shared" ca="1" si="68"/>
        <v>0</v>
      </c>
      <c r="DJ29" s="32">
        <f t="shared" ca="1" si="69"/>
        <v>0</v>
      </c>
      <c r="DK29" s="32">
        <f t="shared" ca="1" si="70"/>
        <v>0</v>
      </c>
      <c r="DL29" s="32">
        <f t="shared" ca="1" si="71"/>
        <v>0</v>
      </c>
      <c r="DM29" s="32">
        <f t="shared" ca="1" si="72"/>
        <v>0</v>
      </c>
      <c r="DN29" s="32">
        <f t="shared" ca="1" si="73"/>
        <v>0</v>
      </c>
      <c r="DO29" s="32">
        <f t="shared" ca="1" si="74"/>
        <v>0</v>
      </c>
      <c r="DP29" s="32">
        <f t="shared" ca="1" si="75"/>
        <v>0</v>
      </c>
      <c r="DQ29" s="32">
        <f t="shared" ca="1" si="76"/>
        <v>0</v>
      </c>
      <c r="DR29" s="32">
        <f t="shared" ca="1" si="77"/>
        <v>0</v>
      </c>
      <c r="DS29" s="32">
        <f t="shared" ca="1" si="78"/>
        <v>0.28000000000000003</v>
      </c>
      <c r="DT29" s="32">
        <f t="shared" ca="1" si="79"/>
        <v>0</v>
      </c>
      <c r="DU29" s="31">
        <f t="shared" ca="1" si="80"/>
        <v>0</v>
      </c>
      <c r="DV29" s="31">
        <f t="shared" ca="1" si="81"/>
        <v>0</v>
      </c>
      <c r="DW29" s="31">
        <f t="shared" ca="1" si="82"/>
        <v>0</v>
      </c>
      <c r="DX29" s="31">
        <f t="shared" ca="1" si="83"/>
        <v>0</v>
      </c>
      <c r="DY29" s="31">
        <f t="shared" ca="1" si="84"/>
        <v>0</v>
      </c>
      <c r="DZ29" s="31">
        <f t="shared" ca="1" si="85"/>
        <v>0</v>
      </c>
      <c r="EA29" s="31">
        <f t="shared" ca="1" si="86"/>
        <v>0</v>
      </c>
      <c r="EB29" s="31">
        <f t="shared" ca="1" si="87"/>
        <v>0</v>
      </c>
      <c r="EC29" s="31">
        <f t="shared" ca="1" si="88"/>
        <v>0</v>
      </c>
      <c r="ED29" s="31">
        <f t="shared" ca="1" si="89"/>
        <v>0</v>
      </c>
      <c r="EE29" s="31">
        <f t="shared" ca="1" si="90"/>
        <v>1.1000000000000001</v>
      </c>
      <c r="EF29" s="31">
        <f t="shared" ca="1" si="91"/>
        <v>0</v>
      </c>
      <c r="EG29" s="32">
        <f t="shared" ca="1" si="92"/>
        <v>0</v>
      </c>
      <c r="EH29" s="32">
        <f t="shared" ca="1" si="93"/>
        <v>0</v>
      </c>
      <c r="EI29" s="32">
        <f t="shared" ca="1" si="94"/>
        <v>0</v>
      </c>
      <c r="EJ29" s="32">
        <f t="shared" ca="1" si="95"/>
        <v>0</v>
      </c>
      <c r="EK29" s="32">
        <f t="shared" ca="1" si="96"/>
        <v>0</v>
      </c>
      <c r="EL29" s="32">
        <f t="shared" ca="1" si="97"/>
        <v>0</v>
      </c>
      <c r="EM29" s="32">
        <f t="shared" ca="1" si="98"/>
        <v>0</v>
      </c>
      <c r="EN29" s="32">
        <f t="shared" ca="1" si="99"/>
        <v>0</v>
      </c>
      <c r="EO29" s="32">
        <f t="shared" ca="1" si="100"/>
        <v>0</v>
      </c>
      <c r="EP29" s="32">
        <f t="shared" ca="1" si="101"/>
        <v>0</v>
      </c>
      <c r="EQ29" s="32">
        <f t="shared" ca="1" si="102"/>
        <v>7.0299999999999994</v>
      </c>
      <c r="ER29" s="32">
        <f t="shared" ca="1" si="103"/>
        <v>0</v>
      </c>
    </row>
    <row r="30" spans="1:148" x14ac:dyDescent="0.25">
      <c r="A30" t="s">
        <v>559</v>
      </c>
      <c r="B30" s="1" t="s">
        <v>319</v>
      </c>
      <c r="C30" t="str">
        <f t="shared" ca="1" si="165"/>
        <v>SPCEXP</v>
      </c>
      <c r="D30" t="str">
        <f t="shared" ca="1" si="2"/>
        <v>Alberta-Saskatchewan Intertie - Export</v>
      </c>
      <c r="O30" s="51">
        <v>132.25</v>
      </c>
      <c r="Q30" s="32"/>
      <c r="R30" s="32"/>
      <c r="S30" s="32"/>
      <c r="T30" s="32"/>
      <c r="U30" s="32"/>
      <c r="V30" s="32"/>
      <c r="W30" s="32"/>
      <c r="X30" s="32"/>
      <c r="Y30" s="32"/>
      <c r="Z30" s="32"/>
      <c r="AA30" s="32">
        <v>7776.29</v>
      </c>
      <c r="AB30" s="32"/>
      <c r="AM30" s="2">
        <v>2.2999999999999998</v>
      </c>
      <c r="AO30" s="33"/>
      <c r="AP30" s="33"/>
      <c r="AQ30" s="33"/>
      <c r="AR30" s="33"/>
      <c r="AS30" s="33"/>
      <c r="AT30" s="33"/>
      <c r="AU30" s="33"/>
      <c r="AV30" s="33"/>
      <c r="AW30" s="33"/>
      <c r="AX30" s="33"/>
      <c r="AY30" s="33">
        <v>178.85</v>
      </c>
      <c r="AZ30" s="33"/>
      <c r="BA30" s="31">
        <f t="shared" si="44"/>
        <v>0</v>
      </c>
      <c r="BB30" s="31">
        <f t="shared" si="45"/>
        <v>0</v>
      </c>
      <c r="BC30" s="31">
        <f t="shared" si="46"/>
        <v>0</v>
      </c>
      <c r="BD30" s="31">
        <f t="shared" si="47"/>
        <v>0</v>
      </c>
      <c r="BE30" s="31">
        <f t="shared" si="48"/>
        <v>0</v>
      </c>
      <c r="BF30" s="31">
        <f t="shared" si="49"/>
        <v>0</v>
      </c>
      <c r="BG30" s="31">
        <f t="shared" si="50"/>
        <v>0</v>
      </c>
      <c r="BH30" s="31">
        <f t="shared" si="51"/>
        <v>0</v>
      </c>
      <c r="BI30" s="31">
        <f t="shared" si="52"/>
        <v>0</v>
      </c>
      <c r="BJ30" s="31">
        <f t="shared" si="53"/>
        <v>0</v>
      </c>
      <c r="BK30" s="31">
        <f t="shared" si="54"/>
        <v>-30.33</v>
      </c>
      <c r="BL30" s="31">
        <f t="shared" si="55"/>
        <v>0</v>
      </c>
      <c r="BM30" s="6">
        <f t="shared" ca="1" si="152"/>
        <v>2.29E-2</v>
      </c>
      <c r="BN30" s="6">
        <f t="shared" ca="1" si="152"/>
        <v>2.29E-2</v>
      </c>
      <c r="BO30" s="6">
        <f t="shared" ca="1" si="152"/>
        <v>2.29E-2</v>
      </c>
      <c r="BP30" s="6">
        <f t="shared" ca="1" si="152"/>
        <v>2.29E-2</v>
      </c>
      <c r="BQ30" s="6">
        <f t="shared" ca="1" si="152"/>
        <v>2.29E-2</v>
      </c>
      <c r="BR30" s="6">
        <f t="shared" ca="1" si="152"/>
        <v>2.29E-2</v>
      </c>
      <c r="BS30" s="6">
        <f t="shared" ca="1" si="152"/>
        <v>2.29E-2</v>
      </c>
      <c r="BT30" s="6">
        <f t="shared" ca="1" si="152"/>
        <v>2.29E-2</v>
      </c>
      <c r="BU30" s="6">
        <f t="shared" ca="1" si="152"/>
        <v>2.29E-2</v>
      </c>
      <c r="BV30" s="6">
        <f t="shared" ca="1" si="152"/>
        <v>2.29E-2</v>
      </c>
      <c r="BW30" s="6">
        <f t="shared" ca="1" si="152"/>
        <v>2.29E-2</v>
      </c>
      <c r="BX30" s="6">
        <f t="shared" ca="1" si="152"/>
        <v>2.29E-2</v>
      </c>
      <c r="BY30" s="31">
        <f t="shared" ca="1" si="16"/>
        <v>0</v>
      </c>
      <c r="BZ30" s="31">
        <f t="shared" ca="1" si="17"/>
        <v>0</v>
      </c>
      <c r="CA30" s="31">
        <f t="shared" ca="1" si="18"/>
        <v>0</v>
      </c>
      <c r="CB30" s="31">
        <f t="shared" ca="1" si="19"/>
        <v>0</v>
      </c>
      <c r="CC30" s="31">
        <f t="shared" ca="1" si="20"/>
        <v>0</v>
      </c>
      <c r="CD30" s="31">
        <f t="shared" ca="1" si="21"/>
        <v>0</v>
      </c>
      <c r="CE30" s="31">
        <f t="shared" ca="1" si="22"/>
        <v>0</v>
      </c>
      <c r="CF30" s="31">
        <f t="shared" ca="1" si="23"/>
        <v>0</v>
      </c>
      <c r="CG30" s="31">
        <f t="shared" ca="1" si="24"/>
        <v>0</v>
      </c>
      <c r="CH30" s="31">
        <f t="shared" ca="1" si="25"/>
        <v>0</v>
      </c>
      <c r="CI30" s="31">
        <f t="shared" ca="1" si="26"/>
        <v>178.08</v>
      </c>
      <c r="CJ30" s="31">
        <f t="shared" ca="1" si="27"/>
        <v>0</v>
      </c>
      <c r="CK30" s="32">
        <f t="shared" ca="1" si="56"/>
        <v>0</v>
      </c>
      <c r="CL30" s="32">
        <f t="shared" ca="1" si="57"/>
        <v>0</v>
      </c>
      <c r="CM30" s="32">
        <f t="shared" ca="1" si="58"/>
        <v>0</v>
      </c>
      <c r="CN30" s="32">
        <f t="shared" ca="1" si="59"/>
        <v>0</v>
      </c>
      <c r="CO30" s="32">
        <f t="shared" ca="1" si="60"/>
        <v>0</v>
      </c>
      <c r="CP30" s="32">
        <f t="shared" ca="1" si="61"/>
        <v>0</v>
      </c>
      <c r="CQ30" s="32">
        <f t="shared" ca="1" si="62"/>
        <v>0</v>
      </c>
      <c r="CR30" s="32">
        <f t="shared" ca="1" si="63"/>
        <v>0</v>
      </c>
      <c r="CS30" s="32">
        <f t="shared" ca="1" si="64"/>
        <v>0</v>
      </c>
      <c r="CT30" s="32">
        <f t="shared" ca="1" si="65"/>
        <v>0</v>
      </c>
      <c r="CU30" s="32">
        <f t="shared" ca="1" si="66"/>
        <v>21</v>
      </c>
      <c r="CV30" s="32">
        <f t="shared" ca="1" si="67"/>
        <v>0</v>
      </c>
      <c r="CW30" s="31">
        <f t="shared" ca="1" si="191"/>
        <v>0</v>
      </c>
      <c r="CX30" s="31">
        <f t="shared" ca="1" si="192"/>
        <v>0</v>
      </c>
      <c r="CY30" s="31">
        <f t="shared" ca="1" si="193"/>
        <v>0</v>
      </c>
      <c r="CZ30" s="31">
        <f t="shared" ca="1" si="194"/>
        <v>0</v>
      </c>
      <c r="DA30" s="31">
        <f t="shared" ca="1" si="195"/>
        <v>0</v>
      </c>
      <c r="DB30" s="31">
        <f t="shared" ca="1" si="196"/>
        <v>0</v>
      </c>
      <c r="DC30" s="31">
        <f t="shared" ca="1" si="197"/>
        <v>0</v>
      </c>
      <c r="DD30" s="31">
        <f t="shared" ca="1" si="198"/>
        <v>0</v>
      </c>
      <c r="DE30" s="31">
        <f t="shared" ca="1" si="199"/>
        <v>0</v>
      </c>
      <c r="DF30" s="31">
        <f t="shared" ca="1" si="200"/>
        <v>0</v>
      </c>
      <c r="DG30" s="31">
        <f t="shared" ca="1" si="201"/>
        <v>50.560000000000016</v>
      </c>
      <c r="DH30" s="31">
        <f t="shared" ca="1" si="202"/>
        <v>0</v>
      </c>
      <c r="DI30" s="32">
        <f t="shared" ca="1" si="68"/>
        <v>0</v>
      </c>
      <c r="DJ30" s="32">
        <f t="shared" ca="1" si="69"/>
        <v>0</v>
      </c>
      <c r="DK30" s="32">
        <f t="shared" ca="1" si="70"/>
        <v>0</v>
      </c>
      <c r="DL30" s="32">
        <f t="shared" ca="1" si="71"/>
        <v>0</v>
      </c>
      <c r="DM30" s="32">
        <f t="shared" ca="1" si="72"/>
        <v>0</v>
      </c>
      <c r="DN30" s="32">
        <f t="shared" ca="1" si="73"/>
        <v>0</v>
      </c>
      <c r="DO30" s="32">
        <f t="shared" ca="1" si="74"/>
        <v>0</v>
      </c>
      <c r="DP30" s="32">
        <f t="shared" ca="1" si="75"/>
        <v>0</v>
      </c>
      <c r="DQ30" s="32">
        <f t="shared" ca="1" si="76"/>
        <v>0</v>
      </c>
      <c r="DR30" s="32">
        <f t="shared" ca="1" si="77"/>
        <v>0</v>
      </c>
      <c r="DS30" s="32">
        <f t="shared" ca="1" si="78"/>
        <v>2.5299999999999998</v>
      </c>
      <c r="DT30" s="32">
        <f t="shared" ca="1" si="79"/>
        <v>0</v>
      </c>
      <c r="DU30" s="31">
        <f t="shared" ca="1" si="80"/>
        <v>0</v>
      </c>
      <c r="DV30" s="31">
        <f t="shared" ca="1" si="81"/>
        <v>0</v>
      </c>
      <c r="DW30" s="31">
        <f t="shared" ca="1" si="82"/>
        <v>0</v>
      </c>
      <c r="DX30" s="31">
        <f t="shared" ca="1" si="83"/>
        <v>0</v>
      </c>
      <c r="DY30" s="31">
        <f t="shared" ca="1" si="84"/>
        <v>0</v>
      </c>
      <c r="DZ30" s="31">
        <f t="shared" ca="1" si="85"/>
        <v>0</v>
      </c>
      <c r="EA30" s="31">
        <f t="shared" ca="1" si="86"/>
        <v>0</v>
      </c>
      <c r="EB30" s="31">
        <f t="shared" ca="1" si="87"/>
        <v>0</v>
      </c>
      <c r="EC30" s="31">
        <f t="shared" ca="1" si="88"/>
        <v>0</v>
      </c>
      <c r="ED30" s="31">
        <f t="shared" ca="1" si="89"/>
        <v>0</v>
      </c>
      <c r="EE30" s="31">
        <f t="shared" ca="1" si="90"/>
        <v>9.83</v>
      </c>
      <c r="EF30" s="31">
        <f t="shared" ca="1" si="91"/>
        <v>0</v>
      </c>
      <c r="EG30" s="32">
        <f t="shared" ca="1" si="92"/>
        <v>0</v>
      </c>
      <c r="EH30" s="32">
        <f t="shared" ca="1" si="93"/>
        <v>0</v>
      </c>
      <c r="EI30" s="32">
        <f t="shared" ca="1" si="94"/>
        <v>0</v>
      </c>
      <c r="EJ30" s="32">
        <f t="shared" ca="1" si="95"/>
        <v>0</v>
      </c>
      <c r="EK30" s="32">
        <f t="shared" ca="1" si="96"/>
        <v>0</v>
      </c>
      <c r="EL30" s="32">
        <f t="shared" ca="1" si="97"/>
        <v>0</v>
      </c>
      <c r="EM30" s="32">
        <f t="shared" ca="1" si="98"/>
        <v>0</v>
      </c>
      <c r="EN30" s="32">
        <f t="shared" ca="1" si="99"/>
        <v>0</v>
      </c>
      <c r="EO30" s="32">
        <f t="shared" ca="1" si="100"/>
        <v>0</v>
      </c>
      <c r="EP30" s="32">
        <f t="shared" ca="1" si="101"/>
        <v>0</v>
      </c>
      <c r="EQ30" s="32">
        <f t="shared" ca="1" si="102"/>
        <v>62.920000000000016</v>
      </c>
      <c r="ER30" s="32">
        <f t="shared" ca="1" si="103"/>
        <v>0</v>
      </c>
    </row>
    <row r="31" spans="1:148" x14ac:dyDescent="0.25">
      <c r="A31" t="s">
        <v>453</v>
      </c>
      <c r="B31" s="1" t="s">
        <v>34</v>
      </c>
      <c r="C31" t="str">
        <f t="shared" ca="1" si="165"/>
        <v>CES1/CES2</v>
      </c>
      <c r="D31" t="str">
        <f t="shared" ca="1" si="2"/>
        <v>Calgary Energy Centre #1</v>
      </c>
      <c r="E31" s="51">
        <v>58620.843999999997</v>
      </c>
      <c r="F31" s="51">
        <v>53702.863899999997</v>
      </c>
      <c r="G31" s="51">
        <v>44490.946000000004</v>
      </c>
      <c r="H31" s="51">
        <v>10.24</v>
      </c>
      <c r="I31" s="51">
        <v>79164.7978</v>
      </c>
      <c r="J31" s="51">
        <v>86437.532300000006</v>
      </c>
      <c r="K31" s="51">
        <v>33017.732000000004</v>
      </c>
      <c r="L31" s="51">
        <v>77305.482199999999</v>
      </c>
      <c r="M31" s="51">
        <v>70818.994034999996</v>
      </c>
      <c r="N31" s="51">
        <v>32081.687900000001</v>
      </c>
      <c r="O31" s="51">
        <v>9597.9163000000008</v>
      </c>
      <c r="P31" s="51">
        <v>73479.117700000003</v>
      </c>
      <c r="Q31" s="32">
        <v>5151676.97</v>
      </c>
      <c r="R31" s="32">
        <v>1640872.88</v>
      </c>
      <c r="S31" s="32">
        <v>6635518.1900000004</v>
      </c>
      <c r="T31" s="32">
        <v>3287.08</v>
      </c>
      <c r="U31" s="32">
        <v>10568911.140000001</v>
      </c>
      <c r="V31" s="32">
        <v>11870985.23</v>
      </c>
      <c r="W31" s="32">
        <v>4052823.68</v>
      </c>
      <c r="X31" s="32">
        <v>8639469.5</v>
      </c>
      <c r="Y31" s="32">
        <v>11337444.289999999</v>
      </c>
      <c r="Z31" s="32">
        <v>4010320.37</v>
      </c>
      <c r="AA31" s="32">
        <v>369710.21</v>
      </c>
      <c r="AB31" s="32">
        <v>5285411.55</v>
      </c>
      <c r="AC31" s="2">
        <v>0.47</v>
      </c>
      <c r="AD31" s="2">
        <v>0.47</v>
      </c>
      <c r="AE31" s="2">
        <v>0.47</v>
      </c>
      <c r="AF31" s="2">
        <v>0.47</v>
      </c>
      <c r="AG31" s="2">
        <v>0.47</v>
      </c>
      <c r="AH31" s="2">
        <v>0.47</v>
      </c>
      <c r="AI31" s="2">
        <v>0.47</v>
      </c>
      <c r="AJ31" s="2">
        <v>0.47</v>
      </c>
      <c r="AK31" s="2">
        <v>0.47</v>
      </c>
      <c r="AL31" s="2">
        <v>0.47</v>
      </c>
      <c r="AM31" s="2">
        <v>0.47</v>
      </c>
      <c r="AN31" s="2">
        <v>0.47</v>
      </c>
      <c r="AO31" s="33">
        <v>24212.880000000001</v>
      </c>
      <c r="AP31" s="33">
        <v>7712.1</v>
      </c>
      <c r="AQ31" s="33">
        <v>31186.94</v>
      </c>
      <c r="AR31" s="33">
        <v>15.45</v>
      </c>
      <c r="AS31" s="33">
        <v>49673.88</v>
      </c>
      <c r="AT31" s="33">
        <v>55793.63</v>
      </c>
      <c r="AU31" s="33">
        <v>19048.27</v>
      </c>
      <c r="AV31" s="33">
        <v>40605.51</v>
      </c>
      <c r="AW31" s="33">
        <v>53285.99</v>
      </c>
      <c r="AX31" s="33">
        <v>18848.509999999998</v>
      </c>
      <c r="AY31" s="33">
        <v>1737.64</v>
      </c>
      <c r="AZ31" s="33">
        <v>24841.43</v>
      </c>
      <c r="BA31" s="31">
        <f t="shared" si="44"/>
        <v>-2060.67</v>
      </c>
      <c r="BB31" s="31">
        <f t="shared" si="45"/>
        <v>-656.35</v>
      </c>
      <c r="BC31" s="31">
        <f t="shared" si="46"/>
        <v>-2654.21</v>
      </c>
      <c r="BD31" s="31">
        <f t="shared" si="47"/>
        <v>5.26</v>
      </c>
      <c r="BE31" s="31">
        <f t="shared" si="48"/>
        <v>16910.259999999998</v>
      </c>
      <c r="BF31" s="31">
        <f t="shared" si="49"/>
        <v>18993.580000000002</v>
      </c>
      <c r="BG31" s="31">
        <f t="shared" si="50"/>
        <v>12563.75</v>
      </c>
      <c r="BH31" s="31">
        <f t="shared" si="51"/>
        <v>26782.36</v>
      </c>
      <c r="BI31" s="31">
        <f t="shared" si="52"/>
        <v>35146.080000000002</v>
      </c>
      <c r="BJ31" s="31">
        <f t="shared" si="53"/>
        <v>-15640.25</v>
      </c>
      <c r="BK31" s="31">
        <f t="shared" si="54"/>
        <v>-1441.87</v>
      </c>
      <c r="BL31" s="31">
        <f t="shared" si="55"/>
        <v>-20613.11</v>
      </c>
      <c r="BM31" s="6">
        <f t="shared" ca="1" si="152"/>
        <v>-2.4299999999999999E-2</v>
      </c>
      <c r="BN31" s="6">
        <f t="shared" ca="1" si="152"/>
        <v>-2.4299999999999999E-2</v>
      </c>
      <c r="BO31" s="6">
        <f t="shared" ca="1" si="152"/>
        <v>-2.4299999999999999E-2</v>
      </c>
      <c r="BP31" s="6">
        <f t="shared" ca="1" si="152"/>
        <v>-2.4299999999999999E-2</v>
      </c>
      <c r="BQ31" s="6">
        <f t="shared" ca="1" si="152"/>
        <v>-2.4299999999999999E-2</v>
      </c>
      <c r="BR31" s="6">
        <f t="shared" ca="1" si="152"/>
        <v>-2.4299999999999999E-2</v>
      </c>
      <c r="BS31" s="6">
        <f t="shared" ca="1" si="152"/>
        <v>-2.4299999999999999E-2</v>
      </c>
      <c r="BT31" s="6">
        <f t="shared" ca="1" si="152"/>
        <v>-2.4299999999999999E-2</v>
      </c>
      <c r="BU31" s="6">
        <f t="shared" ca="1" si="152"/>
        <v>-2.4299999999999999E-2</v>
      </c>
      <c r="BV31" s="6">
        <f t="shared" ca="1" si="152"/>
        <v>-2.4299999999999999E-2</v>
      </c>
      <c r="BW31" s="6">
        <f t="shared" ca="1" si="152"/>
        <v>-2.4299999999999999E-2</v>
      </c>
      <c r="BX31" s="6">
        <f t="shared" ca="1" si="152"/>
        <v>-2.4299999999999999E-2</v>
      </c>
      <c r="BY31" s="31">
        <f t="shared" ca="1" si="16"/>
        <v>-125185.75</v>
      </c>
      <c r="BZ31" s="31">
        <f t="shared" ca="1" si="17"/>
        <v>-39873.21</v>
      </c>
      <c r="CA31" s="31">
        <f t="shared" ca="1" si="18"/>
        <v>-161243.09</v>
      </c>
      <c r="CB31" s="31">
        <f t="shared" ca="1" si="19"/>
        <v>-79.88</v>
      </c>
      <c r="CC31" s="31">
        <f t="shared" ca="1" si="20"/>
        <v>-256824.54</v>
      </c>
      <c r="CD31" s="31">
        <f t="shared" ca="1" si="21"/>
        <v>-288464.94</v>
      </c>
      <c r="CE31" s="31">
        <f t="shared" ca="1" si="22"/>
        <v>-98483.62</v>
      </c>
      <c r="CF31" s="31">
        <f t="shared" ca="1" si="23"/>
        <v>-209939.11</v>
      </c>
      <c r="CG31" s="31">
        <f t="shared" ca="1" si="24"/>
        <v>-275499.90000000002</v>
      </c>
      <c r="CH31" s="31">
        <f t="shared" ca="1" si="25"/>
        <v>-97450.78</v>
      </c>
      <c r="CI31" s="31">
        <f t="shared" ca="1" si="26"/>
        <v>-8983.9599999999991</v>
      </c>
      <c r="CJ31" s="31">
        <f t="shared" ca="1" si="27"/>
        <v>-128435.5</v>
      </c>
      <c r="CK31" s="32">
        <f t="shared" ca="1" si="56"/>
        <v>13909.53</v>
      </c>
      <c r="CL31" s="32">
        <f t="shared" ca="1" si="57"/>
        <v>4430.3599999999997</v>
      </c>
      <c r="CM31" s="32">
        <f t="shared" ca="1" si="58"/>
        <v>17915.900000000001</v>
      </c>
      <c r="CN31" s="32">
        <f t="shared" ca="1" si="59"/>
        <v>8.8800000000000008</v>
      </c>
      <c r="CO31" s="32">
        <f t="shared" ca="1" si="60"/>
        <v>28536.06</v>
      </c>
      <c r="CP31" s="32">
        <f t="shared" ca="1" si="61"/>
        <v>32051.66</v>
      </c>
      <c r="CQ31" s="32">
        <f t="shared" ca="1" si="62"/>
        <v>10942.62</v>
      </c>
      <c r="CR31" s="32">
        <f t="shared" ca="1" si="63"/>
        <v>23326.57</v>
      </c>
      <c r="CS31" s="32">
        <f t="shared" ca="1" si="64"/>
        <v>30611.1</v>
      </c>
      <c r="CT31" s="32">
        <f t="shared" ca="1" si="65"/>
        <v>10827.86</v>
      </c>
      <c r="CU31" s="32">
        <f t="shared" ca="1" si="66"/>
        <v>998.22</v>
      </c>
      <c r="CV31" s="32">
        <f t="shared" ca="1" si="67"/>
        <v>14270.61</v>
      </c>
      <c r="CW31" s="31">
        <f t="shared" ca="1" si="191"/>
        <v>-133428.43</v>
      </c>
      <c r="CX31" s="31">
        <f t="shared" ca="1" si="192"/>
        <v>-42498.6</v>
      </c>
      <c r="CY31" s="31">
        <f t="shared" ca="1" si="193"/>
        <v>-171859.92</v>
      </c>
      <c r="CZ31" s="31">
        <f t="shared" ca="1" si="194"/>
        <v>-91.710000000000008</v>
      </c>
      <c r="DA31" s="31">
        <f t="shared" ca="1" si="195"/>
        <v>-294872.62</v>
      </c>
      <c r="DB31" s="31">
        <f t="shared" ca="1" si="196"/>
        <v>-331200.49</v>
      </c>
      <c r="DC31" s="31">
        <f t="shared" ca="1" si="197"/>
        <v>-119153.02</v>
      </c>
      <c r="DD31" s="31">
        <f t="shared" ca="1" si="198"/>
        <v>-254000.40999999997</v>
      </c>
      <c r="DE31" s="31">
        <f t="shared" ca="1" si="199"/>
        <v>-333320.87000000005</v>
      </c>
      <c r="DF31" s="31">
        <f t="shared" ca="1" si="200"/>
        <v>-89831.18</v>
      </c>
      <c r="DG31" s="31">
        <f t="shared" ca="1" si="201"/>
        <v>-8281.5099999999984</v>
      </c>
      <c r="DH31" s="31">
        <f t="shared" ca="1" si="202"/>
        <v>-118393.21</v>
      </c>
      <c r="DI31" s="32">
        <f t="shared" ca="1" si="68"/>
        <v>-6671.42</v>
      </c>
      <c r="DJ31" s="32">
        <f t="shared" ca="1" si="69"/>
        <v>-2124.9299999999998</v>
      </c>
      <c r="DK31" s="32">
        <f t="shared" ca="1" si="70"/>
        <v>-8593</v>
      </c>
      <c r="DL31" s="32">
        <f t="shared" ca="1" si="71"/>
        <v>-4.59</v>
      </c>
      <c r="DM31" s="32">
        <f t="shared" ca="1" si="72"/>
        <v>-14743.63</v>
      </c>
      <c r="DN31" s="32">
        <f t="shared" ca="1" si="73"/>
        <v>-16560.02</v>
      </c>
      <c r="DO31" s="32">
        <f t="shared" ca="1" si="74"/>
        <v>-5957.65</v>
      </c>
      <c r="DP31" s="32">
        <f t="shared" ca="1" si="75"/>
        <v>-12700.02</v>
      </c>
      <c r="DQ31" s="32">
        <f t="shared" ca="1" si="76"/>
        <v>-16666.04</v>
      </c>
      <c r="DR31" s="32">
        <f t="shared" ca="1" si="77"/>
        <v>-4491.5600000000004</v>
      </c>
      <c r="DS31" s="32">
        <f t="shared" ca="1" si="78"/>
        <v>-414.08</v>
      </c>
      <c r="DT31" s="32">
        <f t="shared" ca="1" si="79"/>
        <v>-5919.66</v>
      </c>
      <c r="DU31" s="31">
        <f t="shared" ca="1" si="80"/>
        <v>-28994.95</v>
      </c>
      <c r="DV31" s="31">
        <f t="shared" ca="1" si="81"/>
        <v>-9135.99</v>
      </c>
      <c r="DW31" s="31">
        <f t="shared" ca="1" si="82"/>
        <v>-36582.44</v>
      </c>
      <c r="DX31" s="31">
        <f t="shared" ca="1" si="83"/>
        <v>-19.309999999999999</v>
      </c>
      <c r="DY31" s="31">
        <f t="shared" ca="1" si="84"/>
        <v>-61411.96</v>
      </c>
      <c r="DZ31" s="31">
        <f t="shared" ca="1" si="85"/>
        <v>-68204.27</v>
      </c>
      <c r="EA31" s="31">
        <f t="shared" ca="1" si="86"/>
        <v>-24267.919999999998</v>
      </c>
      <c r="EB31" s="31">
        <f t="shared" ca="1" si="87"/>
        <v>-51139.06</v>
      </c>
      <c r="EC31" s="31">
        <f t="shared" ca="1" si="88"/>
        <v>-66330.5</v>
      </c>
      <c r="ED31" s="31">
        <f t="shared" ca="1" si="89"/>
        <v>-17673.27</v>
      </c>
      <c r="EE31" s="31">
        <f t="shared" ca="1" si="90"/>
        <v>-1609.95</v>
      </c>
      <c r="EF31" s="31">
        <f t="shared" ca="1" si="91"/>
        <v>-22748.400000000001</v>
      </c>
      <c r="EG31" s="32">
        <f t="shared" ca="1" si="92"/>
        <v>-169094.80000000002</v>
      </c>
      <c r="EH31" s="32">
        <f t="shared" ca="1" si="93"/>
        <v>-53759.519999999997</v>
      </c>
      <c r="EI31" s="32">
        <f t="shared" ca="1" si="94"/>
        <v>-217035.36000000002</v>
      </c>
      <c r="EJ31" s="32">
        <f t="shared" ca="1" si="95"/>
        <v>-115.61000000000001</v>
      </c>
      <c r="EK31" s="32">
        <f t="shared" ca="1" si="96"/>
        <v>-371028.21</v>
      </c>
      <c r="EL31" s="32">
        <f t="shared" ca="1" si="97"/>
        <v>-415964.78</v>
      </c>
      <c r="EM31" s="32">
        <f t="shared" ca="1" si="98"/>
        <v>-149378.59</v>
      </c>
      <c r="EN31" s="32">
        <f t="shared" ca="1" si="99"/>
        <v>-317839.49</v>
      </c>
      <c r="EO31" s="32">
        <f t="shared" ca="1" si="100"/>
        <v>-416317.41000000003</v>
      </c>
      <c r="EP31" s="32">
        <f t="shared" ca="1" si="101"/>
        <v>-111996.01</v>
      </c>
      <c r="EQ31" s="32">
        <f t="shared" ca="1" si="102"/>
        <v>-10305.539999999999</v>
      </c>
      <c r="ER31" s="32">
        <f t="shared" ca="1" si="103"/>
        <v>-147061.27000000002</v>
      </c>
    </row>
    <row r="32" spans="1:148" x14ac:dyDescent="0.25">
      <c r="A32" t="s">
        <v>453</v>
      </c>
      <c r="B32" s="1" t="s">
        <v>35</v>
      </c>
      <c r="C32" t="str">
        <f t="shared" ca="1" si="165"/>
        <v>CES1/CES2</v>
      </c>
      <c r="D32" t="str">
        <f t="shared" ca="1" si="2"/>
        <v>Calgary Energy Centre #1</v>
      </c>
      <c r="E32" s="51">
        <v>36452.972999999998</v>
      </c>
      <c r="F32" s="51">
        <v>33189.944000000003</v>
      </c>
      <c r="G32" s="51">
        <v>28938.620900000002</v>
      </c>
      <c r="H32" s="51">
        <v>0</v>
      </c>
      <c r="I32" s="51">
        <v>46269.097999999998</v>
      </c>
      <c r="J32" s="51">
        <v>55610.195699999997</v>
      </c>
      <c r="K32" s="51">
        <v>20495.141</v>
      </c>
      <c r="L32" s="51">
        <v>49402.095999999998</v>
      </c>
      <c r="M32" s="51">
        <v>45438.282399999996</v>
      </c>
      <c r="N32" s="51">
        <v>19093.7451</v>
      </c>
      <c r="O32" s="51">
        <v>5277.2727029999996</v>
      </c>
      <c r="P32" s="51">
        <v>41633.140099999997</v>
      </c>
      <c r="Q32" s="32">
        <v>3298292.14</v>
      </c>
      <c r="R32" s="32">
        <v>1002137.62</v>
      </c>
      <c r="S32" s="32">
        <v>4356251.71</v>
      </c>
      <c r="T32" s="32">
        <v>0</v>
      </c>
      <c r="U32" s="32">
        <v>5762313.4400000004</v>
      </c>
      <c r="V32" s="32">
        <v>8054762.2300000004</v>
      </c>
      <c r="W32" s="32">
        <v>2738236.96</v>
      </c>
      <c r="X32" s="32">
        <v>5647199.6399999997</v>
      </c>
      <c r="Y32" s="32">
        <v>7526999.29</v>
      </c>
      <c r="Z32" s="32">
        <v>2462602.2599999998</v>
      </c>
      <c r="AA32" s="32">
        <v>202823.78</v>
      </c>
      <c r="AB32" s="32">
        <v>3152931.06</v>
      </c>
      <c r="AC32" s="2">
        <v>0.47</v>
      </c>
      <c r="AD32" s="2">
        <v>0.47</v>
      </c>
      <c r="AE32" s="2">
        <v>0.47</v>
      </c>
      <c r="AF32" s="2">
        <v>0.47</v>
      </c>
      <c r="AG32" s="2">
        <v>0.47</v>
      </c>
      <c r="AH32" s="2">
        <v>0.47</v>
      </c>
      <c r="AI32" s="2">
        <v>0.47</v>
      </c>
      <c r="AJ32" s="2">
        <v>0.47</v>
      </c>
      <c r="AK32" s="2">
        <v>0.47</v>
      </c>
      <c r="AL32" s="2">
        <v>0.47</v>
      </c>
      <c r="AM32" s="2">
        <v>0.47</v>
      </c>
      <c r="AN32" s="2">
        <v>0.47</v>
      </c>
      <c r="AO32" s="33">
        <v>15501.97</v>
      </c>
      <c r="AP32" s="33">
        <v>4710.05</v>
      </c>
      <c r="AQ32" s="33">
        <v>20474.38</v>
      </c>
      <c r="AR32" s="33">
        <v>0</v>
      </c>
      <c r="AS32" s="33">
        <v>27082.87</v>
      </c>
      <c r="AT32" s="33">
        <v>37857.379999999997</v>
      </c>
      <c r="AU32" s="33">
        <v>12869.71</v>
      </c>
      <c r="AV32" s="33">
        <v>26541.84</v>
      </c>
      <c r="AW32" s="33">
        <v>35376.9</v>
      </c>
      <c r="AX32" s="33">
        <v>11574.23</v>
      </c>
      <c r="AY32" s="33">
        <v>953.27</v>
      </c>
      <c r="AZ32" s="33">
        <v>14818.78</v>
      </c>
      <c r="BA32" s="31">
        <f t="shared" si="44"/>
        <v>-1319.32</v>
      </c>
      <c r="BB32" s="31">
        <f t="shared" si="45"/>
        <v>-400.86</v>
      </c>
      <c r="BC32" s="31">
        <f t="shared" si="46"/>
        <v>-1742.5</v>
      </c>
      <c r="BD32" s="31">
        <f t="shared" si="47"/>
        <v>0</v>
      </c>
      <c r="BE32" s="31">
        <f t="shared" si="48"/>
        <v>9219.7000000000007</v>
      </c>
      <c r="BF32" s="31">
        <f t="shared" si="49"/>
        <v>12887.62</v>
      </c>
      <c r="BG32" s="31">
        <f t="shared" si="50"/>
        <v>8488.5300000000007</v>
      </c>
      <c r="BH32" s="31">
        <f t="shared" si="51"/>
        <v>17506.32</v>
      </c>
      <c r="BI32" s="31">
        <f t="shared" si="52"/>
        <v>23333.7</v>
      </c>
      <c r="BJ32" s="31">
        <f t="shared" si="53"/>
        <v>-9604.15</v>
      </c>
      <c r="BK32" s="31">
        <f t="shared" si="54"/>
        <v>-791.01</v>
      </c>
      <c r="BL32" s="31">
        <f t="shared" si="55"/>
        <v>-12296.43</v>
      </c>
      <c r="BM32" s="6">
        <f t="shared" ca="1" si="152"/>
        <v>-2.4299999999999999E-2</v>
      </c>
      <c r="BN32" s="6">
        <f t="shared" ca="1" si="152"/>
        <v>-2.4299999999999999E-2</v>
      </c>
      <c r="BO32" s="6">
        <f t="shared" ca="1" si="152"/>
        <v>-2.4299999999999999E-2</v>
      </c>
      <c r="BP32" s="6">
        <f t="shared" ca="1" si="152"/>
        <v>-2.4299999999999999E-2</v>
      </c>
      <c r="BQ32" s="6">
        <f t="shared" ca="1" si="152"/>
        <v>-2.4299999999999999E-2</v>
      </c>
      <c r="BR32" s="6">
        <f t="shared" ca="1" si="152"/>
        <v>-2.4299999999999999E-2</v>
      </c>
      <c r="BS32" s="6">
        <f t="shared" ca="1" si="152"/>
        <v>-2.4299999999999999E-2</v>
      </c>
      <c r="BT32" s="6">
        <f t="shared" ca="1" si="152"/>
        <v>-2.4299999999999999E-2</v>
      </c>
      <c r="BU32" s="6">
        <f t="shared" ca="1" si="152"/>
        <v>-2.4299999999999999E-2</v>
      </c>
      <c r="BV32" s="6">
        <f t="shared" ca="1" si="152"/>
        <v>-2.4299999999999999E-2</v>
      </c>
      <c r="BW32" s="6">
        <f t="shared" ca="1" si="152"/>
        <v>-2.4299999999999999E-2</v>
      </c>
      <c r="BX32" s="6">
        <f t="shared" ca="1" si="152"/>
        <v>-2.4299999999999999E-2</v>
      </c>
      <c r="BY32" s="31">
        <f t="shared" ca="1" si="16"/>
        <v>-80148.5</v>
      </c>
      <c r="BZ32" s="31">
        <f t="shared" ca="1" si="17"/>
        <v>-24351.94</v>
      </c>
      <c r="CA32" s="31">
        <f t="shared" ca="1" si="18"/>
        <v>-105856.92</v>
      </c>
      <c r="CB32" s="31">
        <f t="shared" ca="1" si="19"/>
        <v>0</v>
      </c>
      <c r="CC32" s="31">
        <f t="shared" ca="1" si="20"/>
        <v>-140024.22</v>
      </c>
      <c r="CD32" s="31">
        <f t="shared" ca="1" si="21"/>
        <v>-195730.72</v>
      </c>
      <c r="CE32" s="31">
        <f t="shared" ca="1" si="22"/>
        <v>-66539.16</v>
      </c>
      <c r="CF32" s="31">
        <f t="shared" ca="1" si="23"/>
        <v>-137226.95000000001</v>
      </c>
      <c r="CG32" s="31">
        <f t="shared" ca="1" si="24"/>
        <v>-182906.08</v>
      </c>
      <c r="CH32" s="31">
        <f t="shared" ca="1" si="25"/>
        <v>-59841.23</v>
      </c>
      <c r="CI32" s="31">
        <f t="shared" ca="1" si="26"/>
        <v>-4928.62</v>
      </c>
      <c r="CJ32" s="31">
        <f t="shared" ca="1" si="27"/>
        <v>-76616.22</v>
      </c>
      <c r="CK32" s="32">
        <f t="shared" ca="1" si="56"/>
        <v>8905.39</v>
      </c>
      <c r="CL32" s="32">
        <f t="shared" ca="1" si="57"/>
        <v>2705.77</v>
      </c>
      <c r="CM32" s="32">
        <f t="shared" ca="1" si="58"/>
        <v>11761.88</v>
      </c>
      <c r="CN32" s="32">
        <f t="shared" ca="1" si="59"/>
        <v>0</v>
      </c>
      <c r="CO32" s="32">
        <f t="shared" ca="1" si="60"/>
        <v>15558.25</v>
      </c>
      <c r="CP32" s="32">
        <f t="shared" ca="1" si="61"/>
        <v>21747.86</v>
      </c>
      <c r="CQ32" s="32">
        <f t="shared" ca="1" si="62"/>
        <v>7393.24</v>
      </c>
      <c r="CR32" s="32">
        <f t="shared" ca="1" si="63"/>
        <v>15247.44</v>
      </c>
      <c r="CS32" s="32">
        <f t="shared" ca="1" si="64"/>
        <v>20322.900000000001</v>
      </c>
      <c r="CT32" s="32">
        <f t="shared" ca="1" si="65"/>
        <v>6649.03</v>
      </c>
      <c r="CU32" s="32">
        <f t="shared" ca="1" si="66"/>
        <v>547.62</v>
      </c>
      <c r="CV32" s="32">
        <f t="shared" ca="1" si="67"/>
        <v>8512.91</v>
      </c>
      <c r="CW32" s="31">
        <f t="shared" ca="1" si="191"/>
        <v>-85425.76</v>
      </c>
      <c r="CX32" s="31">
        <f t="shared" ca="1" si="192"/>
        <v>-25955.359999999997</v>
      </c>
      <c r="CY32" s="31">
        <f t="shared" ca="1" si="193"/>
        <v>-112826.92</v>
      </c>
      <c r="CZ32" s="31">
        <f t="shared" ca="1" si="194"/>
        <v>0</v>
      </c>
      <c r="DA32" s="31">
        <f t="shared" ca="1" si="195"/>
        <v>-160768.54</v>
      </c>
      <c r="DB32" s="31">
        <f t="shared" ca="1" si="196"/>
        <v>-224727.86</v>
      </c>
      <c r="DC32" s="31">
        <f t="shared" ca="1" si="197"/>
        <v>-80504.160000000003</v>
      </c>
      <c r="DD32" s="31">
        <f t="shared" ca="1" si="198"/>
        <v>-166027.67000000001</v>
      </c>
      <c r="DE32" s="31">
        <f t="shared" ca="1" si="199"/>
        <v>-221293.78</v>
      </c>
      <c r="DF32" s="31">
        <f t="shared" ca="1" si="200"/>
        <v>-55162.280000000006</v>
      </c>
      <c r="DG32" s="31">
        <f t="shared" ca="1" si="201"/>
        <v>-4543.26</v>
      </c>
      <c r="DH32" s="31">
        <f t="shared" ca="1" si="202"/>
        <v>-70625.66</v>
      </c>
      <c r="DI32" s="32">
        <f t="shared" ca="1" si="68"/>
        <v>-4271.29</v>
      </c>
      <c r="DJ32" s="32">
        <f t="shared" ca="1" si="69"/>
        <v>-1297.77</v>
      </c>
      <c r="DK32" s="32">
        <f t="shared" ca="1" si="70"/>
        <v>-5641.35</v>
      </c>
      <c r="DL32" s="32">
        <f t="shared" ca="1" si="71"/>
        <v>0</v>
      </c>
      <c r="DM32" s="32">
        <f t="shared" ca="1" si="72"/>
        <v>-8038.43</v>
      </c>
      <c r="DN32" s="32">
        <f t="shared" ca="1" si="73"/>
        <v>-11236.39</v>
      </c>
      <c r="DO32" s="32">
        <f t="shared" ca="1" si="74"/>
        <v>-4025.21</v>
      </c>
      <c r="DP32" s="32">
        <f t="shared" ca="1" si="75"/>
        <v>-8301.3799999999992</v>
      </c>
      <c r="DQ32" s="32">
        <f t="shared" ca="1" si="76"/>
        <v>-11064.69</v>
      </c>
      <c r="DR32" s="32">
        <f t="shared" ca="1" si="77"/>
        <v>-2758.11</v>
      </c>
      <c r="DS32" s="32">
        <f t="shared" ca="1" si="78"/>
        <v>-227.16</v>
      </c>
      <c r="DT32" s="32">
        <f t="shared" ca="1" si="79"/>
        <v>-3531.28</v>
      </c>
      <c r="DU32" s="31">
        <f t="shared" ca="1" si="80"/>
        <v>-18563.63</v>
      </c>
      <c r="DV32" s="31">
        <f t="shared" ca="1" si="81"/>
        <v>-5579.66</v>
      </c>
      <c r="DW32" s="31">
        <f t="shared" ca="1" si="82"/>
        <v>-24016.560000000001</v>
      </c>
      <c r="DX32" s="31">
        <f t="shared" ca="1" si="83"/>
        <v>0</v>
      </c>
      <c r="DY32" s="31">
        <f t="shared" ca="1" si="84"/>
        <v>-33482.629999999997</v>
      </c>
      <c r="DZ32" s="31">
        <f t="shared" ca="1" si="85"/>
        <v>-46278.31</v>
      </c>
      <c r="EA32" s="31">
        <f t="shared" ca="1" si="86"/>
        <v>-16396.3</v>
      </c>
      <c r="EB32" s="31">
        <f t="shared" ca="1" si="87"/>
        <v>-33427.11</v>
      </c>
      <c r="EC32" s="31">
        <f t="shared" ca="1" si="88"/>
        <v>-44037.23</v>
      </c>
      <c r="ED32" s="31">
        <f t="shared" ca="1" si="89"/>
        <v>-10852.55</v>
      </c>
      <c r="EE32" s="31">
        <f t="shared" ca="1" si="90"/>
        <v>-883.22</v>
      </c>
      <c r="EF32" s="31">
        <f t="shared" ca="1" si="91"/>
        <v>-13570.21</v>
      </c>
      <c r="EG32" s="32">
        <f t="shared" ca="1" si="92"/>
        <v>-108260.68</v>
      </c>
      <c r="EH32" s="32">
        <f t="shared" ca="1" si="93"/>
        <v>-32832.789999999994</v>
      </c>
      <c r="EI32" s="32">
        <f t="shared" ca="1" si="94"/>
        <v>-142484.83000000002</v>
      </c>
      <c r="EJ32" s="32">
        <f t="shared" ca="1" si="95"/>
        <v>0</v>
      </c>
      <c r="EK32" s="32">
        <f t="shared" ca="1" si="96"/>
        <v>-202289.6</v>
      </c>
      <c r="EL32" s="32">
        <f t="shared" ca="1" si="97"/>
        <v>-282242.56</v>
      </c>
      <c r="EM32" s="32">
        <f t="shared" ca="1" si="98"/>
        <v>-100925.67000000001</v>
      </c>
      <c r="EN32" s="32">
        <f t="shared" ca="1" si="99"/>
        <v>-207756.16000000003</v>
      </c>
      <c r="EO32" s="32">
        <f t="shared" ca="1" si="100"/>
        <v>-276395.7</v>
      </c>
      <c r="EP32" s="32">
        <f t="shared" ca="1" si="101"/>
        <v>-68772.94</v>
      </c>
      <c r="EQ32" s="32">
        <f t="shared" ca="1" si="102"/>
        <v>-5653.64</v>
      </c>
      <c r="ER32" s="32">
        <f t="shared" ca="1" si="103"/>
        <v>-87727.15</v>
      </c>
    </row>
    <row r="33" spans="1:148" x14ac:dyDescent="0.25">
      <c r="A33" t="s">
        <v>454</v>
      </c>
      <c r="B33" s="1" t="s">
        <v>44</v>
      </c>
      <c r="C33" t="str">
        <f t="shared" ca="1" si="165"/>
        <v>CMH1</v>
      </c>
      <c r="D33" t="str">
        <f t="shared" ca="1" si="2"/>
        <v>City of Medicine Hat</v>
      </c>
      <c r="E33" s="51">
        <v>14632.937099999999</v>
      </c>
      <c r="F33" s="51">
        <v>10138.3887</v>
      </c>
      <c r="G33" s="51">
        <v>35712.819799999997</v>
      </c>
      <c r="H33" s="51">
        <v>24924.5517</v>
      </c>
      <c r="I33" s="51">
        <v>24578.230100000001</v>
      </c>
      <c r="J33" s="51">
        <v>26046.063699999999</v>
      </c>
      <c r="K33" s="51">
        <v>16421.946800000002</v>
      </c>
      <c r="L33" s="51">
        <v>22645.327799999999</v>
      </c>
      <c r="M33" s="51">
        <v>19915.8678</v>
      </c>
      <c r="N33" s="51">
        <v>14149.378699999999</v>
      </c>
      <c r="O33" s="51">
        <v>6465.1171999999997</v>
      </c>
      <c r="P33" s="51">
        <v>12546.9169</v>
      </c>
      <c r="Q33" s="32">
        <v>1854978.95</v>
      </c>
      <c r="R33" s="32">
        <v>376022.35</v>
      </c>
      <c r="S33" s="32">
        <v>5168876.1900000004</v>
      </c>
      <c r="T33" s="32">
        <v>5937956.0700000003</v>
      </c>
      <c r="U33" s="32">
        <v>6174404.9199999999</v>
      </c>
      <c r="V33" s="32">
        <v>3931551.29</v>
      </c>
      <c r="W33" s="32">
        <v>1178421.52</v>
      </c>
      <c r="X33" s="32">
        <v>2934598.59</v>
      </c>
      <c r="Y33" s="32">
        <v>4526811.87</v>
      </c>
      <c r="Z33" s="32">
        <v>1854059.69</v>
      </c>
      <c r="AA33" s="32">
        <v>268775.5</v>
      </c>
      <c r="AB33" s="32">
        <v>1075991.25</v>
      </c>
      <c r="AC33" s="2">
        <v>0.51</v>
      </c>
      <c r="AD33" s="2">
        <v>0.51</v>
      </c>
      <c r="AE33" s="2">
        <v>0.51</v>
      </c>
      <c r="AF33" s="2">
        <v>0.51</v>
      </c>
      <c r="AG33" s="2">
        <v>0.51</v>
      </c>
      <c r="AH33" s="2">
        <v>0.51</v>
      </c>
      <c r="AI33" s="2">
        <v>0.51</v>
      </c>
      <c r="AJ33" s="2">
        <v>0.51</v>
      </c>
      <c r="AK33" s="2">
        <v>0.51</v>
      </c>
      <c r="AL33" s="2">
        <v>0.25</v>
      </c>
      <c r="AM33" s="2">
        <v>0.25</v>
      </c>
      <c r="AN33" s="2">
        <v>0.25</v>
      </c>
      <c r="AO33" s="33">
        <v>9460.39</v>
      </c>
      <c r="AP33" s="33">
        <v>1917.71</v>
      </c>
      <c r="AQ33" s="33">
        <v>26361.27</v>
      </c>
      <c r="AR33" s="33">
        <v>30283.58</v>
      </c>
      <c r="AS33" s="33">
        <v>31489.47</v>
      </c>
      <c r="AT33" s="33">
        <v>20050.91</v>
      </c>
      <c r="AU33" s="33">
        <v>6009.95</v>
      </c>
      <c r="AV33" s="33">
        <v>14966.45</v>
      </c>
      <c r="AW33" s="33">
        <v>23086.74</v>
      </c>
      <c r="AX33" s="33">
        <v>4635.1499999999996</v>
      </c>
      <c r="AY33" s="33">
        <v>671.94</v>
      </c>
      <c r="AZ33" s="33">
        <v>2689.98</v>
      </c>
      <c r="BA33" s="31">
        <f t="shared" si="44"/>
        <v>-741.99</v>
      </c>
      <c r="BB33" s="31">
        <f t="shared" si="45"/>
        <v>-150.41</v>
      </c>
      <c r="BC33" s="31">
        <f t="shared" si="46"/>
        <v>-2067.5500000000002</v>
      </c>
      <c r="BD33" s="31">
        <f t="shared" si="47"/>
        <v>9500.73</v>
      </c>
      <c r="BE33" s="31">
        <f t="shared" si="48"/>
        <v>9879.0499999999993</v>
      </c>
      <c r="BF33" s="31">
        <f t="shared" si="49"/>
        <v>6290.48</v>
      </c>
      <c r="BG33" s="31">
        <f t="shared" si="50"/>
        <v>3653.11</v>
      </c>
      <c r="BH33" s="31">
        <f t="shared" si="51"/>
        <v>9097.26</v>
      </c>
      <c r="BI33" s="31">
        <f t="shared" si="52"/>
        <v>14033.12</v>
      </c>
      <c r="BJ33" s="31">
        <f t="shared" si="53"/>
        <v>-7230.83</v>
      </c>
      <c r="BK33" s="31">
        <f t="shared" si="54"/>
        <v>-1048.22</v>
      </c>
      <c r="BL33" s="31">
        <f t="shared" si="55"/>
        <v>-4196.37</v>
      </c>
      <c r="BM33" s="6">
        <f t="shared" ca="1" si="152"/>
        <v>-8.0999999999999996E-3</v>
      </c>
      <c r="BN33" s="6">
        <f t="shared" ca="1" si="152"/>
        <v>-8.0999999999999996E-3</v>
      </c>
      <c r="BO33" s="6">
        <f t="shared" ca="1" si="152"/>
        <v>-8.0999999999999996E-3</v>
      </c>
      <c r="BP33" s="6">
        <f t="shared" ca="1" si="152"/>
        <v>-8.0999999999999996E-3</v>
      </c>
      <c r="BQ33" s="6">
        <f t="shared" ca="1" si="152"/>
        <v>-8.0999999999999996E-3</v>
      </c>
      <c r="BR33" s="6">
        <f t="shared" ca="1" si="152"/>
        <v>-8.0999999999999996E-3</v>
      </c>
      <c r="BS33" s="6">
        <f t="shared" ca="1" si="152"/>
        <v>-8.0999999999999996E-3</v>
      </c>
      <c r="BT33" s="6">
        <f t="shared" ca="1" si="152"/>
        <v>-8.0999999999999996E-3</v>
      </c>
      <c r="BU33" s="6">
        <f t="shared" ca="1" si="152"/>
        <v>-8.0999999999999996E-3</v>
      </c>
      <c r="BV33" s="6">
        <f t="shared" ca="1" si="152"/>
        <v>-8.0999999999999996E-3</v>
      </c>
      <c r="BW33" s="6">
        <f t="shared" ca="1" si="152"/>
        <v>-8.0999999999999996E-3</v>
      </c>
      <c r="BX33" s="6">
        <f t="shared" ca="1" si="152"/>
        <v>-8.0999999999999996E-3</v>
      </c>
      <c r="BY33" s="31">
        <f t="shared" ca="1" si="16"/>
        <v>-15025.33</v>
      </c>
      <c r="BZ33" s="31">
        <f t="shared" ca="1" si="17"/>
        <v>-3045.78</v>
      </c>
      <c r="CA33" s="31">
        <f t="shared" ca="1" si="18"/>
        <v>-41867.9</v>
      </c>
      <c r="CB33" s="31">
        <f t="shared" ca="1" si="19"/>
        <v>-48097.440000000002</v>
      </c>
      <c r="CC33" s="31">
        <f t="shared" ca="1" si="20"/>
        <v>-50012.68</v>
      </c>
      <c r="CD33" s="31">
        <f t="shared" ca="1" si="21"/>
        <v>-31845.57</v>
      </c>
      <c r="CE33" s="31">
        <f t="shared" ca="1" si="22"/>
        <v>-9545.2099999999991</v>
      </c>
      <c r="CF33" s="31">
        <f t="shared" ca="1" si="23"/>
        <v>-23770.25</v>
      </c>
      <c r="CG33" s="31">
        <f t="shared" ca="1" si="24"/>
        <v>-36667.18</v>
      </c>
      <c r="CH33" s="31">
        <f t="shared" ca="1" si="25"/>
        <v>-15017.88</v>
      </c>
      <c r="CI33" s="31">
        <f t="shared" ca="1" si="26"/>
        <v>-2177.08</v>
      </c>
      <c r="CJ33" s="31">
        <f t="shared" ca="1" si="27"/>
        <v>-8715.5300000000007</v>
      </c>
      <c r="CK33" s="32">
        <f t="shared" ca="1" si="56"/>
        <v>5008.4399999999996</v>
      </c>
      <c r="CL33" s="32">
        <f t="shared" ca="1" si="57"/>
        <v>1015.26</v>
      </c>
      <c r="CM33" s="32">
        <f t="shared" ca="1" si="58"/>
        <v>13955.97</v>
      </c>
      <c r="CN33" s="32">
        <f t="shared" ca="1" si="59"/>
        <v>16032.48</v>
      </c>
      <c r="CO33" s="32">
        <f t="shared" ca="1" si="60"/>
        <v>16670.89</v>
      </c>
      <c r="CP33" s="32">
        <f t="shared" ca="1" si="61"/>
        <v>10615.19</v>
      </c>
      <c r="CQ33" s="32">
        <f t="shared" ca="1" si="62"/>
        <v>3181.74</v>
      </c>
      <c r="CR33" s="32">
        <f t="shared" ca="1" si="63"/>
        <v>7923.42</v>
      </c>
      <c r="CS33" s="32">
        <f t="shared" ca="1" si="64"/>
        <v>12222.39</v>
      </c>
      <c r="CT33" s="32">
        <f t="shared" ca="1" si="65"/>
        <v>5005.96</v>
      </c>
      <c r="CU33" s="32">
        <f t="shared" ca="1" si="66"/>
        <v>725.69</v>
      </c>
      <c r="CV33" s="32">
        <f t="shared" ca="1" si="67"/>
        <v>2905.18</v>
      </c>
      <c r="CW33" s="31">
        <f t="shared" ca="1" si="191"/>
        <v>-18735.289999999997</v>
      </c>
      <c r="CX33" s="31">
        <f t="shared" ca="1" si="192"/>
        <v>-3797.8200000000006</v>
      </c>
      <c r="CY33" s="31">
        <f t="shared" ca="1" si="193"/>
        <v>-52205.649999999994</v>
      </c>
      <c r="CZ33" s="31">
        <f t="shared" ca="1" si="194"/>
        <v>-71849.27</v>
      </c>
      <c r="DA33" s="31">
        <f t="shared" ca="1" si="195"/>
        <v>-74710.31</v>
      </c>
      <c r="DB33" s="31">
        <f t="shared" ca="1" si="196"/>
        <v>-47571.76999999999</v>
      </c>
      <c r="DC33" s="31">
        <f t="shared" ca="1" si="197"/>
        <v>-16026.529999999999</v>
      </c>
      <c r="DD33" s="31">
        <f t="shared" ca="1" si="198"/>
        <v>-39910.54</v>
      </c>
      <c r="DE33" s="31">
        <f t="shared" ca="1" si="199"/>
        <v>-61564.65</v>
      </c>
      <c r="DF33" s="31">
        <f t="shared" ca="1" si="200"/>
        <v>-7416.239999999998</v>
      </c>
      <c r="DG33" s="31">
        <f t="shared" ca="1" si="201"/>
        <v>-1075.1099999999999</v>
      </c>
      <c r="DH33" s="31">
        <f t="shared" ca="1" si="202"/>
        <v>-4303.96</v>
      </c>
      <c r="DI33" s="32">
        <f t="shared" ca="1" si="68"/>
        <v>-936.76</v>
      </c>
      <c r="DJ33" s="32">
        <f t="shared" ca="1" si="69"/>
        <v>-189.89</v>
      </c>
      <c r="DK33" s="32">
        <f t="shared" ca="1" si="70"/>
        <v>-2610.2800000000002</v>
      </c>
      <c r="DL33" s="32">
        <f t="shared" ca="1" si="71"/>
        <v>-3592.46</v>
      </c>
      <c r="DM33" s="32">
        <f t="shared" ca="1" si="72"/>
        <v>-3735.52</v>
      </c>
      <c r="DN33" s="32">
        <f t="shared" ca="1" si="73"/>
        <v>-2378.59</v>
      </c>
      <c r="DO33" s="32">
        <f t="shared" ca="1" si="74"/>
        <v>-801.33</v>
      </c>
      <c r="DP33" s="32">
        <f t="shared" ca="1" si="75"/>
        <v>-1995.53</v>
      </c>
      <c r="DQ33" s="32">
        <f t="shared" ca="1" si="76"/>
        <v>-3078.23</v>
      </c>
      <c r="DR33" s="32">
        <f t="shared" ca="1" si="77"/>
        <v>-370.81</v>
      </c>
      <c r="DS33" s="32">
        <f t="shared" ca="1" si="78"/>
        <v>-53.76</v>
      </c>
      <c r="DT33" s="32">
        <f t="shared" ca="1" si="79"/>
        <v>-215.2</v>
      </c>
      <c r="DU33" s="31">
        <f t="shared" ca="1" si="80"/>
        <v>-4071.31</v>
      </c>
      <c r="DV33" s="31">
        <f t="shared" ca="1" si="81"/>
        <v>-816.42</v>
      </c>
      <c r="DW33" s="31">
        <f t="shared" ca="1" si="82"/>
        <v>-11112.6</v>
      </c>
      <c r="DX33" s="31">
        <f t="shared" ca="1" si="83"/>
        <v>-15126.16</v>
      </c>
      <c r="DY33" s="31">
        <f t="shared" ca="1" si="84"/>
        <v>-15559.62</v>
      </c>
      <c r="DZ33" s="31">
        <f t="shared" ca="1" si="85"/>
        <v>-9796.48</v>
      </c>
      <c r="EA33" s="31">
        <f t="shared" ca="1" si="86"/>
        <v>-3264.13</v>
      </c>
      <c r="EB33" s="31">
        <f t="shared" ca="1" si="87"/>
        <v>-8035.37</v>
      </c>
      <c r="EC33" s="31">
        <f t="shared" ca="1" si="88"/>
        <v>-12251.3</v>
      </c>
      <c r="ED33" s="31">
        <f t="shared" ca="1" si="89"/>
        <v>-1459.06</v>
      </c>
      <c r="EE33" s="31">
        <f t="shared" ca="1" si="90"/>
        <v>-209</v>
      </c>
      <c r="EF33" s="31">
        <f t="shared" ca="1" si="91"/>
        <v>-826.97</v>
      </c>
      <c r="EG33" s="32">
        <f t="shared" ca="1" si="92"/>
        <v>-23743.359999999997</v>
      </c>
      <c r="EH33" s="32">
        <f t="shared" ca="1" si="93"/>
        <v>-4804.13</v>
      </c>
      <c r="EI33" s="32">
        <f t="shared" ca="1" si="94"/>
        <v>-65928.53</v>
      </c>
      <c r="EJ33" s="32">
        <f t="shared" ca="1" si="95"/>
        <v>-90567.890000000014</v>
      </c>
      <c r="EK33" s="32">
        <f t="shared" ca="1" si="96"/>
        <v>-94005.45</v>
      </c>
      <c r="EL33" s="32">
        <f t="shared" ca="1" si="97"/>
        <v>-59746.839999999982</v>
      </c>
      <c r="EM33" s="32">
        <f t="shared" ca="1" si="98"/>
        <v>-20091.990000000002</v>
      </c>
      <c r="EN33" s="32">
        <f t="shared" ca="1" si="99"/>
        <v>-49941.440000000002</v>
      </c>
      <c r="EO33" s="32">
        <f t="shared" ca="1" si="100"/>
        <v>-76894.180000000008</v>
      </c>
      <c r="EP33" s="32">
        <f t="shared" ca="1" si="101"/>
        <v>-9246.1099999999988</v>
      </c>
      <c r="EQ33" s="32">
        <f t="shared" ca="1" si="102"/>
        <v>-1337.87</v>
      </c>
      <c r="ER33" s="32">
        <f t="shared" ca="1" si="103"/>
        <v>-5346.13</v>
      </c>
    </row>
    <row r="34" spans="1:148" x14ac:dyDescent="0.25">
      <c r="A34" t="s">
        <v>455</v>
      </c>
      <c r="B34" s="1" t="s">
        <v>45</v>
      </c>
      <c r="C34" t="str">
        <f t="shared" ca="1" si="165"/>
        <v>CNR5</v>
      </c>
      <c r="D34" t="str">
        <f t="shared" ca="1" si="2"/>
        <v>CNRL Horizon Industrial System</v>
      </c>
      <c r="E34" s="51">
        <v>273.44159999999999</v>
      </c>
      <c r="F34" s="51">
        <v>345.90679999999998</v>
      </c>
      <c r="G34" s="51">
        <v>41.616999999999997</v>
      </c>
      <c r="H34" s="51">
        <v>0</v>
      </c>
      <c r="I34" s="51">
        <v>11269.764800000001</v>
      </c>
      <c r="J34" s="51">
        <v>513.6096</v>
      </c>
      <c r="K34" s="51">
        <v>386.59690000000001</v>
      </c>
      <c r="L34" s="51">
        <v>699.3451</v>
      </c>
      <c r="M34" s="51">
        <v>236.1883</v>
      </c>
      <c r="N34" s="51">
        <v>772.24469999999997</v>
      </c>
      <c r="O34" s="51">
        <v>5.9062999999999999</v>
      </c>
      <c r="P34" s="51">
        <v>0.13200000000000001</v>
      </c>
      <c r="Q34" s="32">
        <v>18267.93</v>
      </c>
      <c r="R34" s="32">
        <v>12060.17</v>
      </c>
      <c r="S34" s="32">
        <v>6055.73</v>
      </c>
      <c r="T34" s="32">
        <v>0</v>
      </c>
      <c r="U34" s="32">
        <v>882352.2</v>
      </c>
      <c r="V34" s="32">
        <v>17601.95</v>
      </c>
      <c r="W34" s="32">
        <v>19829.91</v>
      </c>
      <c r="X34" s="32">
        <v>21855.67</v>
      </c>
      <c r="Y34" s="32">
        <v>43466.43</v>
      </c>
      <c r="Z34" s="32">
        <v>38724.68</v>
      </c>
      <c r="AA34" s="32">
        <v>198.12</v>
      </c>
      <c r="AB34" s="32">
        <v>2.97</v>
      </c>
      <c r="AC34" s="2">
        <v>5.17</v>
      </c>
      <c r="AD34" s="2">
        <v>5.17</v>
      </c>
      <c r="AE34" s="2">
        <v>4.8</v>
      </c>
      <c r="AF34" s="2">
        <v>4.8</v>
      </c>
      <c r="AG34" s="2">
        <v>4.8</v>
      </c>
      <c r="AH34" s="2">
        <v>4.8</v>
      </c>
      <c r="AI34" s="2">
        <v>4.8</v>
      </c>
      <c r="AJ34" s="2">
        <v>4.8</v>
      </c>
      <c r="AK34" s="2">
        <v>4.8</v>
      </c>
      <c r="AL34" s="2">
        <v>4.8</v>
      </c>
      <c r="AM34" s="2">
        <v>4.8</v>
      </c>
      <c r="AN34" s="2">
        <v>4.8</v>
      </c>
      <c r="AO34" s="33">
        <v>944.45</v>
      </c>
      <c r="AP34" s="33">
        <v>623.51</v>
      </c>
      <c r="AQ34" s="33">
        <v>290.68</v>
      </c>
      <c r="AR34" s="33">
        <v>0</v>
      </c>
      <c r="AS34" s="33">
        <v>42352.91</v>
      </c>
      <c r="AT34" s="33">
        <v>844.89</v>
      </c>
      <c r="AU34" s="33">
        <v>951.84</v>
      </c>
      <c r="AV34" s="33">
        <v>1049.07</v>
      </c>
      <c r="AW34" s="33">
        <v>2086.39</v>
      </c>
      <c r="AX34" s="33">
        <v>1858.78</v>
      </c>
      <c r="AY34" s="33">
        <v>9.51</v>
      </c>
      <c r="AZ34" s="33">
        <v>0.14000000000000001</v>
      </c>
      <c r="BA34" s="31">
        <f t="shared" si="44"/>
        <v>-7.31</v>
      </c>
      <c r="BB34" s="31">
        <f t="shared" si="45"/>
        <v>-4.82</v>
      </c>
      <c r="BC34" s="31">
        <f t="shared" si="46"/>
        <v>-2.42</v>
      </c>
      <c r="BD34" s="31">
        <f t="shared" si="47"/>
        <v>0</v>
      </c>
      <c r="BE34" s="31">
        <f t="shared" si="48"/>
        <v>1411.76</v>
      </c>
      <c r="BF34" s="31">
        <f t="shared" si="49"/>
        <v>28.16</v>
      </c>
      <c r="BG34" s="31">
        <f t="shared" si="50"/>
        <v>61.47</v>
      </c>
      <c r="BH34" s="31">
        <f t="shared" si="51"/>
        <v>67.75</v>
      </c>
      <c r="BI34" s="31">
        <f t="shared" si="52"/>
        <v>134.75</v>
      </c>
      <c r="BJ34" s="31">
        <f t="shared" si="53"/>
        <v>-151.03</v>
      </c>
      <c r="BK34" s="31">
        <f t="shared" si="54"/>
        <v>-0.77</v>
      </c>
      <c r="BL34" s="31">
        <f t="shared" si="55"/>
        <v>-0.01</v>
      </c>
      <c r="BM34" s="6">
        <f t="shared" ca="1" si="152"/>
        <v>8.6199999999999999E-2</v>
      </c>
      <c r="BN34" s="6">
        <f t="shared" ca="1" si="152"/>
        <v>8.6199999999999999E-2</v>
      </c>
      <c r="BO34" s="6">
        <f t="shared" ca="1" si="152"/>
        <v>8.6199999999999999E-2</v>
      </c>
      <c r="BP34" s="6">
        <f t="shared" ca="1" si="152"/>
        <v>8.6199999999999999E-2</v>
      </c>
      <c r="BQ34" s="6">
        <f t="shared" ca="1" si="152"/>
        <v>8.6199999999999999E-2</v>
      </c>
      <c r="BR34" s="6">
        <f t="shared" ca="1" si="152"/>
        <v>8.6199999999999999E-2</v>
      </c>
      <c r="BS34" s="6">
        <f t="shared" ca="1" si="152"/>
        <v>8.6199999999999999E-2</v>
      </c>
      <c r="BT34" s="6">
        <f t="shared" ca="1" si="152"/>
        <v>8.6199999999999999E-2</v>
      </c>
      <c r="BU34" s="6">
        <f t="shared" ca="1" si="152"/>
        <v>8.6199999999999999E-2</v>
      </c>
      <c r="BV34" s="6">
        <f t="shared" ca="1" si="152"/>
        <v>8.6199999999999999E-2</v>
      </c>
      <c r="BW34" s="6">
        <f t="shared" ca="1" si="152"/>
        <v>8.6199999999999999E-2</v>
      </c>
      <c r="BX34" s="6">
        <f t="shared" ca="1" si="152"/>
        <v>8.6199999999999999E-2</v>
      </c>
      <c r="BY34" s="31">
        <f t="shared" ca="1" si="16"/>
        <v>1574.7</v>
      </c>
      <c r="BZ34" s="31">
        <f t="shared" ca="1" si="17"/>
        <v>1039.5899999999999</v>
      </c>
      <c r="CA34" s="31">
        <f t="shared" ca="1" si="18"/>
        <v>522</v>
      </c>
      <c r="CB34" s="31">
        <f t="shared" ca="1" si="19"/>
        <v>0</v>
      </c>
      <c r="CC34" s="31">
        <f t="shared" ca="1" si="20"/>
        <v>76058.759999999995</v>
      </c>
      <c r="CD34" s="31">
        <f t="shared" ca="1" si="21"/>
        <v>1517.29</v>
      </c>
      <c r="CE34" s="31">
        <f t="shared" ca="1" si="22"/>
        <v>1709.34</v>
      </c>
      <c r="CF34" s="31">
        <f t="shared" ca="1" si="23"/>
        <v>1883.96</v>
      </c>
      <c r="CG34" s="31">
        <f t="shared" ca="1" si="24"/>
        <v>3746.81</v>
      </c>
      <c r="CH34" s="31">
        <f t="shared" ca="1" si="25"/>
        <v>3338.07</v>
      </c>
      <c r="CI34" s="31">
        <f t="shared" ca="1" si="26"/>
        <v>17.079999999999998</v>
      </c>
      <c r="CJ34" s="31">
        <f t="shared" ca="1" si="27"/>
        <v>0.26</v>
      </c>
      <c r="CK34" s="32">
        <f t="shared" ca="1" si="56"/>
        <v>49.32</v>
      </c>
      <c r="CL34" s="32">
        <f t="shared" ca="1" si="57"/>
        <v>32.56</v>
      </c>
      <c r="CM34" s="32">
        <f t="shared" ca="1" si="58"/>
        <v>16.350000000000001</v>
      </c>
      <c r="CN34" s="32">
        <f t="shared" ca="1" si="59"/>
        <v>0</v>
      </c>
      <c r="CO34" s="32">
        <f t="shared" ca="1" si="60"/>
        <v>2382.35</v>
      </c>
      <c r="CP34" s="32">
        <f t="shared" ca="1" si="61"/>
        <v>47.53</v>
      </c>
      <c r="CQ34" s="32">
        <f t="shared" ca="1" si="62"/>
        <v>53.54</v>
      </c>
      <c r="CR34" s="32">
        <f t="shared" ca="1" si="63"/>
        <v>59.01</v>
      </c>
      <c r="CS34" s="32">
        <f t="shared" ca="1" si="64"/>
        <v>117.36</v>
      </c>
      <c r="CT34" s="32">
        <f t="shared" ca="1" si="65"/>
        <v>104.56</v>
      </c>
      <c r="CU34" s="32">
        <f t="shared" ca="1" si="66"/>
        <v>0.53</v>
      </c>
      <c r="CV34" s="32">
        <f t="shared" ca="1" si="67"/>
        <v>0.01</v>
      </c>
      <c r="CW34" s="31">
        <f t="shared" ca="1" si="191"/>
        <v>686.87999999999988</v>
      </c>
      <c r="CX34" s="31">
        <f t="shared" ca="1" si="192"/>
        <v>453.45999999999987</v>
      </c>
      <c r="CY34" s="31">
        <f t="shared" ca="1" si="193"/>
        <v>250.09</v>
      </c>
      <c r="CZ34" s="31">
        <f t="shared" ca="1" si="194"/>
        <v>0</v>
      </c>
      <c r="DA34" s="31">
        <f t="shared" ca="1" si="195"/>
        <v>34676.439999999995</v>
      </c>
      <c r="DB34" s="31">
        <f t="shared" ca="1" si="196"/>
        <v>691.77</v>
      </c>
      <c r="DC34" s="31">
        <f t="shared" ca="1" si="197"/>
        <v>749.56999999999982</v>
      </c>
      <c r="DD34" s="31">
        <f t="shared" ca="1" si="198"/>
        <v>826.15000000000009</v>
      </c>
      <c r="DE34" s="31">
        <f t="shared" ca="1" si="199"/>
        <v>1643.0300000000002</v>
      </c>
      <c r="DF34" s="31">
        <f t="shared" ca="1" si="200"/>
        <v>1734.88</v>
      </c>
      <c r="DG34" s="31">
        <f t="shared" ca="1" si="201"/>
        <v>8.8699999999999992</v>
      </c>
      <c r="DH34" s="31">
        <f t="shared" ca="1" si="202"/>
        <v>0.14000000000000001</v>
      </c>
      <c r="DI34" s="32">
        <f t="shared" ca="1" si="68"/>
        <v>34.340000000000003</v>
      </c>
      <c r="DJ34" s="32">
        <f t="shared" ca="1" si="69"/>
        <v>22.67</v>
      </c>
      <c r="DK34" s="32">
        <f t="shared" ca="1" si="70"/>
        <v>12.5</v>
      </c>
      <c r="DL34" s="32">
        <f t="shared" ca="1" si="71"/>
        <v>0</v>
      </c>
      <c r="DM34" s="32">
        <f t="shared" ca="1" si="72"/>
        <v>1733.82</v>
      </c>
      <c r="DN34" s="32">
        <f t="shared" ca="1" si="73"/>
        <v>34.590000000000003</v>
      </c>
      <c r="DO34" s="32">
        <f t="shared" ca="1" si="74"/>
        <v>37.479999999999997</v>
      </c>
      <c r="DP34" s="32">
        <f t="shared" ca="1" si="75"/>
        <v>41.31</v>
      </c>
      <c r="DQ34" s="32">
        <f t="shared" ca="1" si="76"/>
        <v>82.15</v>
      </c>
      <c r="DR34" s="32">
        <f t="shared" ca="1" si="77"/>
        <v>86.74</v>
      </c>
      <c r="DS34" s="32">
        <f t="shared" ca="1" si="78"/>
        <v>0.44</v>
      </c>
      <c r="DT34" s="32">
        <f t="shared" ca="1" si="79"/>
        <v>0.01</v>
      </c>
      <c r="DU34" s="31">
        <f t="shared" ca="1" si="80"/>
        <v>149.26</v>
      </c>
      <c r="DV34" s="31">
        <f t="shared" ca="1" si="81"/>
        <v>97.48</v>
      </c>
      <c r="DW34" s="31">
        <f t="shared" ca="1" si="82"/>
        <v>53.23</v>
      </c>
      <c r="DX34" s="31">
        <f t="shared" ca="1" si="83"/>
        <v>0</v>
      </c>
      <c r="DY34" s="31">
        <f t="shared" ca="1" si="84"/>
        <v>7221.93</v>
      </c>
      <c r="DZ34" s="31">
        <f t="shared" ca="1" si="85"/>
        <v>142.46</v>
      </c>
      <c r="EA34" s="31">
        <f t="shared" ca="1" si="86"/>
        <v>152.66999999999999</v>
      </c>
      <c r="EB34" s="31">
        <f t="shared" ca="1" si="87"/>
        <v>166.33</v>
      </c>
      <c r="EC34" s="31">
        <f t="shared" ca="1" si="88"/>
        <v>326.95999999999998</v>
      </c>
      <c r="ED34" s="31">
        <f t="shared" ca="1" si="89"/>
        <v>341.32</v>
      </c>
      <c r="EE34" s="31">
        <f t="shared" ca="1" si="90"/>
        <v>1.72</v>
      </c>
      <c r="EF34" s="31">
        <f t="shared" ca="1" si="91"/>
        <v>0.03</v>
      </c>
      <c r="EG34" s="32">
        <f t="shared" ca="1" si="92"/>
        <v>870.4799999999999</v>
      </c>
      <c r="EH34" s="32">
        <f t="shared" ca="1" si="93"/>
        <v>573.6099999999999</v>
      </c>
      <c r="EI34" s="32">
        <f t="shared" ca="1" si="94"/>
        <v>315.82000000000005</v>
      </c>
      <c r="EJ34" s="32">
        <f t="shared" ca="1" si="95"/>
        <v>0</v>
      </c>
      <c r="EK34" s="32">
        <f t="shared" ca="1" si="96"/>
        <v>43632.189999999995</v>
      </c>
      <c r="EL34" s="32">
        <f t="shared" ca="1" si="97"/>
        <v>868.82</v>
      </c>
      <c r="EM34" s="32">
        <f t="shared" ca="1" si="98"/>
        <v>939.7199999999998</v>
      </c>
      <c r="EN34" s="32">
        <f t="shared" ca="1" si="99"/>
        <v>1033.79</v>
      </c>
      <c r="EO34" s="32">
        <f t="shared" ca="1" si="100"/>
        <v>2052.1400000000003</v>
      </c>
      <c r="EP34" s="32">
        <f t="shared" ca="1" si="101"/>
        <v>2162.94</v>
      </c>
      <c r="EQ34" s="32">
        <f t="shared" ca="1" si="102"/>
        <v>11.03</v>
      </c>
      <c r="ER34" s="32">
        <f t="shared" ca="1" si="103"/>
        <v>0.18000000000000002</v>
      </c>
    </row>
    <row r="35" spans="1:148" x14ac:dyDescent="0.25">
      <c r="A35" t="s">
        <v>449</v>
      </c>
      <c r="B35" s="1" t="s">
        <v>159</v>
      </c>
      <c r="C35" t="str">
        <f t="shared" ca="1" si="165"/>
        <v>CR1</v>
      </c>
      <c r="D35" t="str">
        <f t="shared" ca="1" si="2"/>
        <v>Castle River #1 Wind Facility</v>
      </c>
      <c r="E35" s="51">
        <v>15077.7001</v>
      </c>
      <c r="F35" s="51">
        <v>13241.7336</v>
      </c>
      <c r="G35" s="51">
        <v>8144.0879000000004</v>
      </c>
      <c r="H35" s="51">
        <v>8303.2582000000002</v>
      </c>
      <c r="I35" s="51">
        <v>6913.9777999999997</v>
      </c>
      <c r="J35" s="51">
        <v>6127.1486999999997</v>
      </c>
      <c r="K35" s="51">
        <v>2481.1291999999999</v>
      </c>
      <c r="L35" s="51">
        <v>3195.0762</v>
      </c>
      <c r="M35" s="51">
        <v>6089.3973999999998</v>
      </c>
      <c r="N35" s="51">
        <v>10270.1459</v>
      </c>
      <c r="O35" s="51">
        <v>11995.562900000001</v>
      </c>
      <c r="P35" s="51">
        <v>13787.7878</v>
      </c>
      <c r="Q35" s="32">
        <v>588265.12</v>
      </c>
      <c r="R35" s="32">
        <v>326896.11</v>
      </c>
      <c r="S35" s="32">
        <v>489625.52</v>
      </c>
      <c r="T35" s="32">
        <v>1171113.04</v>
      </c>
      <c r="U35" s="32">
        <v>981276.33</v>
      </c>
      <c r="V35" s="32">
        <v>316643.12</v>
      </c>
      <c r="W35" s="32">
        <v>164437.97</v>
      </c>
      <c r="X35" s="32">
        <v>240399.43</v>
      </c>
      <c r="Y35" s="32">
        <v>226357.16</v>
      </c>
      <c r="Z35" s="32">
        <v>423113.27</v>
      </c>
      <c r="AA35" s="32">
        <v>273036.61</v>
      </c>
      <c r="AB35" s="32">
        <v>494926.88</v>
      </c>
      <c r="AC35" s="2">
        <v>2.38</v>
      </c>
      <c r="AD35" s="2">
        <v>2.38</v>
      </c>
      <c r="AE35" s="2">
        <v>2.38</v>
      </c>
      <c r="AF35" s="2">
        <v>2.38</v>
      </c>
      <c r="AG35" s="2">
        <v>2.38</v>
      </c>
      <c r="AH35" s="2">
        <v>2.38</v>
      </c>
      <c r="AI35" s="2">
        <v>2.38</v>
      </c>
      <c r="AJ35" s="2">
        <v>2.38</v>
      </c>
      <c r="AK35" s="2">
        <v>2.38</v>
      </c>
      <c r="AL35" s="2">
        <v>2.13</v>
      </c>
      <c r="AM35" s="2">
        <v>2.13</v>
      </c>
      <c r="AN35" s="2">
        <v>2.13</v>
      </c>
      <c r="AO35" s="33">
        <v>14000.71</v>
      </c>
      <c r="AP35" s="33">
        <v>7780.13</v>
      </c>
      <c r="AQ35" s="33">
        <v>11653.09</v>
      </c>
      <c r="AR35" s="33">
        <v>27872.49</v>
      </c>
      <c r="AS35" s="33">
        <v>23354.38</v>
      </c>
      <c r="AT35" s="33">
        <v>7536.11</v>
      </c>
      <c r="AU35" s="33">
        <v>3913.62</v>
      </c>
      <c r="AV35" s="33">
        <v>5721.51</v>
      </c>
      <c r="AW35" s="33">
        <v>5387.3</v>
      </c>
      <c r="AX35" s="33">
        <v>9012.31</v>
      </c>
      <c r="AY35" s="33">
        <v>5815.68</v>
      </c>
      <c r="AZ35" s="33">
        <v>10541.94</v>
      </c>
      <c r="BA35" s="31">
        <f t="shared" si="44"/>
        <v>-235.31</v>
      </c>
      <c r="BB35" s="31">
        <f t="shared" si="45"/>
        <v>-130.76</v>
      </c>
      <c r="BC35" s="31">
        <f t="shared" si="46"/>
        <v>-195.85</v>
      </c>
      <c r="BD35" s="31">
        <f t="shared" si="47"/>
        <v>1873.78</v>
      </c>
      <c r="BE35" s="31">
        <f t="shared" si="48"/>
        <v>1570.04</v>
      </c>
      <c r="BF35" s="31">
        <f t="shared" si="49"/>
        <v>506.63</v>
      </c>
      <c r="BG35" s="31">
        <f t="shared" si="50"/>
        <v>509.76</v>
      </c>
      <c r="BH35" s="31">
        <f t="shared" si="51"/>
        <v>745.24</v>
      </c>
      <c r="BI35" s="31">
        <f t="shared" si="52"/>
        <v>701.71</v>
      </c>
      <c r="BJ35" s="31">
        <f t="shared" si="53"/>
        <v>-1650.14</v>
      </c>
      <c r="BK35" s="31">
        <f t="shared" si="54"/>
        <v>-1064.8399999999999</v>
      </c>
      <c r="BL35" s="31">
        <f t="shared" si="55"/>
        <v>-1930.21</v>
      </c>
      <c r="BM35" s="6">
        <f t="shared" ca="1" si="152"/>
        <v>2.58E-2</v>
      </c>
      <c r="BN35" s="6">
        <f t="shared" ca="1" si="152"/>
        <v>2.58E-2</v>
      </c>
      <c r="BO35" s="6">
        <f t="shared" ca="1" si="152"/>
        <v>2.58E-2</v>
      </c>
      <c r="BP35" s="6">
        <f t="shared" ca="1" si="152"/>
        <v>2.58E-2</v>
      </c>
      <c r="BQ35" s="6">
        <f t="shared" ca="1" si="152"/>
        <v>2.58E-2</v>
      </c>
      <c r="BR35" s="6">
        <f t="shared" ca="1" si="152"/>
        <v>2.58E-2</v>
      </c>
      <c r="BS35" s="6">
        <f t="shared" ca="1" si="152"/>
        <v>2.58E-2</v>
      </c>
      <c r="BT35" s="6">
        <f t="shared" ca="1" si="152"/>
        <v>2.58E-2</v>
      </c>
      <c r="BU35" s="6">
        <f t="shared" ca="1" si="152"/>
        <v>2.58E-2</v>
      </c>
      <c r="BV35" s="6">
        <f t="shared" ca="1" si="152"/>
        <v>2.58E-2</v>
      </c>
      <c r="BW35" s="6">
        <f t="shared" ca="1" si="152"/>
        <v>2.58E-2</v>
      </c>
      <c r="BX35" s="6">
        <f t="shared" ca="1" si="152"/>
        <v>2.58E-2</v>
      </c>
      <c r="BY35" s="31">
        <f t="shared" ca="1" si="16"/>
        <v>15177.24</v>
      </c>
      <c r="BZ35" s="31">
        <f t="shared" ca="1" si="17"/>
        <v>8433.92</v>
      </c>
      <c r="CA35" s="31">
        <f t="shared" ca="1" si="18"/>
        <v>12632.34</v>
      </c>
      <c r="CB35" s="31">
        <f t="shared" ca="1" si="19"/>
        <v>30214.720000000001</v>
      </c>
      <c r="CC35" s="31">
        <f t="shared" ca="1" si="20"/>
        <v>25316.93</v>
      </c>
      <c r="CD35" s="31">
        <f t="shared" ca="1" si="21"/>
        <v>8169.39</v>
      </c>
      <c r="CE35" s="31">
        <f t="shared" ca="1" si="22"/>
        <v>4242.5</v>
      </c>
      <c r="CF35" s="31">
        <f t="shared" ca="1" si="23"/>
        <v>6202.31</v>
      </c>
      <c r="CG35" s="31">
        <f t="shared" ca="1" si="24"/>
        <v>5840.01</v>
      </c>
      <c r="CH35" s="31">
        <f t="shared" ca="1" si="25"/>
        <v>10916.32</v>
      </c>
      <c r="CI35" s="31">
        <f t="shared" ca="1" si="26"/>
        <v>7044.34</v>
      </c>
      <c r="CJ35" s="31">
        <f t="shared" ca="1" si="27"/>
        <v>12769.11</v>
      </c>
      <c r="CK35" s="32">
        <f t="shared" ca="1" si="56"/>
        <v>1588.32</v>
      </c>
      <c r="CL35" s="32">
        <f t="shared" ca="1" si="57"/>
        <v>882.62</v>
      </c>
      <c r="CM35" s="32">
        <f t="shared" ca="1" si="58"/>
        <v>1321.99</v>
      </c>
      <c r="CN35" s="32">
        <f t="shared" ca="1" si="59"/>
        <v>3162.01</v>
      </c>
      <c r="CO35" s="32">
        <f t="shared" ca="1" si="60"/>
        <v>2649.45</v>
      </c>
      <c r="CP35" s="32">
        <f t="shared" ca="1" si="61"/>
        <v>854.94</v>
      </c>
      <c r="CQ35" s="32">
        <f t="shared" ca="1" si="62"/>
        <v>443.98</v>
      </c>
      <c r="CR35" s="32">
        <f t="shared" ca="1" si="63"/>
        <v>649.08000000000004</v>
      </c>
      <c r="CS35" s="32">
        <f t="shared" ca="1" si="64"/>
        <v>611.16</v>
      </c>
      <c r="CT35" s="32">
        <f t="shared" ca="1" si="65"/>
        <v>1142.4100000000001</v>
      </c>
      <c r="CU35" s="32">
        <f t="shared" ca="1" si="66"/>
        <v>737.2</v>
      </c>
      <c r="CV35" s="32">
        <f t="shared" ca="1" si="67"/>
        <v>1336.3</v>
      </c>
      <c r="CW35" s="31">
        <f t="shared" ca="1" si="191"/>
        <v>3000.1600000000021</v>
      </c>
      <c r="CX35" s="31">
        <f t="shared" ca="1" si="192"/>
        <v>1667.1700000000008</v>
      </c>
      <c r="CY35" s="31">
        <f t="shared" ca="1" si="193"/>
        <v>2497.0899999999997</v>
      </c>
      <c r="CZ35" s="31">
        <f t="shared" ca="1" si="194"/>
        <v>3630.4600000000019</v>
      </c>
      <c r="DA35" s="31">
        <f t="shared" ca="1" si="195"/>
        <v>3041.96</v>
      </c>
      <c r="DB35" s="31">
        <f t="shared" ca="1" si="196"/>
        <v>981.59000000000026</v>
      </c>
      <c r="DC35" s="31">
        <f t="shared" ca="1" si="197"/>
        <v>263.09999999999968</v>
      </c>
      <c r="DD35" s="31">
        <f t="shared" ca="1" si="198"/>
        <v>384.6400000000001</v>
      </c>
      <c r="DE35" s="31">
        <f t="shared" ca="1" si="199"/>
        <v>362.15999999999985</v>
      </c>
      <c r="DF35" s="31">
        <f t="shared" ca="1" si="200"/>
        <v>4696.5600000000004</v>
      </c>
      <c r="DG35" s="31">
        <f t="shared" ca="1" si="201"/>
        <v>3030.7</v>
      </c>
      <c r="DH35" s="31">
        <f t="shared" ca="1" si="202"/>
        <v>5493.6799999999994</v>
      </c>
      <c r="DI35" s="32">
        <f t="shared" ca="1" si="68"/>
        <v>150.01</v>
      </c>
      <c r="DJ35" s="32">
        <f t="shared" ca="1" si="69"/>
        <v>83.36</v>
      </c>
      <c r="DK35" s="32">
        <f t="shared" ca="1" si="70"/>
        <v>124.85</v>
      </c>
      <c r="DL35" s="32">
        <f t="shared" ca="1" si="71"/>
        <v>181.52</v>
      </c>
      <c r="DM35" s="32">
        <f t="shared" ca="1" si="72"/>
        <v>152.1</v>
      </c>
      <c r="DN35" s="32">
        <f t="shared" ca="1" si="73"/>
        <v>49.08</v>
      </c>
      <c r="DO35" s="32">
        <f t="shared" ca="1" si="74"/>
        <v>13.16</v>
      </c>
      <c r="DP35" s="32">
        <f t="shared" ca="1" si="75"/>
        <v>19.23</v>
      </c>
      <c r="DQ35" s="32">
        <f t="shared" ca="1" si="76"/>
        <v>18.11</v>
      </c>
      <c r="DR35" s="32">
        <f t="shared" ca="1" si="77"/>
        <v>234.83</v>
      </c>
      <c r="DS35" s="32">
        <f t="shared" ca="1" si="78"/>
        <v>151.54</v>
      </c>
      <c r="DT35" s="32">
        <f t="shared" ca="1" si="79"/>
        <v>274.68</v>
      </c>
      <c r="DU35" s="31">
        <f t="shared" ca="1" si="80"/>
        <v>651.96</v>
      </c>
      <c r="DV35" s="31">
        <f t="shared" ca="1" si="81"/>
        <v>358.39</v>
      </c>
      <c r="DW35" s="31">
        <f t="shared" ca="1" si="82"/>
        <v>531.54</v>
      </c>
      <c r="DX35" s="31">
        <f t="shared" ca="1" si="83"/>
        <v>764.31</v>
      </c>
      <c r="DY35" s="31">
        <f t="shared" ca="1" si="84"/>
        <v>633.54</v>
      </c>
      <c r="DZ35" s="31">
        <f t="shared" ca="1" si="85"/>
        <v>202.14</v>
      </c>
      <c r="EA35" s="31">
        <f t="shared" ca="1" si="86"/>
        <v>53.59</v>
      </c>
      <c r="EB35" s="31">
        <f t="shared" ca="1" si="87"/>
        <v>77.44</v>
      </c>
      <c r="EC35" s="31">
        <f t="shared" ca="1" si="88"/>
        <v>72.069999999999993</v>
      </c>
      <c r="ED35" s="31">
        <f t="shared" ca="1" si="89"/>
        <v>924</v>
      </c>
      <c r="EE35" s="31">
        <f t="shared" ca="1" si="90"/>
        <v>589.17999999999995</v>
      </c>
      <c r="EF35" s="31">
        <f t="shared" ca="1" si="91"/>
        <v>1055.57</v>
      </c>
      <c r="EG35" s="32">
        <f t="shared" ca="1" si="92"/>
        <v>3802.1300000000019</v>
      </c>
      <c r="EH35" s="32">
        <f t="shared" ca="1" si="93"/>
        <v>2108.9200000000005</v>
      </c>
      <c r="EI35" s="32">
        <f t="shared" ca="1" si="94"/>
        <v>3153.4799999999996</v>
      </c>
      <c r="EJ35" s="32">
        <f t="shared" ca="1" si="95"/>
        <v>4576.2900000000018</v>
      </c>
      <c r="EK35" s="32">
        <f t="shared" ca="1" si="96"/>
        <v>3827.6</v>
      </c>
      <c r="EL35" s="32">
        <f t="shared" ca="1" si="97"/>
        <v>1232.8100000000004</v>
      </c>
      <c r="EM35" s="32">
        <f t="shared" ca="1" si="98"/>
        <v>329.84999999999968</v>
      </c>
      <c r="EN35" s="32">
        <f t="shared" ca="1" si="99"/>
        <v>481.31000000000012</v>
      </c>
      <c r="EO35" s="32">
        <f t="shared" ca="1" si="100"/>
        <v>452.33999999999986</v>
      </c>
      <c r="EP35" s="32">
        <f t="shared" ca="1" si="101"/>
        <v>5855.39</v>
      </c>
      <c r="EQ35" s="32">
        <f t="shared" ca="1" si="102"/>
        <v>3771.4199999999996</v>
      </c>
      <c r="ER35" s="32">
        <f t="shared" ca="1" si="103"/>
        <v>6823.9299999999994</v>
      </c>
    </row>
    <row r="36" spans="1:148" x14ac:dyDescent="0.25">
      <c r="A36" t="s">
        <v>531</v>
      </c>
      <c r="B36" s="1" t="s">
        <v>231</v>
      </c>
      <c r="C36" t="str">
        <f t="shared" ca="1" si="165"/>
        <v>CRE1</v>
      </c>
      <c r="D36" t="str">
        <f t="shared" ca="1" si="2"/>
        <v>Cowley Ridge Expansion #1 Wind Facility</v>
      </c>
      <c r="E36" s="51">
        <v>0</v>
      </c>
      <c r="F36" s="51">
        <v>0</v>
      </c>
      <c r="G36" s="51">
        <v>0</v>
      </c>
      <c r="H36" s="51">
        <v>0</v>
      </c>
      <c r="I36" s="51">
        <v>0</v>
      </c>
      <c r="J36" s="51">
        <v>0</v>
      </c>
      <c r="K36" s="51">
        <v>0</v>
      </c>
      <c r="L36" s="51">
        <v>0</v>
      </c>
      <c r="M36" s="51">
        <v>0</v>
      </c>
      <c r="N36" s="51">
        <v>0</v>
      </c>
      <c r="O36" s="51">
        <v>0</v>
      </c>
      <c r="P36" s="51">
        <v>0</v>
      </c>
      <c r="Q36" s="32">
        <v>0</v>
      </c>
      <c r="R36" s="32">
        <v>0</v>
      </c>
      <c r="S36" s="32">
        <v>0</v>
      </c>
      <c r="T36" s="32">
        <v>0</v>
      </c>
      <c r="U36" s="32">
        <v>0</v>
      </c>
      <c r="V36" s="32">
        <v>0</v>
      </c>
      <c r="W36" s="32">
        <v>0</v>
      </c>
      <c r="X36" s="32">
        <v>0</v>
      </c>
      <c r="Y36" s="32">
        <v>0</v>
      </c>
      <c r="Z36" s="32">
        <v>0</v>
      </c>
      <c r="AA36" s="32">
        <v>0</v>
      </c>
      <c r="AB36" s="32">
        <v>0</v>
      </c>
      <c r="AC36" s="2">
        <v>3.77</v>
      </c>
      <c r="AD36" s="2">
        <v>3.77</v>
      </c>
      <c r="AE36" s="2">
        <v>3.77</v>
      </c>
      <c r="AF36" s="2">
        <v>3.77</v>
      </c>
      <c r="AG36" s="2">
        <v>3.77</v>
      </c>
      <c r="AH36" s="2">
        <v>3.77</v>
      </c>
      <c r="AI36" s="2">
        <v>3.77</v>
      </c>
      <c r="AJ36" s="2">
        <v>3.77</v>
      </c>
      <c r="AK36" s="2">
        <v>3.77</v>
      </c>
      <c r="AL36" s="2">
        <v>3.5</v>
      </c>
      <c r="AM36" s="2">
        <v>3.5</v>
      </c>
      <c r="AN36" s="2">
        <v>3.5</v>
      </c>
      <c r="AO36" s="33">
        <v>0</v>
      </c>
      <c r="AP36" s="33">
        <v>0</v>
      </c>
      <c r="AQ36" s="33">
        <v>0</v>
      </c>
      <c r="AR36" s="33">
        <v>0</v>
      </c>
      <c r="AS36" s="33">
        <v>0</v>
      </c>
      <c r="AT36" s="33">
        <v>0</v>
      </c>
      <c r="AU36" s="33">
        <v>0</v>
      </c>
      <c r="AV36" s="33">
        <v>0</v>
      </c>
      <c r="AW36" s="33">
        <v>0</v>
      </c>
      <c r="AX36" s="33">
        <v>0</v>
      </c>
      <c r="AY36" s="33">
        <v>0</v>
      </c>
      <c r="AZ36" s="33">
        <v>0</v>
      </c>
      <c r="BA36" s="31">
        <f t="shared" si="44"/>
        <v>0</v>
      </c>
      <c r="BB36" s="31">
        <f t="shared" si="45"/>
        <v>0</v>
      </c>
      <c r="BC36" s="31">
        <f t="shared" si="46"/>
        <v>0</v>
      </c>
      <c r="BD36" s="31">
        <f t="shared" si="47"/>
        <v>0</v>
      </c>
      <c r="BE36" s="31">
        <f t="shared" si="48"/>
        <v>0</v>
      </c>
      <c r="BF36" s="31">
        <f t="shared" si="49"/>
        <v>0</v>
      </c>
      <c r="BG36" s="31">
        <f t="shared" si="50"/>
        <v>0</v>
      </c>
      <c r="BH36" s="31">
        <f t="shared" si="51"/>
        <v>0</v>
      </c>
      <c r="BI36" s="31">
        <f t="shared" si="52"/>
        <v>0</v>
      </c>
      <c r="BJ36" s="31">
        <f t="shared" si="53"/>
        <v>0</v>
      </c>
      <c r="BK36" s="31">
        <f t="shared" si="54"/>
        <v>0</v>
      </c>
      <c r="BL36" s="31">
        <f t="shared" si="55"/>
        <v>0</v>
      </c>
      <c r="BM36" s="6">
        <f t="shared" ca="1" si="152"/>
        <v>0.12</v>
      </c>
      <c r="BN36" s="6">
        <f t="shared" ca="1" si="152"/>
        <v>0.12</v>
      </c>
      <c r="BO36" s="6">
        <f t="shared" ca="1" si="152"/>
        <v>0.12</v>
      </c>
      <c r="BP36" s="6">
        <f t="shared" ca="1" si="152"/>
        <v>0.12</v>
      </c>
      <c r="BQ36" s="6">
        <f t="shared" ca="1" si="152"/>
        <v>0.12</v>
      </c>
      <c r="BR36" s="6">
        <f t="shared" ca="1" si="152"/>
        <v>0.12</v>
      </c>
      <c r="BS36" s="6">
        <f t="shared" ca="1" si="152"/>
        <v>0.12</v>
      </c>
      <c r="BT36" s="6">
        <f t="shared" ca="1" si="152"/>
        <v>0.12</v>
      </c>
      <c r="BU36" s="6">
        <f t="shared" ca="1" si="152"/>
        <v>0.12</v>
      </c>
      <c r="BV36" s="6">
        <f t="shared" ca="1" si="152"/>
        <v>0.12</v>
      </c>
      <c r="BW36" s="6">
        <f t="shared" ca="1" si="152"/>
        <v>0.12</v>
      </c>
      <c r="BX36" s="6">
        <f t="shared" ca="1" si="152"/>
        <v>0.12</v>
      </c>
      <c r="BY36" s="31">
        <f t="shared" ca="1" si="16"/>
        <v>0</v>
      </c>
      <c r="BZ36" s="31">
        <f t="shared" ca="1" si="17"/>
        <v>0</v>
      </c>
      <c r="CA36" s="31">
        <f t="shared" ca="1" si="18"/>
        <v>0</v>
      </c>
      <c r="CB36" s="31">
        <f t="shared" ca="1" si="19"/>
        <v>0</v>
      </c>
      <c r="CC36" s="31">
        <f t="shared" ca="1" si="20"/>
        <v>0</v>
      </c>
      <c r="CD36" s="31">
        <f t="shared" ca="1" si="21"/>
        <v>0</v>
      </c>
      <c r="CE36" s="31">
        <f t="shared" ca="1" si="22"/>
        <v>0</v>
      </c>
      <c r="CF36" s="31">
        <f t="shared" ca="1" si="23"/>
        <v>0</v>
      </c>
      <c r="CG36" s="31">
        <f t="shared" ca="1" si="24"/>
        <v>0</v>
      </c>
      <c r="CH36" s="31">
        <f t="shared" ca="1" si="25"/>
        <v>0</v>
      </c>
      <c r="CI36" s="31">
        <f t="shared" ca="1" si="26"/>
        <v>0</v>
      </c>
      <c r="CJ36" s="31">
        <f t="shared" ca="1" si="27"/>
        <v>0</v>
      </c>
      <c r="CK36" s="32">
        <f t="shared" ca="1" si="56"/>
        <v>0</v>
      </c>
      <c r="CL36" s="32">
        <f t="shared" ca="1" si="57"/>
        <v>0</v>
      </c>
      <c r="CM36" s="32">
        <f t="shared" ca="1" si="58"/>
        <v>0</v>
      </c>
      <c r="CN36" s="32">
        <f t="shared" ca="1" si="59"/>
        <v>0</v>
      </c>
      <c r="CO36" s="32">
        <f t="shared" ca="1" si="60"/>
        <v>0</v>
      </c>
      <c r="CP36" s="32">
        <f t="shared" ca="1" si="61"/>
        <v>0</v>
      </c>
      <c r="CQ36" s="32">
        <f t="shared" ca="1" si="62"/>
        <v>0</v>
      </c>
      <c r="CR36" s="32">
        <f t="shared" ca="1" si="63"/>
        <v>0</v>
      </c>
      <c r="CS36" s="32">
        <f t="shared" ca="1" si="64"/>
        <v>0</v>
      </c>
      <c r="CT36" s="32">
        <f t="shared" ca="1" si="65"/>
        <v>0</v>
      </c>
      <c r="CU36" s="32">
        <f t="shared" ca="1" si="66"/>
        <v>0</v>
      </c>
      <c r="CV36" s="32">
        <f t="shared" ca="1" si="67"/>
        <v>0</v>
      </c>
      <c r="CW36" s="31">
        <f t="shared" ca="1" si="191"/>
        <v>0</v>
      </c>
      <c r="CX36" s="31">
        <f t="shared" ca="1" si="192"/>
        <v>0</v>
      </c>
      <c r="CY36" s="31">
        <f t="shared" ca="1" si="193"/>
        <v>0</v>
      </c>
      <c r="CZ36" s="31">
        <f t="shared" ca="1" si="194"/>
        <v>0</v>
      </c>
      <c r="DA36" s="31">
        <f t="shared" ca="1" si="195"/>
        <v>0</v>
      </c>
      <c r="DB36" s="31">
        <f t="shared" ca="1" si="196"/>
        <v>0</v>
      </c>
      <c r="DC36" s="31">
        <f t="shared" ca="1" si="197"/>
        <v>0</v>
      </c>
      <c r="DD36" s="31">
        <f t="shared" ca="1" si="198"/>
        <v>0</v>
      </c>
      <c r="DE36" s="31">
        <f t="shared" ca="1" si="199"/>
        <v>0</v>
      </c>
      <c r="DF36" s="31">
        <f t="shared" ca="1" si="200"/>
        <v>0</v>
      </c>
      <c r="DG36" s="31">
        <f t="shared" ca="1" si="201"/>
        <v>0</v>
      </c>
      <c r="DH36" s="31">
        <f t="shared" ca="1" si="202"/>
        <v>0</v>
      </c>
      <c r="DI36" s="32">
        <f t="shared" ca="1" si="68"/>
        <v>0</v>
      </c>
      <c r="DJ36" s="32">
        <f t="shared" ca="1" si="69"/>
        <v>0</v>
      </c>
      <c r="DK36" s="32">
        <f t="shared" ca="1" si="70"/>
        <v>0</v>
      </c>
      <c r="DL36" s="32">
        <f t="shared" ca="1" si="71"/>
        <v>0</v>
      </c>
      <c r="DM36" s="32">
        <f t="shared" ca="1" si="72"/>
        <v>0</v>
      </c>
      <c r="DN36" s="32">
        <f t="shared" ca="1" si="73"/>
        <v>0</v>
      </c>
      <c r="DO36" s="32">
        <f t="shared" ca="1" si="74"/>
        <v>0</v>
      </c>
      <c r="DP36" s="32">
        <f t="shared" ca="1" si="75"/>
        <v>0</v>
      </c>
      <c r="DQ36" s="32">
        <f t="shared" ca="1" si="76"/>
        <v>0</v>
      </c>
      <c r="DR36" s="32">
        <f t="shared" ca="1" si="77"/>
        <v>0</v>
      </c>
      <c r="DS36" s="32">
        <f t="shared" ca="1" si="78"/>
        <v>0</v>
      </c>
      <c r="DT36" s="32">
        <f t="shared" ca="1" si="79"/>
        <v>0</v>
      </c>
      <c r="DU36" s="31">
        <f t="shared" ca="1" si="80"/>
        <v>0</v>
      </c>
      <c r="DV36" s="31">
        <f t="shared" ca="1" si="81"/>
        <v>0</v>
      </c>
      <c r="DW36" s="31">
        <f t="shared" ca="1" si="82"/>
        <v>0</v>
      </c>
      <c r="DX36" s="31">
        <f t="shared" ca="1" si="83"/>
        <v>0</v>
      </c>
      <c r="DY36" s="31">
        <f t="shared" ca="1" si="84"/>
        <v>0</v>
      </c>
      <c r="DZ36" s="31">
        <f t="shared" ca="1" si="85"/>
        <v>0</v>
      </c>
      <c r="EA36" s="31">
        <f t="shared" ca="1" si="86"/>
        <v>0</v>
      </c>
      <c r="EB36" s="31">
        <f t="shared" ca="1" si="87"/>
        <v>0</v>
      </c>
      <c r="EC36" s="31">
        <f t="shared" ca="1" si="88"/>
        <v>0</v>
      </c>
      <c r="ED36" s="31">
        <f t="shared" ca="1" si="89"/>
        <v>0</v>
      </c>
      <c r="EE36" s="31">
        <f t="shared" ca="1" si="90"/>
        <v>0</v>
      </c>
      <c r="EF36" s="31">
        <f t="shared" ca="1" si="91"/>
        <v>0</v>
      </c>
      <c r="EG36" s="32">
        <f t="shared" ca="1" si="92"/>
        <v>0</v>
      </c>
      <c r="EH36" s="32">
        <f t="shared" ca="1" si="93"/>
        <v>0</v>
      </c>
      <c r="EI36" s="32">
        <f t="shared" ca="1" si="94"/>
        <v>0</v>
      </c>
      <c r="EJ36" s="32">
        <f t="shared" ca="1" si="95"/>
        <v>0</v>
      </c>
      <c r="EK36" s="32">
        <f t="shared" ca="1" si="96"/>
        <v>0</v>
      </c>
      <c r="EL36" s="32">
        <f t="shared" ca="1" si="97"/>
        <v>0</v>
      </c>
      <c r="EM36" s="32">
        <f t="shared" ca="1" si="98"/>
        <v>0</v>
      </c>
      <c r="EN36" s="32">
        <f t="shared" ca="1" si="99"/>
        <v>0</v>
      </c>
      <c r="EO36" s="32">
        <f t="shared" ca="1" si="100"/>
        <v>0</v>
      </c>
      <c r="EP36" s="32">
        <f t="shared" ca="1" si="101"/>
        <v>0</v>
      </c>
      <c r="EQ36" s="32">
        <f t="shared" ca="1" si="102"/>
        <v>0</v>
      </c>
      <c r="ER36" s="32">
        <f t="shared" ca="1" si="103"/>
        <v>0</v>
      </c>
    </row>
    <row r="37" spans="1:148" x14ac:dyDescent="0.25">
      <c r="A37" t="s">
        <v>531</v>
      </c>
      <c r="B37" s="1" t="s">
        <v>233</v>
      </c>
      <c r="C37" t="str">
        <f t="shared" ca="1" si="165"/>
        <v>CRE2</v>
      </c>
      <c r="D37" t="str">
        <f t="shared" ca="1" si="2"/>
        <v>Cowley Ridge Expansion #2 Wind Facility</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3.77</v>
      </c>
      <c r="AD37" s="2">
        <v>3.77</v>
      </c>
      <c r="AE37" s="2">
        <v>3.77</v>
      </c>
      <c r="AF37" s="2">
        <v>3.77</v>
      </c>
      <c r="AG37" s="2">
        <v>3.77</v>
      </c>
      <c r="AH37" s="2">
        <v>3.77</v>
      </c>
      <c r="AI37" s="2">
        <v>3.77</v>
      </c>
      <c r="AJ37" s="2">
        <v>3.77</v>
      </c>
      <c r="AK37" s="2">
        <v>3.77</v>
      </c>
      <c r="AL37" s="2">
        <v>3.5</v>
      </c>
      <c r="AM37" s="2">
        <v>3.5</v>
      </c>
      <c r="AN37" s="2">
        <v>3.5</v>
      </c>
      <c r="AO37" s="33">
        <v>0</v>
      </c>
      <c r="AP37" s="33">
        <v>0</v>
      </c>
      <c r="AQ37" s="33">
        <v>0</v>
      </c>
      <c r="AR37" s="33">
        <v>0</v>
      </c>
      <c r="AS37" s="33">
        <v>0</v>
      </c>
      <c r="AT37" s="33">
        <v>0</v>
      </c>
      <c r="AU37" s="33">
        <v>0</v>
      </c>
      <c r="AV37" s="33">
        <v>0</v>
      </c>
      <c r="AW37" s="33">
        <v>0</v>
      </c>
      <c r="AX37" s="33">
        <v>0</v>
      </c>
      <c r="AY37" s="33">
        <v>0</v>
      </c>
      <c r="AZ37" s="33">
        <v>0</v>
      </c>
      <c r="BA37" s="31">
        <f t="shared" si="44"/>
        <v>0</v>
      </c>
      <c r="BB37" s="31">
        <f t="shared" si="45"/>
        <v>0</v>
      </c>
      <c r="BC37" s="31">
        <f t="shared" si="46"/>
        <v>0</v>
      </c>
      <c r="BD37" s="31">
        <f t="shared" si="47"/>
        <v>0</v>
      </c>
      <c r="BE37" s="31">
        <f t="shared" si="48"/>
        <v>0</v>
      </c>
      <c r="BF37" s="31">
        <f t="shared" si="49"/>
        <v>0</v>
      </c>
      <c r="BG37" s="31">
        <f t="shared" si="50"/>
        <v>0</v>
      </c>
      <c r="BH37" s="31">
        <f t="shared" si="51"/>
        <v>0</v>
      </c>
      <c r="BI37" s="31">
        <f t="shared" si="52"/>
        <v>0</v>
      </c>
      <c r="BJ37" s="31">
        <f t="shared" si="53"/>
        <v>0</v>
      </c>
      <c r="BK37" s="31">
        <f t="shared" si="54"/>
        <v>0</v>
      </c>
      <c r="BL37" s="31">
        <f t="shared" si="55"/>
        <v>0</v>
      </c>
      <c r="BM37" s="6">
        <f t="shared" ca="1" si="152"/>
        <v>3.8800000000000001E-2</v>
      </c>
      <c r="BN37" s="6">
        <f t="shared" ca="1" si="152"/>
        <v>3.8800000000000001E-2</v>
      </c>
      <c r="BO37" s="6">
        <f t="shared" ca="1" si="152"/>
        <v>3.8800000000000001E-2</v>
      </c>
      <c r="BP37" s="6">
        <f t="shared" ca="1" si="152"/>
        <v>3.8800000000000001E-2</v>
      </c>
      <c r="BQ37" s="6">
        <f t="shared" ca="1" si="152"/>
        <v>3.8800000000000001E-2</v>
      </c>
      <c r="BR37" s="6">
        <f t="shared" ca="1" si="152"/>
        <v>3.8800000000000001E-2</v>
      </c>
      <c r="BS37" s="6">
        <f t="shared" ca="1" si="152"/>
        <v>3.8800000000000001E-2</v>
      </c>
      <c r="BT37" s="6">
        <f t="shared" ca="1" si="152"/>
        <v>3.8800000000000001E-2</v>
      </c>
      <c r="BU37" s="6">
        <f t="shared" ca="1" si="152"/>
        <v>3.8800000000000001E-2</v>
      </c>
      <c r="BV37" s="6">
        <f t="shared" ca="1" si="152"/>
        <v>3.8800000000000001E-2</v>
      </c>
      <c r="BW37" s="6">
        <f t="shared" ca="1" si="152"/>
        <v>3.8800000000000001E-2</v>
      </c>
      <c r="BX37" s="6">
        <f t="shared" ca="1" si="152"/>
        <v>3.8800000000000001E-2</v>
      </c>
      <c r="BY37" s="31">
        <f t="shared" ref="BY37:BY68" ca="1" si="203">IFERROR(VLOOKUP($C37,DOSDetail,CELL("col",BY$4)+58,FALSE),ROUND(Q37*BM37,2))</f>
        <v>0</v>
      </c>
      <c r="BZ37" s="31">
        <f t="shared" ref="BZ37:BZ68" ca="1" si="204">IFERROR(VLOOKUP($C37,DOSDetail,CELL("col",BZ$4)+58,FALSE),ROUND(R37*BN37,2))</f>
        <v>0</v>
      </c>
      <c r="CA37" s="31">
        <f t="shared" ref="CA37:CA68" ca="1" si="205">IFERROR(VLOOKUP($C37,DOSDetail,CELL("col",CA$4)+58,FALSE),ROUND(S37*BO37,2))</f>
        <v>0</v>
      </c>
      <c r="CB37" s="31">
        <f t="shared" ref="CB37:CB68" ca="1" si="206">IFERROR(VLOOKUP($C37,DOSDetail,CELL("col",CB$4)+58,FALSE),ROUND(T37*BP37,2))</f>
        <v>0</v>
      </c>
      <c r="CC37" s="31">
        <f t="shared" ref="CC37:CC68" ca="1" si="207">IFERROR(VLOOKUP($C37,DOSDetail,CELL("col",CC$4)+58,FALSE),ROUND(U37*BQ37,2))</f>
        <v>0</v>
      </c>
      <c r="CD37" s="31">
        <f t="shared" ref="CD37:CD68" ca="1" si="208">IFERROR(VLOOKUP($C37,DOSDetail,CELL("col",CD$4)+58,FALSE),ROUND(V37*BR37,2))</f>
        <v>0</v>
      </c>
      <c r="CE37" s="31">
        <f t="shared" ref="CE37:CE68" ca="1" si="209">IFERROR(VLOOKUP($C37,DOSDetail,CELL("col",CE$4)+58,FALSE),ROUND(W37*BS37,2))</f>
        <v>0</v>
      </c>
      <c r="CF37" s="31">
        <f t="shared" ref="CF37:CF68" ca="1" si="210">IFERROR(VLOOKUP($C37,DOSDetail,CELL("col",CF$4)+58,FALSE),ROUND(X37*BT37,2))</f>
        <v>0</v>
      </c>
      <c r="CG37" s="31">
        <f t="shared" ref="CG37:CG68" ca="1" si="211">IFERROR(VLOOKUP($C37,DOSDetail,CELL("col",CG$4)+58,FALSE),ROUND(Y37*BU37,2))</f>
        <v>0</v>
      </c>
      <c r="CH37" s="31">
        <f t="shared" ref="CH37:CH68" ca="1" si="212">IFERROR(VLOOKUP($C37,DOSDetail,CELL("col",CH$4)+58,FALSE),ROUND(Z37*BV37,2))</f>
        <v>0</v>
      </c>
      <c r="CI37" s="31">
        <f t="shared" ref="CI37:CI68" ca="1" si="213">IFERROR(VLOOKUP($C37,DOSDetail,CELL("col",CI$4)+58,FALSE),ROUND(AA37*BW37,2))</f>
        <v>0</v>
      </c>
      <c r="CJ37" s="31">
        <f t="shared" ref="CJ37:CJ68" ca="1" si="214">IFERROR(VLOOKUP($C37,DOSDetail,CELL("col",CJ$4)+58,FALSE),ROUND(AB37*BX37,2))</f>
        <v>0</v>
      </c>
      <c r="CK37" s="32">
        <f t="shared" ca="1" si="56"/>
        <v>0</v>
      </c>
      <c r="CL37" s="32">
        <f t="shared" ca="1" si="57"/>
        <v>0</v>
      </c>
      <c r="CM37" s="32">
        <f t="shared" ca="1" si="58"/>
        <v>0</v>
      </c>
      <c r="CN37" s="32">
        <f t="shared" ca="1" si="59"/>
        <v>0</v>
      </c>
      <c r="CO37" s="32">
        <f t="shared" ca="1" si="60"/>
        <v>0</v>
      </c>
      <c r="CP37" s="32">
        <f t="shared" ca="1" si="61"/>
        <v>0</v>
      </c>
      <c r="CQ37" s="32">
        <f t="shared" ca="1" si="62"/>
        <v>0</v>
      </c>
      <c r="CR37" s="32">
        <f t="shared" ca="1" si="63"/>
        <v>0</v>
      </c>
      <c r="CS37" s="32">
        <f t="shared" ca="1" si="64"/>
        <v>0</v>
      </c>
      <c r="CT37" s="32">
        <f t="shared" ca="1" si="65"/>
        <v>0</v>
      </c>
      <c r="CU37" s="32">
        <f t="shared" ca="1" si="66"/>
        <v>0</v>
      </c>
      <c r="CV37" s="32">
        <f t="shared" ca="1" si="67"/>
        <v>0</v>
      </c>
      <c r="CW37" s="31">
        <f t="shared" ca="1" si="191"/>
        <v>0</v>
      </c>
      <c r="CX37" s="31">
        <f t="shared" ca="1" si="192"/>
        <v>0</v>
      </c>
      <c r="CY37" s="31">
        <f t="shared" ca="1" si="193"/>
        <v>0</v>
      </c>
      <c r="CZ37" s="31">
        <f t="shared" ca="1" si="194"/>
        <v>0</v>
      </c>
      <c r="DA37" s="31">
        <f t="shared" ca="1" si="195"/>
        <v>0</v>
      </c>
      <c r="DB37" s="31">
        <f t="shared" ca="1" si="196"/>
        <v>0</v>
      </c>
      <c r="DC37" s="31">
        <f t="shared" ca="1" si="197"/>
        <v>0</v>
      </c>
      <c r="DD37" s="31">
        <f t="shared" ca="1" si="198"/>
        <v>0</v>
      </c>
      <c r="DE37" s="31">
        <f t="shared" ca="1" si="199"/>
        <v>0</v>
      </c>
      <c r="DF37" s="31">
        <f t="shared" ca="1" si="200"/>
        <v>0</v>
      </c>
      <c r="DG37" s="31">
        <f t="shared" ca="1" si="201"/>
        <v>0</v>
      </c>
      <c r="DH37" s="31">
        <f t="shared" ca="1" si="202"/>
        <v>0</v>
      </c>
      <c r="DI37" s="32">
        <f t="shared" ca="1" si="68"/>
        <v>0</v>
      </c>
      <c r="DJ37" s="32">
        <f t="shared" ca="1" si="69"/>
        <v>0</v>
      </c>
      <c r="DK37" s="32">
        <f t="shared" ca="1" si="70"/>
        <v>0</v>
      </c>
      <c r="DL37" s="32">
        <f t="shared" ca="1" si="71"/>
        <v>0</v>
      </c>
      <c r="DM37" s="32">
        <f t="shared" ca="1" si="72"/>
        <v>0</v>
      </c>
      <c r="DN37" s="32">
        <f t="shared" ca="1" si="73"/>
        <v>0</v>
      </c>
      <c r="DO37" s="32">
        <f t="shared" ca="1" si="74"/>
        <v>0</v>
      </c>
      <c r="DP37" s="32">
        <f t="shared" ca="1" si="75"/>
        <v>0</v>
      </c>
      <c r="DQ37" s="32">
        <f t="shared" ca="1" si="76"/>
        <v>0</v>
      </c>
      <c r="DR37" s="32">
        <f t="shared" ca="1" si="77"/>
        <v>0</v>
      </c>
      <c r="DS37" s="32">
        <f t="shared" ca="1" si="78"/>
        <v>0</v>
      </c>
      <c r="DT37" s="32">
        <f t="shared" ca="1" si="79"/>
        <v>0</v>
      </c>
      <c r="DU37" s="31">
        <f t="shared" ca="1" si="80"/>
        <v>0</v>
      </c>
      <c r="DV37" s="31">
        <f t="shared" ca="1" si="81"/>
        <v>0</v>
      </c>
      <c r="DW37" s="31">
        <f t="shared" ca="1" si="82"/>
        <v>0</v>
      </c>
      <c r="DX37" s="31">
        <f t="shared" ca="1" si="83"/>
        <v>0</v>
      </c>
      <c r="DY37" s="31">
        <f t="shared" ca="1" si="84"/>
        <v>0</v>
      </c>
      <c r="DZ37" s="31">
        <f t="shared" ca="1" si="85"/>
        <v>0</v>
      </c>
      <c r="EA37" s="31">
        <f t="shared" ca="1" si="86"/>
        <v>0</v>
      </c>
      <c r="EB37" s="31">
        <f t="shared" ca="1" si="87"/>
        <v>0</v>
      </c>
      <c r="EC37" s="31">
        <f t="shared" ca="1" si="88"/>
        <v>0</v>
      </c>
      <c r="ED37" s="31">
        <f t="shared" ca="1" si="89"/>
        <v>0</v>
      </c>
      <c r="EE37" s="31">
        <f t="shared" ca="1" si="90"/>
        <v>0</v>
      </c>
      <c r="EF37" s="31">
        <f t="shared" ca="1" si="91"/>
        <v>0</v>
      </c>
      <c r="EG37" s="32">
        <f t="shared" ca="1" si="92"/>
        <v>0</v>
      </c>
      <c r="EH37" s="32">
        <f t="shared" ca="1" si="93"/>
        <v>0</v>
      </c>
      <c r="EI37" s="32">
        <f t="shared" ca="1" si="94"/>
        <v>0</v>
      </c>
      <c r="EJ37" s="32">
        <f t="shared" ca="1" si="95"/>
        <v>0</v>
      </c>
      <c r="EK37" s="32">
        <f t="shared" ca="1" si="96"/>
        <v>0</v>
      </c>
      <c r="EL37" s="32">
        <f t="shared" ca="1" si="97"/>
        <v>0</v>
      </c>
      <c r="EM37" s="32">
        <f t="shared" ca="1" si="98"/>
        <v>0</v>
      </c>
      <c r="EN37" s="32">
        <f t="shared" ca="1" si="99"/>
        <v>0</v>
      </c>
      <c r="EO37" s="32">
        <f t="shared" ca="1" si="100"/>
        <v>0</v>
      </c>
      <c r="EP37" s="32">
        <f t="shared" ca="1" si="101"/>
        <v>0</v>
      </c>
      <c r="EQ37" s="32">
        <f t="shared" ca="1" si="102"/>
        <v>0</v>
      </c>
      <c r="ER37" s="32">
        <f t="shared" ca="1" si="103"/>
        <v>0</v>
      </c>
    </row>
    <row r="38" spans="1:148" x14ac:dyDescent="0.25">
      <c r="A38" t="s">
        <v>531</v>
      </c>
      <c r="B38" s="1" t="s">
        <v>160</v>
      </c>
      <c r="C38" t="str">
        <f t="shared" ca="1" si="165"/>
        <v>CRE3</v>
      </c>
      <c r="D38" t="str">
        <f t="shared" ca="1" si="2"/>
        <v>Cowley North Wind Facility</v>
      </c>
      <c r="E38" s="51">
        <v>5954.7092000000002</v>
      </c>
      <c r="F38" s="51">
        <v>4611.2919000000002</v>
      </c>
      <c r="G38" s="51">
        <v>3251.5185999999999</v>
      </c>
      <c r="H38" s="51">
        <v>2676.3006999999998</v>
      </c>
      <c r="I38" s="51">
        <v>2557.7082999999998</v>
      </c>
      <c r="J38" s="51">
        <v>2216.8402000000001</v>
      </c>
      <c r="K38" s="51">
        <v>1277.8545999999999</v>
      </c>
      <c r="L38" s="51">
        <v>1639.8516999999999</v>
      </c>
      <c r="M38" s="51">
        <v>3020.4032000000002</v>
      </c>
      <c r="N38" s="51">
        <v>4131.6806999999999</v>
      </c>
      <c r="O38" s="51">
        <v>5091.0753999999997</v>
      </c>
      <c r="P38" s="51">
        <v>4733.5380999999998</v>
      </c>
      <c r="Q38" s="32">
        <v>243870.69</v>
      </c>
      <c r="R38" s="32">
        <v>116074.9</v>
      </c>
      <c r="S38" s="32">
        <v>204039.58</v>
      </c>
      <c r="T38" s="32">
        <v>342615.61</v>
      </c>
      <c r="U38" s="32">
        <v>338724.46</v>
      </c>
      <c r="V38" s="32">
        <v>121277.3</v>
      </c>
      <c r="W38" s="32">
        <v>83459.47</v>
      </c>
      <c r="X38" s="32">
        <v>133834.23000000001</v>
      </c>
      <c r="Y38" s="32">
        <v>139792.64000000001</v>
      </c>
      <c r="Z38" s="32">
        <v>191782.58</v>
      </c>
      <c r="AA38" s="32">
        <v>122040.73</v>
      </c>
      <c r="AB38" s="32">
        <v>174517.58</v>
      </c>
      <c r="AC38" s="2">
        <v>3.77</v>
      </c>
      <c r="AD38" s="2">
        <v>3.77</v>
      </c>
      <c r="AE38" s="2">
        <v>3.77</v>
      </c>
      <c r="AF38" s="2">
        <v>3.77</v>
      </c>
      <c r="AG38" s="2">
        <v>3.77</v>
      </c>
      <c r="AH38" s="2">
        <v>3.77</v>
      </c>
      <c r="AI38" s="2">
        <v>3.77</v>
      </c>
      <c r="AJ38" s="2">
        <v>3.77</v>
      </c>
      <c r="AK38" s="2">
        <v>3.77</v>
      </c>
      <c r="AL38" s="2">
        <v>3.5</v>
      </c>
      <c r="AM38" s="2">
        <v>3.5</v>
      </c>
      <c r="AN38" s="2">
        <v>3.5</v>
      </c>
      <c r="AO38" s="33">
        <v>9193.93</v>
      </c>
      <c r="AP38" s="33">
        <v>4376.0200000000004</v>
      </c>
      <c r="AQ38" s="33">
        <v>7692.29</v>
      </c>
      <c r="AR38" s="33">
        <v>12916.61</v>
      </c>
      <c r="AS38" s="33">
        <v>12769.91</v>
      </c>
      <c r="AT38" s="33">
        <v>4572.1499999999996</v>
      </c>
      <c r="AU38" s="33">
        <v>3146.42</v>
      </c>
      <c r="AV38" s="33">
        <v>5045.55</v>
      </c>
      <c r="AW38" s="33">
        <v>5270.18</v>
      </c>
      <c r="AX38" s="33">
        <v>6712.39</v>
      </c>
      <c r="AY38" s="33">
        <v>4271.43</v>
      </c>
      <c r="AZ38" s="33">
        <v>6108.12</v>
      </c>
      <c r="BA38" s="31">
        <f t="shared" si="44"/>
        <v>-97.55</v>
      </c>
      <c r="BB38" s="31">
        <f t="shared" si="45"/>
        <v>-46.43</v>
      </c>
      <c r="BC38" s="31">
        <f t="shared" si="46"/>
        <v>-81.62</v>
      </c>
      <c r="BD38" s="31">
        <f t="shared" si="47"/>
        <v>548.17999999999995</v>
      </c>
      <c r="BE38" s="31">
        <f t="shared" si="48"/>
        <v>541.96</v>
      </c>
      <c r="BF38" s="31">
        <f t="shared" si="49"/>
        <v>194.04</v>
      </c>
      <c r="BG38" s="31">
        <f t="shared" si="50"/>
        <v>258.72000000000003</v>
      </c>
      <c r="BH38" s="31">
        <f t="shared" si="51"/>
        <v>414.89</v>
      </c>
      <c r="BI38" s="31">
        <f t="shared" si="52"/>
        <v>433.36</v>
      </c>
      <c r="BJ38" s="31">
        <f t="shared" si="53"/>
        <v>-747.95</v>
      </c>
      <c r="BK38" s="31">
        <f t="shared" si="54"/>
        <v>-475.96</v>
      </c>
      <c r="BL38" s="31">
        <f t="shared" si="55"/>
        <v>-680.62</v>
      </c>
      <c r="BM38" s="6">
        <f t="shared" ca="1" si="152"/>
        <v>6.7199999999999996E-2</v>
      </c>
      <c r="BN38" s="6">
        <f t="shared" ca="1" si="152"/>
        <v>6.7199999999999996E-2</v>
      </c>
      <c r="BO38" s="6">
        <f t="shared" ca="1" si="152"/>
        <v>6.7199999999999996E-2</v>
      </c>
      <c r="BP38" s="6">
        <f t="shared" ref="BM38:BX59" ca="1" si="215">VLOOKUP($C38,LossFactorLookup,3,FALSE)</f>
        <v>6.7199999999999996E-2</v>
      </c>
      <c r="BQ38" s="6">
        <f t="shared" ca="1" si="215"/>
        <v>6.7199999999999996E-2</v>
      </c>
      <c r="BR38" s="6">
        <f t="shared" ca="1" si="215"/>
        <v>6.7199999999999996E-2</v>
      </c>
      <c r="BS38" s="6">
        <f t="shared" ca="1" si="215"/>
        <v>6.7199999999999996E-2</v>
      </c>
      <c r="BT38" s="6">
        <f t="shared" ca="1" si="215"/>
        <v>6.7199999999999996E-2</v>
      </c>
      <c r="BU38" s="6">
        <f t="shared" ca="1" si="215"/>
        <v>6.7199999999999996E-2</v>
      </c>
      <c r="BV38" s="6">
        <f t="shared" ca="1" si="215"/>
        <v>6.7199999999999996E-2</v>
      </c>
      <c r="BW38" s="6">
        <f t="shared" ca="1" si="215"/>
        <v>6.7199999999999996E-2</v>
      </c>
      <c r="BX38" s="6">
        <f t="shared" ca="1" si="215"/>
        <v>6.7199999999999996E-2</v>
      </c>
      <c r="BY38" s="31">
        <f t="shared" ca="1" si="203"/>
        <v>16388.11</v>
      </c>
      <c r="BZ38" s="31">
        <f t="shared" ca="1" si="204"/>
        <v>7800.23</v>
      </c>
      <c r="CA38" s="31">
        <f t="shared" ca="1" si="205"/>
        <v>13711.46</v>
      </c>
      <c r="CB38" s="31">
        <f t="shared" ca="1" si="206"/>
        <v>23023.77</v>
      </c>
      <c r="CC38" s="31">
        <f t="shared" ca="1" si="207"/>
        <v>22762.28</v>
      </c>
      <c r="CD38" s="31">
        <f t="shared" ca="1" si="208"/>
        <v>8149.83</v>
      </c>
      <c r="CE38" s="31">
        <f t="shared" ca="1" si="209"/>
        <v>5608.48</v>
      </c>
      <c r="CF38" s="31">
        <f t="shared" ca="1" si="210"/>
        <v>8993.66</v>
      </c>
      <c r="CG38" s="31">
        <f t="shared" ca="1" si="211"/>
        <v>9394.07</v>
      </c>
      <c r="CH38" s="31">
        <f t="shared" ca="1" si="212"/>
        <v>12887.79</v>
      </c>
      <c r="CI38" s="31">
        <f t="shared" ca="1" si="213"/>
        <v>8201.14</v>
      </c>
      <c r="CJ38" s="31">
        <f t="shared" ca="1" si="214"/>
        <v>11727.58</v>
      </c>
      <c r="CK38" s="32">
        <f t="shared" ca="1" si="56"/>
        <v>658.45</v>
      </c>
      <c r="CL38" s="32">
        <f t="shared" ca="1" si="57"/>
        <v>313.39999999999998</v>
      </c>
      <c r="CM38" s="32">
        <f t="shared" ca="1" si="58"/>
        <v>550.91</v>
      </c>
      <c r="CN38" s="32">
        <f t="shared" ca="1" si="59"/>
        <v>925.06</v>
      </c>
      <c r="CO38" s="32">
        <f t="shared" ca="1" si="60"/>
        <v>914.56</v>
      </c>
      <c r="CP38" s="32">
        <f t="shared" ca="1" si="61"/>
        <v>327.45</v>
      </c>
      <c r="CQ38" s="32">
        <f t="shared" ca="1" si="62"/>
        <v>225.34</v>
      </c>
      <c r="CR38" s="32">
        <f t="shared" ca="1" si="63"/>
        <v>361.35</v>
      </c>
      <c r="CS38" s="32">
        <f t="shared" ca="1" si="64"/>
        <v>377.44</v>
      </c>
      <c r="CT38" s="32">
        <f t="shared" ca="1" si="65"/>
        <v>517.80999999999995</v>
      </c>
      <c r="CU38" s="32">
        <f t="shared" ca="1" si="66"/>
        <v>329.51</v>
      </c>
      <c r="CV38" s="32">
        <f t="shared" ca="1" si="67"/>
        <v>471.2</v>
      </c>
      <c r="CW38" s="31">
        <f t="shared" ca="1" si="191"/>
        <v>7950.1800000000012</v>
      </c>
      <c r="CX38" s="31">
        <f t="shared" ca="1" si="192"/>
        <v>3784.0399999999986</v>
      </c>
      <c r="CY38" s="31">
        <f t="shared" ca="1" si="193"/>
        <v>6651.6999999999989</v>
      </c>
      <c r="CZ38" s="31">
        <f t="shared" ca="1" si="194"/>
        <v>10484.040000000001</v>
      </c>
      <c r="DA38" s="31">
        <f t="shared" ca="1" si="195"/>
        <v>10364.970000000001</v>
      </c>
      <c r="DB38" s="31">
        <f t="shared" ca="1" si="196"/>
        <v>3711.0900000000011</v>
      </c>
      <c r="DC38" s="31">
        <f t="shared" ca="1" si="197"/>
        <v>2428.6799999999994</v>
      </c>
      <c r="DD38" s="31">
        <f t="shared" ca="1" si="198"/>
        <v>3894.57</v>
      </c>
      <c r="DE38" s="31">
        <f t="shared" ca="1" si="199"/>
        <v>4067.97</v>
      </c>
      <c r="DF38" s="31">
        <f t="shared" ca="1" si="200"/>
        <v>7441.16</v>
      </c>
      <c r="DG38" s="31">
        <f t="shared" ca="1" si="201"/>
        <v>4735.1799999999994</v>
      </c>
      <c r="DH38" s="31">
        <f t="shared" ca="1" si="202"/>
        <v>6771.2800000000007</v>
      </c>
      <c r="DI38" s="32">
        <f t="shared" ca="1" si="68"/>
        <v>397.51</v>
      </c>
      <c r="DJ38" s="32">
        <f t="shared" ca="1" si="69"/>
        <v>189.2</v>
      </c>
      <c r="DK38" s="32">
        <f t="shared" ca="1" si="70"/>
        <v>332.59</v>
      </c>
      <c r="DL38" s="32">
        <f t="shared" ca="1" si="71"/>
        <v>524.20000000000005</v>
      </c>
      <c r="DM38" s="32">
        <f t="shared" ca="1" si="72"/>
        <v>518.25</v>
      </c>
      <c r="DN38" s="32">
        <f t="shared" ca="1" si="73"/>
        <v>185.55</v>
      </c>
      <c r="DO38" s="32">
        <f t="shared" ca="1" si="74"/>
        <v>121.43</v>
      </c>
      <c r="DP38" s="32">
        <f t="shared" ca="1" si="75"/>
        <v>194.73</v>
      </c>
      <c r="DQ38" s="32">
        <f t="shared" ca="1" si="76"/>
        <v>203.4</v>
      </c>
      <c r="DR38" s="32">
        <f t="shared" ca="1" si="77"/>
        <v>372.06</v>
      </c>
      <c r="DS38" s="32">
        <f t="shared" ca="1" si="78"/>
        <v>236.76</v>
      </c>
      <c r="DT38" s="32">
        <f t="shared" ca="1" si="79"/>
        <v>338.56</v>
      </c>
      <c r="DU38" s="31">
        <f t="shared" ca="1" si="80"/>
        <v>1727.63</v>
      </c>
      <c r="DV38" s="31">
        <f t="shared" ca="1" si="81"/>
        <v>813.46</v>
      </c>
      <c r="DW38" s="31">
        <f t="shared" ca="1" si="82"/>
        <v>1415.89</v>
      </c>
      <c r="DX38" s="31">
        <f t="shared" ca="1" si="83"/>
        <v>2207.17</v>
      </c>
      <c r="DY38" s="31">
        <f t="shared" ca="1" si="84"/>
        <v>2158.67</v>
      </c>
      <c r="DZ38" s="31">
        <f t="shared" ca="1" si="85"/>
        <v>764.23</v>
      </c>
      <c r="EA38" s="31">
        <f t="shared" ca="1" si="86"/>
        <v>494.65</v>
      </c>
      <c r="EB38" s="31">
        <f t="shared" ca="1" si="87"/>
        <v>784.11</v>
      </c>
      <c r="EC38" s="31">
        <f t="shared" ca="1" si="88"/>
        <v>809.52</v>
      </c>
      <c r="ED38" s="31">
        <f t="shared" ca="1" si="89"/>
        <v>1463.96</v>
      </c>
      <c r="EE38" s="31">
        <f t="shared" ca="1" si="90"/>
        <v>920.53</v>
      </c>
      <c r="EF38" s="31">
        <f t="shared" ca="1" si="91"/>
        <v>1301.05</v>
      </c>
      <c r="EG38" s="32">
        <f t="shared" ca="1" si="92"/>
        <v>10075.32</v>
      </c>
      <c r="EH38" s="32">
        <f t="shared" ca="1" si="93"/>
        <v>4786.6999999999989</v>
      </c>
      <c r="EI38" s="32">
        <f t="shared" ca="1" si="94"/>
        <v>8400.1799999999985</v>
      </c>
      <c r="EJ38" s="32">
        <f t="shared" ca="1" si="95"/>
        <v>13215.410000000002</v>
      </c>
      <c r="EK38" s="32">
        <f t="shared" ca="1" si="96"/>
        <v>13041.890000000001</v>
      </c>
      <c r="EL38" s="32">
        <f t="shared" ca="1" si="97"/>
        <v>4660.8700000000008</v>
      </c>
      <c r="EM38" s="32">
        <f t="shared" ca="1" si="98"/>
        <v>3044.7599999999993</v>
      </c>
      <c r="EN38" s="32">
        <f t="shared" ca="1" si="99"/>
        <v>4873.41</v>
      </c>
      <c r="EO38" s="32">
        <f t="shared" ca="1" si="100"/>
        <v>5080.8899999999994</v>
      </c>
      <c r="EP38" s="32">
        <f t="shared" ca="1" si="101"/>
        <v>9277.18</v>
      </c>
      <c r="EQ38" s="32">
        <f t="shared" ca="1" si="102"/>
        <v>5892.4699999999993</v>
      </c>
      <c r="ER38" s="32">
        <f t="shared" ca="1" si="103"/>
        <v>8410.8900000000012</v>
      </c>
    </row>
    <row r="39" spans="1:148" x14ac:dyDescent="0.25">
      <c r="A39" t="s">
        <v>456</v>
      </c>
      <c r="B39" s="1" t="s">
        <v>48</v>
      </c>
      <c r="C39" t="str">
        <f t="shared" ca="1" si="165"/>
        <v>CRR1</v>
      </c>
      <c r="D39" t="str">
        <f t="shared" ca="1" si="2"/>
        <v>Castle Rock Wind Facility</v>
      </c>
      <c r="E39" s="51">
        <v>30887.9545</v>
      </c>
      <c r="F39" s="51">
        <v>26905.732</v>
      </c>
      <c r="G39" s="51">
        <v>16477.493999999999</v>
      </c>
      <c r="H39" s="51">
        <v>14675.898999999999</v>
      </c>
      <c r="I39" s="51">
        <v>14407.3675</v>
      </c>
      <c r="J39" s="51">
        <v>12546.846</v>
      </c>
      <c r="K39" s="51">
        <v>5887.2790000000005</v>
      </c>
      <c r="L39" s="51">
        <v>9528.2790000000005</v>
      </c>
      <c r="M39" s="51">
        <v>13888.558999999999</v>
      </c>
      <c r="N39" s="51">
        <v>20366.078000000001</v>
      </c>
      <c r="O39" s="51">
        <v>25369.481</v>
      </c>
      <c r="P39" s="51">
        <v>25922.6211</v>
      </c>
      <c r="Q39" s="32">
        <v>1272584.52</v>
      </c>
      <c r="R39" s="32">
        <v>672631.09</v>
      </c>
      <c r="S39" s="32">
        <v>1054849.24</v>
      </c>
      <c r="T39" s="32">
        <v>1602627.53</v>
      </c>
      <c r="U39" s="32">
        <v>1916611.25</v>
      </c>
      <c r="V39" s="32">
        <v>705647.82</v>
      </c>
      <c r="W39" s="32">
        <v>358408.59</v>
      </c>
      <c r="X39" s="32">
        <v>603532.16</v>
      </c>
      <c r="Y39" s="32">
        <v>548032.92000000004</v>
      </c>
      <c r="Z39" s="32">
        <v>788320.17</v>
      </c>
      <c r="AA39" s="32">
        <v>558619.73</v>
      </c>
      <c r="AB39" s="32">
        <v>974016.89</v>
      </c>
      <c r="AC39" s="2">
        <v>2.39</v>
      </c>
      <c r="AD39" s="2">
        <v>2.39</v>
      </c>
      <c r="AE39" s="2">
        <v>2.39</v>
      </c>
      <c r="AF39" s="2">
        <v>2.39</v>
      </c>
      <c r="AG39" s="2">
        <v>2.39</v>
      </c>
      <c r="AH39" s="2">
        <v>2.39</v>
      </c>
      <c r="AI39" s="2">
        <v>2.39</v>
      </c>
      <c r="AJ39" s="2">
        <v>2.39</v>
      </c>
      <c r="AK39" s="2">
        <v>2.39</v>
      </c>
      <c r="AL39" s="2">
        <v>2.11</v>
      </c>
      <c r="AM39" s="2">
        <v>2.11</v>
      </c>
      <c r="AN39" s="2">
        <v>2.11</v>
      </c>
      <c r="AO39" s="33">
        <v>30414.77</v>
      </c>
      <c r="AP39" s="33">
        <v>16075.88</v>
      </c>
      <c r="AQ39" s="33">
        <v>25210.9</v>
      </c>
      <c r="AR39" s="33">
        <v>38302.800000000003</v>
      </c>
      <c r="AS39" s="33">
        <v>45807.01</v>
      </c>
      <c r="AT39" s="33">
        <v>16864.98</v>
      </c>
      <c r="AU39" s="33">
        <v>8565.9699999999993</v>
      </c>
      <c r="AV39" s="33">
        <v>14424.42</v>
      </c>
      <c r="AW39" s="33">
        <v>13097.99</v>
      </c>
      <c r="AX39" s="33">
        <v>16633.560000000001</v>
      </c>
      <c r="AY39" s="33">
        <v>11786.88</v>
      </c>
      <c r="AZ39" s="33">
        <v>20551.759999999998</v>
      </c>
      <c r="BA39" s="31">
        <f t="shared" si="44"/>
        <v>-509.03</v>
      </c>
      <c r="BB39" s="31">
        <f t="shared" si="45"/>
        <v>-269.05</v>
      </c>
      <c r="BC39" s="31">
        <f t="shared" si="46"/>
        <v>-421.94</v>
      </c>
      <c r="BD39" s="31">
        <f t="shared" si="47"/>
        <v>2564.1999999999998</v>
      </c>
      <c r="BE39" s="31">
        <f t="shared" si="48"/>
        <v>3066.58</v>
      </c>
      <c r="BF39" s="31">
        <f t="shared" si="49"/>
        <v>1129.04</v>
      </c>
      <c r="BG39" s="31">
        <f t="shared" si="50"/>
        <v>1111.07</v>
      </c>
      <c r="BH39" s="31">
        <f t="shared" si="51"/>
        <v>1870.95</v>
      </c>
      <c r="BI39" s="31">
        <f t="shared" si="52"/>
        <v>1698.9</v>
      </c>
      <c r="BJ39" s="31">
        <f t="shared" si="53"/>
        <v>-3074.45</v>
      </c>
      <c r="BK39" s="31">
        <f t="shared" si="54"/>
        <v>-2178.62</v>
      </c>
      <c r="BL39" s="31">
        <f t="shared" si="55"/>
        <v>-3798.67</v>
      </c>
      <c r="BM39" s="6">
        <f t="shared" ca="1" si="215"/>
        <v>2.5399999999999999E-2</v>
      </c>
      <c r="BN39" s="6">
        <f t="shared" ca="1" si="215"/>
        <v>2.5399999999999999E-2</v>
      </c>
      <c r="BO39" s="6">
        <f t="shared" ca="1" si="215"/>
        <v>2.5399999999999999E-2</v>
      </c>
      <c r="BP39" s="6">
        <f t="shared" ca="1" si="215"/>
        <v>2.5399999999999999E-2</v>
      </c>
      <c r="BQ39" s="6">
        <f t="shared" ca="1" si="215"/>
        <v>2.5399999999999999E-2</v>
      </c>
      <c r="BR39" s="6">
        <f t="shared" ca="1" si="215"/>
        <v>2.5399999999999999E-2</v>
      </c>
      <c r="BS39" s="6">
        <f t="shared" ca="1" si="215"/>
        <v>2.5399999999999999E-2</v>
      </c>
      <c r="BT39" s="6">
        <f t="shared" ca="1" si="215"/>
        <v>2.5399999999999999E-2</v>
      </c>
      <c r="BU39" s="6">
        <f t="shared" ca="1" si="215"/>
        <v>2.5399999999999999E-2</v>
      </c>
      <c r="BV39" s="6">
        <f t="shared" ca="1" si="215"/>
        <v>2.5399999999999999E-2</v>
      </c>
      <c r="BW39" s="6">
        <f t="shared" ca="1" si="215"/>
        <v>2.5399999999999999E-2</v>
      </c>
      <c r="BX39" s="6">
        <f t="shared" ca="1" si="215"/>
        <v>2.5399999999999999E-2</v>
      </c>
      <c r="BY39" s="31">
        <f t="shared" ca="1" si="203"/>
        <v>32323.65</v>
      </c>
      <c r="BZ39" s="31">
        <f t="shared" ca="1" si="204"/>
        <v>17084.830000000002</v>
      </c>
      <c r="CA39" s="31">
        <f t="shared" ca="1" si="205"/>
        <v>26793.17</v>
      </c>
      <c r="CB39" s="31">
        <f t="shared" ca="1" si="206"/>
        <v>40706.74</v>
      </c>
      <c r="CC39" s="31">
        <f t="shared" ca="1" si="207"/>
        <v>48681.93</v>
      </c>
      <c r="CD39" s="31">
        <f t="shared" ca="1" si="208"/>
        <v>17923.45</v>
      </c>
      <c r="CE39" s="31">
        <f t="shared" ca="1" si="209"/>
        <v>9103.58</v>
      </c>
      <c r="CF39" s="31">
        <f t="shared" ca="1" si="210"/>
        <v>15329.72</v>
      </c>
      <c r="CG39" s="31">
        <f t="shared" ca="1" si="211"/>
        <v>13920.04</v>
      </c>
      <c r="CH39" s="31">
        <f t="shared" ca="1" si="212"/>
        <v>20023.330000000002</v>
      </c>
      <c r="CI39" s="31">
        <f t="shared" ca="1" si="213"/>
        <v>14188.94</v>
      </c>
      <c r="CJ39" s="31">
        <f t="shared" ca="1" si="214"/>
        <v>24740.03</v>
      </c>
      <c r="CK39" s="32">
        <f t="shared" ca="1" si="56"/>
        <v>3435.98</v>
      </c>
      <c r="CL39" s="32">
        <f t="shared" ca="1" si="57"/>
        <v>1816.1</v>
      </c>
      <c r="CM39" s="32">
        <f t="shared" ca="1" si="58"/>
        <v>2848.09</v>
      </c>
      <c r="CN39" s="32">
        <f t="shared" ca="1" si="59"/>
        <v>4327.09</v>
      </c>
      <c r="CO39" s="32">
        <f t="shared" ca="1" si="60"/>
        <v>5174.8500000000004</v>
      </c>
      <c r="CP39" s="32">
        <f t="shared" ca="1" si="61"/>
        <v>1905.25</v>
      </c>
      <c r="CQ39" s="32">
        <f t="shared" ca="1" si="62"/>
        <v>967.7</v>
      </c>
      <c r="CR39" s="32">
        <f t="shared" ca="1" si="63"/>
        <v>1629.54</v>
      </c>
      <c r="CS39" s="32">
        <f t="shared" ca="1" si="64"/>
        <v>1479.69</v>
      </c>
      <c r="CT39" s="32">
        <f t="shared" ca="1" si="65"/>
        <v>2128.46</v>
      </c>
      <c r="CU39" s="32">
        <f t="shared" ca="1" si="66"/>
        <v>1508.27</v>
      </c>
      <c r="CV39" s="32">
        <f t="shared" ca="1" si="67"/>
        <v>2629.85</v>
      </c>
      <c r="CW39" s="31">
        <f t="shared" ca="1" si="191"/>
        <v>5853.890000000004</v>
      </c>
      <c r="CX39" s="31">
        <f t="shared" ca="1" si="192"/>
        <v>3094.1000000000013</v>
      </c>
      <c r="CY39" s="31">
        <f t="shared" ca="1" si="193"/>
        <v>4852.2999999999965</v>
      </c>
      <c r="CZ39" s="31">
        <f t="shared" ca="1" si="194"/>
        <v>4166.829999999999</v>
      </c>
      <c r="DA39" s="31">
        <f t="shared" ca="1" si="195"/>
        <v>4983.1899999999969</v>
      </c>
      <c r="DB39" s="31">
        <f t="shared" ca="1" si="196"/>
        <v>1834.6800000000012</v>
      </c>
      <c r="DC39" s="31">
        <f t="shared" ca="1" si="197"/>
        <v>394.24000000000137</v>
      </c>
      <c r="DD39" s="31">
        <f t="shared" ca="1" si="198"/>
        <v>663.88999999999828</v>
      </c>
      <c r="DE39" s="31">
        <f t="shared" ca="1" si="199"/>
        <v>602.84000000000151</v>
      </c>
      <c r="DF39" s="31">
        <f t="shared" ca="1" si="200"/>
        <v>8592.68</v>
      </c>
      <c r="DG39" s="31">
        <f t="shared" ca="1" si="201"/>
        <v>6088.9500000000016</v>
      </c>
      <c r="DH39" s="31">
        <f t="shared" ca="1" si="202"/>
        <v>10616.789999999999</v>
      </c>
      <c r="DI39" s="32">
        <f t="shared" ca="1" si="68"/>
        <v>292.69</v>
      </c>
      <c r="DJ39" s="32">
        <f t="shared" ca="1" si="69"/>
        <v>154.71</v>
      </c>
      <c r="DK39" s="32">
        <f t="shared" ca="1" si="70"/>
        <v>242.62</v>
      </c>
      <c r="DL39" s="32">
        <f t="shared" ca="1" si="71"/>
        <v>208.34</v>
      </c>
      <c r="DM39" s="32">
        <f t="shared" ca="1" si="72"/>
        <v>249.16</v>
      </c>
      <c r="DN39" s="32">
        <f t="shared" ca="1" si="73"/>
        <v>91.73</v>
      </c>
      <c r="DO39" s="32">
        <f t="shared" ca="1" si="74"/>
        <v>19.71</v>
      </c>
      <c r="DP39" s="32">
        <f t="shared" ca="1" si="75"/>
        <v>33.19</v>
      </c>
      <c r="DQ39" s="32">
        <f t="shared" ca="1" si="76"/>
        <v>30.14</v>
      </c>
      <c r="DR39" s="32">
        <f t="shared" ca="1" si="77"/>
        <v>429.63</v>
      </c>
      <c r="DS39" s="32">
        <f t="shared" ca="1" si="78"/>
        <v>304.45</v>
      </c>
      <c r="DT39" s="32">
        <f t="shared" ca="1" si="79"/>
        <v>530.84</v>
      </c>
      <c r="DU39" s="31">
        <f t="shared" ca="1" si="80"/>
        <v>1272.0899999999999</v>
      </c>
      <c r="DV39" s="31">
        <f t="shared" ca="1" si="81"/>
        <v>665.14</v>
      </c>
      <c r="DW39" s="31">
        <f t="shared" ca="1" si="82"/>
        <v>1032.8699999999999</v>
      </c>
      <c r="DX39" s="31">
        <f t="shared" ca="1" si="83"/>
        <v>877.23</v>
      </c>
      <c r="DY39" s="31">
        <f t="shared" ca="1" si="84"/>
        <v>1037.83</v>
      </c>
      <c r="DZ39" s="31">
        <f t="shared" ca="1" si="85"/>
        <v>377.82</v>
      </c>
      <c r="EA39" s="31">
        <f t="shared" ca="1" si="86"/>
        <v>80.290000000000006</v>
      </c>
      <c r="EB39" s="31">
        <f t="shared" ca="1" si="87"/>
        <v>133.66</v>
      </c>
      <c r="EC39" s="31">
        <f t="shared" ca="1" si="88"/>
        <v>119.96</v>
      </c>
      <c r="ED39" s="31">
        <f t="shared" ca="1" si="89"/>
        <v>1690.51</v>
      </c>
      <c r="EE39" s="31">
        <f t="shared" ca="1" si="90"/>
        <v>1183.71</v>
      </c>
      <c r="EF39" s="31">
        <f t="shared" ca="1" si="91"/>
        <v>2039.94</v>
      </c>
      <c r="EG39" s="32">
        <f t="shared" ca="1" si="92"/>
        <v>7418.6700000000037</v>
      </c>
      <c r="EH39" s="32">
        <f t="shared" ca="1" si="93"/>
        <v>3913.9500000000012</v>
      </c>
      <c r="EI39" s="32">
        <f t="shared" ca="1" si="94"/>
        <v>6127.7899999999963</v>
      </c>
      <c r="EJ39" s="32">
        <f t="shared" ca="1" si="95"/>
        <v>5252.4</v>
      </c>
      <c r="EK39" s="32">
        <f t="shared" ca="1" si="96"/>
        <v>6270.1799999999967</v>
      </c>
      <c r="EL39" s="32">
        <f t="shared" ca="1" si="97"/>
        <v>2304.2300000000014</v>
      </c>
      <c r="EM39" s="32">
        <f t="shared" ca="1" si="98"/>
        <v>494.24000000000137</v>
      </c>
      <c r="EN39" s="32">
        <f t="shared" ca="1" si="99"/>
        <v>830.7399999999983</v>
      </c>
      <c r="EO39" s="32">
        <f t="shared" ca="1" si="100"/>
        <v>752.94000000000153</v>
      </c>
      <c r="EP39" s="32">
        <f t="shared" ca="1" si="101"/>
        <v>10712.82</v>
      </c>
      <c r="EQ39" s="32">
        <f t="shared" ca="1" si="102"/>
        <v>7577.1100000000015</v>
      </c>
      <c r="ER39" s="32">
        <f t="shared" ca="1" si="103"/>
        <v>13187.57</v>
      </c>
    </row>
    <row r="40" spans="1:148" x14ac:dyDescent="0.25">
      <c r="A40" t="s">
        <v>457</v>
      </c>
      <c r="B40" s="1" t="s">
        <v>69</v>
      </c>
      <c r="C40" t="str">
        <f t="shared" ca="1" si="165"/>
        <v>CRS1</v>
      </c>
      <c r="D40" t="str">
        <f t="shared" ca="1" si="2"/>
        <v>Crossfield Energy Centre #1</v>
      </c>
      <c r="E40" s="51">
        <v>3169.2356356</v>
      </c>
      <c r="F40" s="51">
        <v>829.98541669999997</v>
      </c>
      <c r="G40" s="51">
        <v>19110.3419326</v>
      </c>
      <c r="H40" s="51">
        <v>17178.938110300001</v>
      </c>
      <c r="I40" s="51">
        <v>10823.8063033</v>
      </c>
      <c r="J40" s="51">
        <v>9215.8596961999992</v>
      </c>
      <c r="K40" s="51">
        <v>3788.0279062999998</v>
      </c>
      <c r="L40" s="51">
        <v>5663.4934875999998</v>
      </c>
      <c r="M40" s="51">
        <v>9408.9884227999992</v>
      </c>
      <c r="N40" s="51">
        <v>3320.3771947</v>
      </c>
      <c r="O40" s="51">
        <v>2174.2727659000002</v>
      </c>
      <c r="P40" s="51">
        <v>9522.6903337999993</v>
      </c>
      <c r="Q40" s="32">
        <v>710272.55</v>
      </c>
      <c r="R40" s="32">
        <v>37653.370000000003</v>
      </c>
      <c r="S40" s="32">
        <v>2493362.38</v>
      </c>
      <c r="T40" s="32">
        <v>3371101.06</v>
      </c>
      <c r="U40" s="32">
        <v>3098920.15</v>
      </c>
      <c r="V40" s="32">
        <v>2425935.94</v>
      </c>
      <c r="W40" s="32">
        <v>866859.59</v>
      </c>
      <c r="X40" s="32">
        <v>1619582.45</v>
      </c>
      <c r="Y40" s="32">
        <v>2662395.87</v>
      </c>
      <c r="Z40" s="32">
        <v>592934.46</v>
      </c>
      <c r="AA40" s="32">
        <v>152994.35999999999</v>
      </c>
      <c r="AB40" s="32">
        <v>972263.31</v>
      </c>
      <c r="AC40" s="2">
        <v>0.8</v>
      </c>
      <c r="AD40" s="2">
        <v>0.8</v>
      </c>
      <c r="AE40" s="2">
        <v>0.8</v>
      </c>
      <c r="AF40" s="2">
        <v>0.8</v>
      </c>
      <c r="AG40" s="2">
        <v>0.8</v>
      </c>
      <c r="AH40" s="2">
        <v>0.8</v>
      </c>
      <c r="AI40" s="2">
        <v>0.8</v>
      </c>
      <c r="AJ40" s="2">
        <v>0.8</v>
      </c>
      <c r="AK40" s="2">
        <v>0.8</v>
      </c>
      <c r="AL40" s="2">
        <v>0.5</v>
      </c>
      <c r="AM40" s="2">
        <v>0.5</v>
      </c>
      <c r="AN40" s="2">
        <v>0.5</v>
      </c>
      <c r="AO40" s="33">
        <v>5682.18</v>
      </c>
      <c r="AP40" s="33">
        <v>301.23</v>
      </c>
      <c r="AQ40" s="33">
        <v>19946.900000000001</v>
      </c>
      <c r="AR40" s="33">
        <v>26968.81</v>
      </c>
      <c r="AS40" s="33">
        <v>24791.360000000001</v>
      </c>
      <c r="AT40" s="33">
        <v>19407.490000000002</v>
      </c>
      <c r="AU40" s="33">
        <v>6934.88</v>
      </c>
      <c r="AV40" s="33">
        <v>12956.66</v>
      </c>
      <c r="AW40" s="33">
        <v>21299.17</v>
      </c>
      <c r="AX40" s="33">
        <v>2964.67</v>
      </c>
      <c r="AY40" s="33">
        <v>764.97</v>
      </c>
      <c r="AZ40" s="33">
        <v>4861.32</v>
      </c>
      <c r="BA40" s="31">
        <f t="shared" si="44"/>
        <v>-284.11</v>
      </c>
      <c r="BB40" s="31">
        <f t="shared" si="45"/>
        <v>-15.06</v>
      </c>
      <c r="BC40" s="31">
        <f t="shared" si="46"/>
        <v>-997.34</v>
      </c>
      <c r="BD40" s="31">
        <f t="shared" si="47"/>
        <v>5393.76</v>
      </c>
      <c r="BE40" s="31">
        <f t="shared" si="48"/>
        <v>4958.2700000000004</v>
      </c>
      <c r="BF40" s="31">
        <f t="shared" si="49"/>
        <v>3881.5</v>
      </c>
      <c r="BG40" s="31">
        <f t="shared" si="50"/>
        <v>2687.26</v>
      </c>
      <c r="BH40" s="31">
        <f t="shared" si="51"/>
        <v>5020.71</v>
      </c>
      <c r="BI40" s="31">
        <f t="shared" si="52"/>
        <v>8253.43</v>
      </c>
      <c r="BJ40" s="31">
        <f t="shared" si="53"/>
        <v>-2312.44</v>
      </c>
      <c r="BK40" s="31">
        <f t="shared" si="54"/>
        <v>-596.67999999999995</v>
      </c>
      <c r="BL40" s="31">
        <f t="shared" si="55"/>
        <v>-3791.83</v>
      </c>
      <c r="BM40" s="6">
        <f t="shared" ca="1" si="215"/>
        <v>2.5000000000000001E-2</v>
      </c>
      <c r="BN40" s="6">
        <f t="shared" ca="1" si="215"/>
        <v>2.5000000000000001E-2</v>
      </c>
      <c r="BO40" s="6">
        <f t="shared" ca="1" si="215"/>
        <v>2.5000000000000001E-2</v>
      </c>
      <c r="BP40" s="6">
        <f t="shared" ca="1" si="215"/>
        <v>2.5000000000000001E-2</v>
      </c>
      <c r="BQ40" s="6">
        <f t="shared" ca="1" si="215"/>
        <v>2.5000000000000001E-2</v>
      </c>
      <c r="BR40" s="6">
        <f t="shared" ca="1" si="215"/>
        <v>2.5000000000000001E-2</v>
      </c>
      <c r="BS40" s="6">
        <f t="shared" ca="1" si="215"/>
        <v>2.5000000000000001E-2</v>
      </c>
      <c r="BT40" s="6">
        <f t="shared" ca="1" si="215"/>
        <v>2.5000000000000001E-2</v>
      </c>
      <c r="BU40" s="6">
        <f t="shared" ca="1" si="215"/>
        <v>2.5000000000000001E-2</v>
      </c>
      <c r="BV40" s="6">
        <f t="shared" ca="1" si="215"/>
        <v>2.5000000000000001E-2</v>
      </c>
      <c r="BW40" s="6">
        <f t="shared" ca="1" si="215"/>
        <v>2.5000000000000001E-2</v>
      </c>
      <c r="BX40" s="6">
        <f t="shared" ca="1" si="215"/>
        <v>2.5000000000000001E-2</v>
      </c>
      <c r="BY40" s="31">
        <f t="shared" ca="1" si="203"/>
        <v>17756.810000000001</v>
      </c>
      <c r="BZ40" s="31">
        <f t="shared" ca="1" si="204"/>
        <v>941.33</v>
      </c>
      <c r="CA40" s="31">
        <f t="shared" ca="1" si="205"/>
        <v>62334.06</v>
      </c>
      <c r="CB40" s="31">
        <f t="shared" ca="1" si="206"/>
        <v>84277.53</v>
      </c>
      <c r="CC40" s="31">
        <f t="shared" ca="1" si="207"/>
        <v>77473</v>
      </c>
      <c r="CD40" s="31">
        <f t="shared" ca="1" si="208"/>
        <v>60648.4</v>
      </c>
      <c r="CE40" s="31">
        <f t="shared" ca="1" si="209"/>
        <v>21671.49</v>
      </c>
      <c r="CF40" s="31">
        <f t="shared" ca="1" si="210"/>
        <v>40489.56</v>
      </c>
      <c r="CG40" s="31">
        <f t="shared" ca="1" si="211"/>
        <v>66559.899999999994</v>
      </c>
      <c r="CH40" s="31">
        <f t="shared" ca="1" si="212"/>
        <v>14823.36</v>
      </c>
      <c r="CI40" s="31">
        <f t="shared" ca="1" si="213"/>
        <v>3824.86</v>
      </c>
      <c r="CJ40" s="31">
        <f t="shared" ca="1" si="214"/>
        <v>24306.58</v>
      </c>
      <c r="CK40" s="32">
        <f t="shared" ca="1" si="56"/>
        <v>1917.74</v>
      </c>
      <c r="CL40" s="32">
        <f t="shared" ca="1" si="57"/>
        <v>101.66</v>
      </c>
      <c r="CM40" s="32">
        <f t="shared" ca="1" si="58"/>
        <v>6732.08</v>
      </c>
      <c r="CN40" s="32">
        <f t="shared" ca="1" si="59"/>
        <v>9101.9699999999993</v>
      </c>
      <c r="CO40" s="32">
        <f t="shared" ca="1" si="60"/>
        <v>8367.08</v>
      </c>
      <c r="CP40" s="32">
        <f t="shared" ca="1" si="61"/>
        <v>6550.03</v>
      </c>
      <c r="CQ40" s="32">
        <f t="shared" ca="1" si="62"/>
        <v>2340.52</v>
      </c>
      <c r="CR40" s="32">
        <f t="shared" ca="1" si="63"/>
        <v>4372.87</v>
      </c>
      <c r="CS40" s="32">
        <f t="shared" ca="1" si="64"/>
        <v>7188.47</v>
      </c>
      <c r="CT40" s="32">
        <f t="shared" ca="1" si="65"/>
        <v>1600.92</v>
      </c>
      <c r="CU40" s="32">
        <f t="shared" ca="1" si="66"/>
        <v>413.08</v>
      </c>
      <c r="CV40" s="32">
        <f t="shared" ca="1" si="67"/>
        <v>2625.11</v>
      </c>
      <c r="CW40" s="31">
        <f t="shared" ca="1" si="191"/>
        <v>14276.480000000003</v>
      </c>
      <c r="CX40" s="31">
        <f t="shared" ca="1" si="192"/>
        <v>756.81999999999994</v>
      </c>
      <c r="CY40" s="31">
        <f t="shared" ca="1" si="193"/>
        <v>50116.579999999994</v>
      </c>
      <c r="CZ40" s="31">
        <f t="shared" ca="1" si="194"/>
        <v>61016.93</v>
      </c>
      <c r="DA40" s="31">
        <f t="shared" ca="1" si="195"/>
        <v>56090.45</v>
      </c>
      <c r="DB40" s="31">
        <f t="shared" ca="1" si="196"/>
        <v>43909.440000000002</v>
      </c>
      <c r="DC40" s="31">
        <f t="shared" ca="1" si="197"/>
        <v>14389.87</v>
      </c>
      <c r="DD40" s="31">
        <f t="shared" ca="1" si="198"/>
        <v>26885.06</v>
      </c>
      <c r="DE40" s="31">
        <f t="shared" ca="1" si="199"/>
        <v>44195.77</v>
      </c>
      <c r="DF40" s="31">
        <f t="shared" ca="1" si="200"/>
        <v>15772.05</v>
      </c>
      <c r="DG40" s="31">
        <f t="shared" ca="1" si="201"/>
        <v>4069.65</v>
      </c>
      <c r="DH40" s="31">
        <f t="shared" ca="1" si="202"/>
        <v>25862.200000000004</v>
      </c>
      <c r="DI40" s="32">
        <f t="shared" ca="1" si="68"/>
        <v>713.82</v>
      </c>
      <c r="DJ40" s="32">
        <f t="shared" ca="1" si="69"/>
        <v>37.840000000000003</v>
      </c>
      <c r="DK40" s="32">
        <f t="shared" ca="1" si="70"/>
        <v>2505.83</v>
      </c>
      <c r="DL40" s="32">
        <f t="shared" ca="1" si="71"/>
        <v>3050.85</v>
      </c>
      <c r="DM40" s="32">
        <f t="shared" ca="1" si="72"/>
        <v>2804.52</v>
      </c>
      <c r="DN40" s="32">
        <f t="shared" ca="1" si="73"/>
        <v>2195.4699999999998</v>
      </c>
      <c r="DO40" s="32">
        <f t="shared" ca="1" si="74"/>
        <v>719.49</v>
      </c>
      <c r="DP40" s="32">
        <f t="shared" ca="1" si="75"/>
        <v>1344.25</v>
      </c>
      <c r="DQ40" s="32">
        <f t="shared" ca="1" si="76"/>
        <v>2209.79</v>
      </c>
      <c r="DR40" s="32">
        <f t="shared" ca="1" si="77"/>
        <v>788.6</v>
      </c>
      <c r="DS40" s="32">
        <f t="shared" ca="1" si="78"/>
        <v>203.48</v>
      </c>
      <c r="DT40" s="32">
        <f t="shared" ca="1" si="79"/>
        <v>1293.1099999999999</v>
      </c>
      <c r="DU40" s="31">
        <f t="shared" ca="1" si="80"/>
        <v>3102.38</v>
      </c>
      <c r="DV40" s="31">
        <f t="shared" ca="1" si="81"/>
        <v>162.69</v>
      </c>
      <c r="DW40" s="31">
        <f t="shared" ca="1" si="82"/>
        <v>10667.91</v>
      </c>
      <c r="DX40" s="31">
        <f t="shared" ca="1" si="83"/>
        <v>12845.67</v>
      </c>
      <c r="DY40" s="31">
        <f t="shared" ca="1" si="84"/>
        <v>11681.74</v>
      </c>
      <c r="DZ40" s="31">
        <f t="shared" ca="1" si="85"/>
        <v>9042.2900000000009</v>
      </c>
      <c r="EA40" s="31">
        <f t="shared" ca="1" si="86"/>
        <v>2930.79</v>
      </c>
      <c r="EB40" s="31">
        <f t="shared" ca="1" si="87"/>
        <v>5412.89</v>
      </c>
      <c r="EC40" s="31">
        <f t="shared" ca="1" si="88"/>
        <v>8794.91</v>
      </c>
      <c r="ED40" s="31">
        <f t="shared" ca="1" si="89"/>
        <v>3102.97</v>
      </c>
      <c r="EE40" s="31">
        <f t="shared" ca="1" si="90"/>
        <v>791.15</v>
      </c>
      <c r="EF40" s="31">
        <f t="shared" ca="1" si="91"/>
        <v>4969.24</v>
      </c>
      <c r="EG40" s="32">
        <f t="shared" ca="1" si="92"/>
        <v>18092.680000000004</v>
      </c>
      <c r="EH40" s="32">
        <f t="shared" ca="1" si="93"/>
        <v>957.34999999999991</v>
      </c>
      <c r="EI40" s="32">
        <f t="shared" ca="1" si="94"/>
        <v>63290.319999999992</v>
      </c>
      <c r="EJ40" s="32">
        <f t="shared" ca="1" si="95"/>
        <v>76913.45</v>
      </c>
      <c r="EK40" s="32">
        <f t="shared" ca="1" si="96"/>
        <v>70576.709999999992</v>
      </c>
      <c r="EL40" s="32">
        <f t="shared" ca="1" si="97"/>
        <v>55147.200000000004</v>
      </c>
      <c r="EM40" s="32">
        <f t="shared" ca="1" si="98"/>
        <v>18040.150000000001</v>
      </c>
      <c r="EN40" s="32">
        <f t="shared" ca="1" si="99"/>
        <v>33642.200000000004</v>
      </c>
      <c r="EO40" s="32">
        <f t="shared" ca="1" si="100"/>
        <v>55200.47</v>
      </c>
      <c r="EP40" s="32">
        <f t="shared" ca="1" si="101"/>
        <v>19663.62</v>
      </c>
      <c r="EQ40" s="32">
        <f t="shared" ca="1" si="102"/>
        <v>5064.28</v>
      </c>
      <c r="ER40" s="32">
        <f t="shared" ca="1" si="103"/>
        <v>32124.550000000003</v>
      </c>
    </row>
    <row r="41" spans="1:148" x14ac:dyDescent="0.25">
      <c r="A41" t="s">
        <v>457</v>
      </c>
      <c r="B41" s="1" t="s">
        <v>70</v>
      </c>
      <c r="C41" t="str">
        <f t="shared" ref="C41:C72" ca="1" si="216">VLOOKUP($B41,LocationLookup,2,FALSE)</f>
        <v>CRS2</v>
      </c>
      <c r="D41" t="str">
        <f t="shared" ref="D41:D72" ca="1" si="217">VLOOKUP($C41,LossFactorLookup,2,FALSE)</f>
        <v>Crossfield Energy Centre #2</v>
      </c>
      <c r="E41" s="51">
        <v>2830.2896621999998</v>
      </c>
      <c r="F41" s="51">
        <v>499.10503690000002</v>
      </c>
      <c r="G41" s="51">
        <v>19417.698459200001</v>
      </c>
      <c r="H41" s="51">
        <v>18247.059886999999</v>
      </c>
      <c r="I41" s="51">
        <v>10034.7448516</v>
      </c>
      <c r="J41" s="51">
        <v>7860.3384020000003</v>
      </c>
      <c r="K41" s="51">
        <v>2636.1632519999998</v>
      </c>
      <c r="L41" s="51">
        <v>4080.5687585000001</v>
      </c>
      <c r="M41" s="51">
        <v>8221.7397719000001</v>
      </c>
      <c r="N41" s="51">
        <v>4056.6960122999999</v>
      </c>
      <c r="O41" s="51">
        <v>1691.9488011000001</v>
      </c>
      <c r="P41" s="51">
        <v>7617.3179164000003</v>
      </c>
      <c r="Q41" s="32">
        <v>676362.1</v>
      </c>
      <c r="R41" s="32">
        <v>20957.740000000002</v>
      </c>
      <c r="S41" s="32">
        <v>2573136.9</v>
      </c>
      <c r="T41" s="32">
        <v>3483116.22</v>
      </c>
      <c r="U41" s="32">
        <v>3055029.17</v>
      </c>
      <c r="V41" s="32">
        <v>2309348.9500000002</v>
      </c>
      <c r="W41" s="32">
        <v>789043.95</v>
      </c>
      <c r="X41" s="32">
        <v>1418887.04</v>
      </c>
      <c r="Y41" s="32">
        <v>2527906.86</v>
      </c>
      <c r="Z41" s="32">
        <v>788356.17</v>
      </c>
      <c r="AA41" s="32">
        <v>122607.33</v>
      </c>
      <c r="AB41" s="32">
        <v>813649.09</v>
      </c>
      <c r="AC41" s="2">
        <v>0.8</v>
      </c>
      <c r="AD41" s="2">
        <v>0.8</v>
      </c>
      <c r="AE41" s="2">
        <v>0.8</v>
      </c>
      <c r="AF41" s="2">
        <v>0.8</v>
      </c>
      <c r="AG41" s="2">
        <v>0.8</v>
      </c>
      <c r="AH41" s="2">
        <v>0.8</v>
      </c>
      <c r="AI41" s="2">
        <v>0.8</v>
      </c>
      <c r="AJ41" s="2">
        <v>0.8</v>
      </c>
      <c r="AK41" s="2">
        <v>0.8</v>
      </c>
      <c r="AL41" s="2">
        <v>0.5</v>
      </c>
      <c r="AM41" s="2">
        <v>0.5</v>
      </c>
      <c r="AN41" s="2">
        <v>0.5</v>
      </c>
      <c r="AO41" s="33">
        <v>5410.9</v>
      </c>
      <c r="AP41" s="33">
        <v>167.66</v>
      </c>
      <c r="AQ41" s="33">
        <v>20585.099999999999</v>
      </c>
      <c r="AR41" s="33">
        <v>27864.93</v>
      </c>
      <c r="AS41" s="33">
        <v>24440.23</v>
      </c>
      <c r="AT41" s="33">
        <v>18474.79</v>
      </c>
      <c r="AU41" s="33">
        <v>6312.35</v>
      </c>
      <c r="AV41" s="33">
        <v>11351.1</v>
      </c>
      <c r="AW41" s="33">
        <v>20223.25</v>
      </c>
      <c r="AX41" s="33">
        <v>3941.78</v>
      </c>
      <c r="AY41" s="33">
        <v>613.04</v>
      </c>
      <c r="AZ41" s="33">
        <v>4068.25</v>
      </c>
      <c r="BA41" s="31">
        <f t="shared" si="44"/>
        <v>-270.54000000000002</v>
      </c>
      <c r="BB41" s="31">
        <f t="shared" si="45"/>
        <v>-8.3800000000000008</v>
      </c>
      <c r="BC41" s="31">
        <f t="shared" si="46"/>
        <v>-1029.25</v>
      </c>
      <c r="BD41" s="31">
        <f t="shared" si="47"/>
        <v>5572.99</v>
      </c>
      <c r="BE41" s="31">
        <f t="shared" si="48"/>
        <v>4888.05</v>
      </c>
      <c r="BF41" s="31">
        <f t="shared" si="49"/>
        <v>3694.96</v>
      </c>
      <c r="BG41" s="31">
        <f t="shared" si="50"/>
        <v>2446.04</v>
      </c>
      <c r="BH41" s="31">
        <f t="shared" si="51"/>
        <v>4398.55</v>
      </c>
      <c r="BI41" s="31">
        <f t="shared" si="52"/>
        <v>7836.51</v>
      </c>
      <c r="BJ41" s="31">
        <f t="shared" si="53"/>
        <v>-3074.59</v>
      </c>
      <c r="BK41" s="31">
        <f t="shared" si="54"/>
        <v>-478.17</v>
      </c>
      <c r="BL41" s="31">
        <f t="shared" si="55"/>
        <v>-3173.23</v>
      </c>
      <c r="BM41" s="6">
        <f t="shared" ca="1" si="215"/>
        <v>2.7400000000000001E-2</v>
      </c>
      <c r="BN41" s="6">
        <f t="shared" ca="1" si="215"/>
        <v>2.7400000000000001E-2</v>
      </c>
      <c r="BO41" s="6">
        <f t="shared" ca="1" si="215"/>
        <v>2.7400000000000001E-2</v>
      </c>
      <c r="BP41" s="6">
        <f t="shared" ca="1" si="215"/>
        <v>2.7400000000000001E-2</v>
      </c>
      <c r="BQ41" s="6">
        <f t="shared" ca="1" si="215"/>
        <v>2.7400000000000001E-2</v>
      </c>
      <c r="BR41" s="6">
        <f t="shared" ca="1" si="215"/>
        <v>2.7400000000000001E-2</v>
      </c>
      <c r="BS41" s="6">
        <f t="shared" ca="1" si="215"/>
        <v>2.7400000000000001E-2</v>
      </c>
      <c r="BT41" s="6">
        <f t="shared" ca="1" si="215"/>
        <v>2.7400000000000001E-2</v>
      </c>
      <c r="BU41" s="6">
        <f t="shared" ca="1" si="215"/>
        <v>2.7400000000000001E-2</v>
      </c>
      <c r="BV41" s="6">
        <f t="shared" ca="1" si="215"/>
        <v>2.7400000000000001E-2</v>
      </c>
      <c r="BW41" s="6">
        <f t="shared" ca="1" si="215"/>
        <v>2.7400000000000001E-2</v>
      </c>
      <c r="BX41" s="6">
        <f t="shared" ca="1" si="215"/>
        <v>2.7400000000000001E-2</v>
      </c>
      <c r="BY41" s="31">
        <f t="shared" ca="1" si="203"/>
        <v>18532.32</v>
      </c>
      <c r="BZ41" s="31">
        <f t="shared" ca="1" si="204"/>
        <v>574.24</v>
      </c>
      <c r="CA41" s="31">
        <f t="shared" ca="1" si="205"/>
        <v>70503.95</v>
      </c>
      <c r="CB41" s="31">
        <f t="shared" ca="1" si="206"/>
        <v>95437.38</v>
      </c>
      <c r="CC41" s="31">
        <f t="shared" ca="1" si="207"/>
        <v>83707.8</v>
      </c>
      <c r="CD41" s="31">
        <f t="shared" ca="1" si="208"/>
        <v>63276.160000000003</v>
      </c>
      <c r="CE41" s="31">
        <f t="shared" ca="1" si="209"/>
        <v>21619.8</v>
      </c>
      <c r="CF41" s="31">
        <f t="shared" ca="1" si="210"/>
        <v>38877.5</v>
      </c>
      <c r="CG41" s="31">
        <f t="shared" ca="1" si="211"/>
        <v>69264.649999999994</v>
      </c>
      <c r="CH41" s="31">
        <f t="shared" ca="1" si="212"/>
        <v>21600.959999999999</v>
      </c>
      <c r="CI41" s="31">
        <f t="shared" ca="1" si="213"/>
        <v>3359.44</v>
      </c>
      <c r="CJ41" s="31">
        <f t="shared" ca="1" si="214"/>
        <v>22293.99</v>
      </c>
      <c r="CK41" s="32">
        <f t="shared" ca="1" si="56"/>
        <v>1826.18</v>
      </c>
      <c r="CL41" s="32">
        <f t="shared" ca="1" si="57"/>
        <v>56.59</v>
      </c>
      <c r="CM41" s="32">
        <f t="shared" ca="1" si="58"/>
        <v>6947.47</v>
      </c>
      <c r="CN41" s="32">
        <f t="shared" ca="1" si="59"/>
        <v>9404.41</v>
      </c>
      <c r="CO41" s="32">
        <f t="shared" ca="1" si="60"/>
        <v>8248.58</v>
      </c>
      <c r="CP41" s="32">
        <f t="shared" ca="1" si="61"/>
        <v>6235.24</v>
      </c>
      <c r="CQ41" s="32">
        <f t="shared" ca="1" si="62"/>
        <v>2130.42</v>
      </c>
      <c r="CR41" s="32">
        <f t="shared" ca="1" si="63"/>
        <v>3831</v>
      </c>
      <c r="CS41" s="32">
        <f t="shared" ca="1" si="64"/>
        <v>6825.35</v>
      </c>
      <c r="CT41" s="32">
        <f t="shared" ca="1" si="65"/>
        <v>2128.56</v>
      </c>
      <c r="CU41" s="32">
        <f t="shared" ca="1" si="66"/>
        <v>331.04</v>
      </c>
      <c r="CV41" s="32">
        <f t="shared" ca="1" si="67"/>
        <v>2196.85</v>
      </c>
      <c r="CW41" s="31">
        <f t="shared" ca="1" si="191"/>
        <v>15218.140000000001</v>
      </c>
      <c r="CX41" s="31">
        <f t="shared" ca="1" si="192"/>
        <v>471.55000000000007</v>
      </c>
      <c r="CY41" s="31">
        <f t="shared" ca="1" si="193"/>
        <v>57895.57</v>
      </c>
      <c r="CZ41" s="31">
        <f t="shared" ca="1" si="194"/>
        <v>71403.87000000001</v>
      </c>
      <c r="DA41" s="31">
        <f t="shared" ca="1" si="195"/>
        <v>62628.100000000006</v>
      </c>
      <c r="DB41" s="31">
        <f t="shared" ca="1" si="196"/>
        <v>47341.650000000009</v>
      </c>
      <c r="DC41" s="31">
        <f t="shared" ca="1" si="197"/>
        <v>14991.830000000002</v>
      </c>
      <c r="DD41" s="31">
        <f t="shared" ca="1" si="198"/>
        <v>26958.850000000002</v>
      </c>
      <c r="DE41" s="31">
        <f t="shared" ca="1" si="199"/>
        <v>48030.239999999998</v>
      </c>
      <c r="DF41" s="31">
        <f t="shared" ca="1" si="200"/>
        <v>22862.33</v>
      </c>
      <c r="DG41" s="31">
        <f t="shared" ca="1" si="201"/>
        <v>3555.61</v>
      </c>
      <c r="DH41" s="31">
        <f t="shared" ca="1" si="202"/>
        <v>23595.82</v>
      </c>
      <c r="DI41" s="32">
        <f t="shared" ca="1" si="68"/>
        <v>760.91</v>
      </c>
      <c r="DJ41" s="32">
        <f t="shared" ca="1" si="69"/>
        <v>23.58</v>
      </c>
      <c r="DK41" s="32">
        <f t="shared" ca="1" si="70"/>
        <v>2894.78</v>
      </c>
      <c r="DL41" s="32">
        <f t="shared" ca="1" si="71"/>
        <v>3570.19</v>
      </c>
      <c r="DM41" s="32">
        <f t="shared" ca="1" si="72"/>
        <v>3131.41</v>
      </c>
      <c r="DN41" s="32">
        <f t="shared" ca="1" si="73"/>
        <v>2367.08</v>
      </c>
      <c r="DO41" s="32">
        <f t="shared" ca="1" si="74"/>
        <v>749.59</v>
      </c>
      <c r="DP41" s="32">
        <f t="shared" ca="1" si="75"/>
        <v>1347.94</v>
      </c>
      <c r="DQ41" s="32">
        <f t="shared" ca="1" si="76"/>
        <v>2401.5100000000002</v>
      </c>
      <c r="DR41" s="32">
        <f t="shared" ca="1" si="77"/>
        <v>1143.1199999999999</v>
      </c>
      <c r="DS41" s="32">
        <f t="shared" ca="1" si="78"/>
        <v>177.78</v>
      </c>
      <c r="DT41" s="32">
        <f t="shared" ca="1" si="79"/>
        <v>1179.79</v>
      </c>
      <c r="DU41" s="31">
        <f t="shared" ca="1" si="80"/>
        <v>3307.01</v>
      </c>
      <c r="DV41" s="31">
        <f t="shared" ca="1" si="81"/>
        <v>101.37</v>
      </c>
      <c r="DW41" s="31">
        <f t="shared" ca="1" si="82"/>
        <v>12323.76</v>
      </c>
      <c r="DX41" s="31">
        <f t="shared" ca="1" si="83"/>
        <v>15032.4</v>
      </c>
      <c r="DY41" s="31">
        <f t="shared" ca="1" si="84"/>
        <v>13043.31</v>
      </c>
      <c r="DZ41" s="31">
        <f t="shared" ca="1" si="85"/>
        <v>9749.09</v>
      </c>
      <c r="EA41" s="31">
        <f t="shared" ca="1" si="86"/>
        <v>3053.39</v>
      </c>
      <c r="EB41" s="31">
        <f t="shared" ca="1" si="87"/>
        <v>5427.75</v>
      </c>
      <c r="EC41" s="31">
        <f t="shared" ca="1" si="88"/>
        <v>9557.9699999999993</v>
      </c>
      <c r="ED41" s="31">
        <f t="shared" ca="1" si="89"/>
        <v>4497.8999999999996</v>
      </c>
      <c r="EE41" s="31">
        <f t="shared" ca="1" si="90"/>
        <v>691.22</v>
      </c>
      <c r="EF41" s="31">
        <f t="shared" ca="1" si="91"/>
        <v>4533.7700000000004</v>
      </c>
      <c r="EG41" s="32">
        <f t="shared" ca="1" si="92"/>
        <v>19286.060000000001</v>
      </c>
      <c r="EH41" s="32">
        <f t="shared" ca="1" si="93"/>
        <v>596.5</v>
      </c>
      <c r="EI41" s="32">
        <f t="shared" ca="1" si="94"/>
        <v>73114.11</v>
      </c>
      <c r="EJ41" s="32">
        <f t="shared" ca="1" si="95"/>
        <v>90006.46</v>
      </c>
      <c r="EK41" s="32">
        <f t="shared" ca="1" si="96"/>
        <v>78802.820000000007</v>
      </c>
      <c r="EL41" s="32">
        <f t="shared" ca="1" si="97"/>
        <v>59457.820000000007</v>
      </c>
      <c r="EM41" s="32">
        <f t="shared" ca="1" si="98"/>
        <v>18794.810000000001</v>
      </c>
      <c r="EN41" s="32">
        <f t="shared" ca="1" si="99"/>
        <v>33734.54</v>
      </c>
      <c r="EO41" s="32">
        <f t="shared" ca="1" si="100"/>
        <v>59989.72</v>
      </c>
      <c r="EP41" s="32">
        <f t="shared" ca="1" si="101"/>
        <v>28503.35</v>
      </c>
      <c r="EQ41" s="32">
        <f t="shared" ca="1" si="102"/>
        <v>4424.6100000000006</v>
      </c>
      <c r="ER41" s="32">
        <f t="shared" ca="1" si="103"/>
        <v>29309.38</v>
      </c>
    </row>
    <row r="42" spans="1:148" x14ac:dyDescent="0.25">
      <c r="A42" t="s">
        <v>457</v>
      </c>
      <c r="B42" s="1" t="s">
        <v>71</v>
      </c>
      <c r="C42" t="str">
        <f t="shared" ca="1" si="216"/>
        <v>CRS3</v>
      </c>
      <c r="D42" t="str">
        <f t="shared" ca="1" si="217"/>
        <v>Crossfield Energy Centre #3</v>
      </c>
      <c r="E42" s="51">
        <v>3411.2468887999999</v>
      </c>
      <c r="F42" s="51">
        <v>1157.4649878</v>
      </c>
      <c r="G42" s="51">
        <v>20627.112704800002</v>
      </c>
      <c r="H42" s="51">
        <v>19616.636811100001</v>
      </c>
      <c r="I42" s="51">
        <v>12703.4436443</v>
      </c>
      <c r="J42" s="51">
        <v>8151.1989383</v>
      </c>
      <c r="K42" s="51">
        <v>2036.1503904000001</v>
      </c>
      <c r="L42" s="51">
        <v>3408.4479875000002</v>
      </c>
      <c r="M42" s="51">
        <v>7183.7626699000002</v>
      </c>
      <c r="N42" s="51">
        <v>5444.5988361</v>
      </c>
      <c r="O42" s="51">
        <v>1616.9583329</v>
      </c>
      <c r="P42" s="51">
        <v>6310.7846042000001</v>
      </c>
      <c r="Q42" s="32">
        <v>772450.76</v>
      </c>
      <c r="R42" s="32">
        <v>55512.29</v>
      </c>
      <c r="S42" s="32">
        <v>2668337.3199999998</v>
      </c>
      <c r="T42" s="32">
        <v>3650065.86</v>
      </c>
      <c r="U42" s="32">
        <v>3385238.03</v>
      </c>
      <c r="V42" s="32">
        <v>2313713.31</v>
      </c>
      <c r="W42" s="32">
        <v>760074.93</v>
      </c>
      <c r="X42" s="32">
        <v>1279511.5900000001</v>
      </c>
      <c r="Y42" s="32">
        <v>2433110.41</v>
      </c>
      <c r="Z42" s="32">
        <v>1006699.88</v>
      </c>
      <c r="AA42" s="32">
        <v>120402.57</v>
      </c>
      <c r="AB42" s="32">
        <v>750302.39</v>
      </c>
      <c r="AC42" s="2">
        <v>0.8</v>
      </c>
      <c r="AD42" s="2">
        <v>0.8</v>
      </c>
      <c r="AE42" s="2">
        <v>0.8</v>
      </c>
      <c r="AF42" s="2">
        <v>0.8</v>
      </c>
      <c r="AG42" s="2">
        <v>0.8</v>
      </c>
      <c r="AH42" s="2">
        <v>0.8</v>
      </c>
      <c r="AI42" s="2">
        <v>0.8</v>
      </c>
      <c r="AJ42" s="2">
        <v>0.8</v>
      </c>
      <c r="AK42" s="2">
        <v>0.8</v>
      </c>
      <c r="AL42" s="2">
        <v>0.5</v>
      </c>
      <c r="AM42" s="2">
        <v>0.5</v>
      </c>
      <c r="AN42" s="2">
        <v>0.5</v>
      </c>
      <c r="AO42" s="33">
        <v>6179.61</v>
      </c>
      <c r="AP42" s="33">
        <v>444.1</v>
      </c>
      <c r="AQ42" s="33">
        <v>21346.7</v>
      </c>
      <c r="AR42" s="33">
        <v>29200.53</v>
      </c>
      <c r="AS42" s="33">
        <v>27081.9</v>
      </c>
      <c r="AT42" s="33">
        <v>18509.71</v>
      </c>
      <c r="AU42" s="33">
        <v>6080.6</v>
      </c>
      <c r="AV42" s="33">
        <v>10236.09</v>
      </c>
      <c r="AW42" s="33">
        <v>19464.88</v>
      </c>
      <c r="AX42" s="33">
        <v>5033.5</v>
      </c>
      <c r="AY42" s="33">
        <v>602.01</v>
      </c>
      <c r="AZ42" s="33">
        <v>3751.51</v>
      </c>
      <c r="BA42" s="31">
        <f t="shared" si="44"/>
        <v>-308.98</v>
      </c>
      <c r="BB42" s="31">
        <f t="shared" si="45"/>
        <v>-22.2</v>
      </c>
      <c r="BC42" s="31">
        <f t="shared" si="46"/>
        <v>-1067.33</v>
      </c>
      <c r="BD42" s="31">
        <f t="shared" si="47"/>
        <v>5840.11</v>
      </c>
      <c r="BE42" s="31">
        <f t="shared" si="48"/>
        <v>5416.38</v>
      </c>
      <c r="BF42" s="31">
        <f t="shared" si="49"/>
        <v>3701.94</v>
      </c>
      <c r="BG42" s="31">
        <f t="shared" si="50"/>
        <v>2356.23</v>
      </c>
      <c r="BH42" s="31">
        <f t="shared" si="51"/>
        <v>3966.49</v>
      </c>
      <c r="BI42" s="31">
        <f t="shared" si="52"/>
        <v>7542.64</v>
      </c>
      <c r="BJ42" s="31">
        <f t="shared" si="53"/>
        <v>-3926.13</v>
      </c>
      <c r="BK42" s="31">
        <f t="shared" si="54"/>
        <v>-469.57</v>
      </c>
      <c r="BL42" s="31">
        <f t="shared" si="55"/>
        <v>-2926.18</v>
      </c>
      <c r="BM42" s="6">
        <f t="shared" ca="1" si="215"/>
        <v>2.58E-2</v>
      </c>
      <c r="BN42" s="6">
        <f t="shared" ca="1" si="215"/>
        <v>2.58E-2</v>
      </c>
      <c r="BO42" s="6">
        <f t="shared" ca="1" si="215"/>
        <v>2.58E-2</v>
      </c>
      <c r="BP42" s="6">
        <f t="shared" ca="1" si="215"/>
        <v>2.58E-2</v>
      </c>
      <c r="BQ42" s="6">
        <f t="shared" ca="1" si="215"/>
        <v>2.58E-2</v>
      </c>
      <c r="BR42" s="6">
        <f t="shared" ca="1" si="215"/>
        <v>2.58E-2</v>
      </c>
      <c r="BS42" s="6">
        <f t="shared" ca="1" si="215"/>
        <v>2.58E-2</v>
      </c>
      <c r="BT42" s="6">
        <f t="shared" ca="1" si="215"/>
        <v>2.58E-2</v>
      </c>
      <c r="BU42" s="6">
        <f t="shared" ca="1" si="215"/>
        <v>2.58E-2</v>
      </c>
      <c r="BV42" s="6">
        <f t="shared" ca="1" si="215"/>
        <v>2.58E-2</v>
      </c>
      <c r="BW42" s="6">
        <f t="shared" ca="1" si="215"/>
        <v>2.58E-2</v>
      </c>
      <c r="BX42" s="6">
        <f t="shared" ca="1" si="215"/>
        <v>2.58E-2</v>
      </c>
      <c r="BY42" s="31">
        <f t="shared" ca="1" si="203"/>
        <v>19929.23</v>
      </c>
      <c r="BZ42" s="31">
        <f t="shared" ca="1" si="204"/>
        <v>1432.22</v>
      </c>
      <c r="CA42" s="31">
        <f t="shared" ca="1" si="205"/>
        <v>68843.100000000006</v>
      </c>
      <c r="CB42" s="31">
        <f t="shared" ca="1" si="206"/>
        <v>94171.7</v>
      </c>
      <c r="CC42" s="31">
        <f t="shared" ca="1" si="207"/>
        <v>87339.14</v>
      </c>
      <c r="CD42" s="31">
        <f t="shared" ca="1" si="208"/>
        <v>59693.8</v>
      </c>
      <c r="CE42" s="31">
        <f t="shared" ca="1" si="209"/>
        <v>19609.93</v>
      </c>
      <c r="CF42" s="31">
        <f t="shared" ca="1" si="210"/>
        <v>33011.4</v>
      </c>
      <c r="CG42" s="31">
        <f t="shared" ca="1" si="211"/>
        <v>62774.25</v>
      </c>
      <c r="CH42" s="31">
        <f t="shared" ca="1" si="212"/>
        <v>25972.86</v>
      </c>
      <c r="CI42" s="31">
        <f t="shared" ca="1" si="213"/>
        <v>3106.39</v>
      </c>
      <c r="CJ42" s="31">
        <f t="shared" ca="1" si="214"/>
        <v>19357.8</v>
      </c>
      <c r="CK42" s="32">
        <f t="shared" ca="1" si="56"/>
        <v>2085.62</v>
      </c>
      <c r="CL42" s="32">
        <f t="shared" ca="1" si="57"/>
        <v>149.88</v>
      </c>
      <c r="CM42" s="32">
        <f t="shared" ca="1" si="58"/>
        <v>7204.51</v>
      </c>
      <c r="CN42" s="32">
        <f t="shared" ca="1" si="59"/>
        <v>9855.18</v>
      </c>
      <c r="CO42" s="32">
        <f t="shared" ca="1" si="60"/>
        <v>9140.14</v>
      </c>
      <c r="CP42" s="32">
        <f t="shared" ca="1" si="61"/>
        <v>6247.03</v>
      </c>
      <c r="CQ42" s="32">
        <f t="shared" ca="1" si="62"/>
        <v>2052.1999999999998</v>
      </c>
      <c r="CR42" s="32">
        <f t="shared" ca="1" si="63"/>
        <v>3454.68</v>
      </c>
      <c r="CS42" s="32">
        <f t="shared" ca="1" si="64"/>
        <v>6569.4</v>
      </c>
      <c r="CT42" s="32">
        <f t="shared" ca="1" si="65"/>
        <v>2718.09</v>
      </c>
      <c r="CU42" s="32">
        <f t="shared" ca="1" si="66"/>
        <v>325.08999999999997</v>
      </c>
      <c r="CV42" s="32">
        <f t="shared" ca="1" si="67"/>
        <v>2025.82</v>
      </c>
      <c r="CW42" s="31">
        <f t="shared" ca="1" si="191"/>
        <v>16144.219999999998</v>
      </c>
      <c r="CX42" s="31">
        <f t="shared" ca="1" si="192"/>
        <v>1160.2</v>
      </c>
      <c r="CY42" s="31">
        <f t="shared" ca="1" si="193"/>
        <v>55768.240000000005</v>
      </c>
      <c r="CZ42" s="31">
        <f t="shared" ca="1" si="194"/>
        <v>68986.240000000005</v>
      </c>
      <c r="DA42" s="31">
        <f t="shared" ca="1" si="195"/>
        <v>63981.000000000007</v>
      </c>
      <c r="DB42" s="31">
        <f t="shared" ca="1" si="196"/>
        <v>43729.18</v>
      </c>
      <c r="DC42" s="31">
        <f t="shared" ca="1" si="197"/>
        <v>13225.300000000001</v>
      </c>
      <c r="DD42" s="31">
        <f t="shared" ca="1" si="198"/>
        <v>22263.5</v>
      </c>
      <c r="DE42" s="31">
        <f t="shared" ca="1" si="199"/>
        <v>42336.12999999999</v>
      </c>
      <c r="DF42" s="31">
        <f t="shared" ca="1" si="200"/>
        <v>27583.58</v>
      </c>
      <c r="DG42" s="31">
        <f t="shared" ca="1" si="201"/>
        <v>3299.0400000000004</v>
      </c>
      <c r="DH42" s="31">
        <f t="shared" ca="1" si="202"/>
        <v>20558.29</v>
      </c>
      <c r="DI42" s="32">
        <f t="shared" ca="1" si="68"/>
        <v>807.21</v>
      </c>
      <c r="DJ42" s="32">
        <f t="shared" ca="1" si="69"/>
        <v>58.01</v>
      </c>
      <c r="DK42" s="32">
        <f t="shared" ca="1" si="70"/>
        <v>2788.41</v>
      </c>
      <c r="DL42" s="32">
        <f t="shared" ca="1" si="71"/>
        <v>3449.31</v>
      </c>
      <c r="DM42" s="32">
        <f t="shared" ca="1" si="72"/>
        <v>3199.05</v>
      </c>
      <c r="DN42" s="32">
        <f t="shared" ca="1" si="73"/>
        <v>2186.46</v>
      </c>
      <c r="DO42" s="32">
        <f t="shared" ca="1" si="74"/>
        <v>661.27</v>
      </c>
      <c r="DP42" s="32">
        <f t="shared" ca="1" si="75"/>
        <v>1113.18</v>
      </c>
      <c r="DQ42" s="32">
        <f t="shared" ca="1" si="76"/>
        <v>2116.81</v>
      </c>
      <c r="DR42" s="32">
        <f t="shared" ca="1" si="77"/>
        <v>1379.18</v>
      </c>
      <c r="DS42" s="32">
        <f t="shared" ca="1" si="78"/>
        <v>164.95</v>
      </c>
      <c r="DT42" s="32">
        <f t="shared" ca="1" si="79"/>
        <v>1027.9100000000001</v>
      </c>
      <c r="DU42" s="31">
        <f t="shared" ca="1" si="80"/>
        <v>3508.25</v>
      </c>
      <c r="DV42" s="31">
        <f t="shared" ca="1" si="81"/>
        <v>249.41</v>
      </c>
      <c r="DW42" s="31">
        <f t="shared" ca="1" si="82"/>
        <v>11870.94</v>
      </c>
      <c r="DX42" s="31">
        <f t="shared" ca="1" si="83"/>
        <v>14523.42</v>
      </c>
      <c r="DY42" s="31">
        <f t="shared" ca="1" si="84"/>
        <v>13325.07</v>
      </c>
      <c r="DZ42" s="31">
        <f t="shared" ca="1" si="85"/>
        <v>9005.17</v>
      </c>
      <c r="EA42" s="31">
        <f t="shared" ca="1" si="86"/>
        <v>2693.6</v>
      </c>
      <c r="EB42" s="31">
        <f t="shared" ca="1" si="87"/>
        <v>4482.41</v>
      </c>
      <c r="EC42" s="31">
        <f t="shared" ca="1" si="88"/>
        <v>8424.85</v>
      </c>
      <c r="ED42" s="31">
        <f t="shared" ca="1" si="89"/>
        <v>5426.76</v>
      </c>
      <c r="EE42" s="31">
        <f t="shared" ca="1" si="90"/>
        <v>641.34</v>
      </c>
      <c r="EF42" s="31">
        <f t="shared" ca="1" si="91"/>
        <v>3950.13</v>
      </c>
      <c r="EG42" s="32">
        <f t="shared" ca="1" si="92"/>
        <v>20459.679999999997</v>
      </c>
      <c r="EH42" s="32">
        <f t="shared" ca="1" si="93"/>
        <v>1467.6200000000001</v>
      </c>
      <c r="EI42" s="32">
        <f t="shared" ca="1" si="94"/>
        <v>70427.590000000011</v>
      </c>
      <c r="EJ42" s="32">
        <f t="shared" ca="1" si="95"/>
        <v>86958.97</v>
      </c>
      <c r="EK42" s="32">
        <f t="shared" ca="1" si="96"/>
        <v>80505.119999999995</v>
      </c>
      <c r="EL42" s="32">
        <f t="shared" ca="1" si="97"/>
        <v>54920.81</v>
      </c>
      <c r="EM42" s="32">
        <f t="shared" ca="1" si="98"/>
        <v>16580.170000000002</v>
      </c>
      <c r="EN42" s="32">
        <f t="shared" ca="1" si="99"/>
        <v>27859.09</v>
      </c>
      <c r="EO42" s="32">
        <f t="shared" ca="1" si="100"/>
        <v>52877.789999999986</v>
      </c>
      <c r="EP42" s="32">
        <f t="shared" ca="1" si="101"/>
        <v>34389.520000000004</v>
      </c>
      <c r="EQ42" s="32">
        <f t="shared" ca="1" si="102"/>
        <v>4105.33</v>
      </c>
      <c r="ER42" s="32">
        <f t="shared" ca="1" si="103"/>
        <v>25536.33</v>
      </c>
    </row>
    <row r="43" spans="1:148" x14ac:dyDescent="0.25">
      <c r="A43" t="s">
        <v>531</v>
      </c>
      <c r="B43" s="1" t="s">
        <v>55</v>
      </c>
      <c r="C43" t="str">
        <f t="shared" ca="1" si="216"/>
        <v>CRWD</v>
      </c>
      <c r="D43" t="str">
        <f t="shared" ca="1" si="217"/>
        <v>Cowley Ridge Phase 2 Wind Facility</v>
      </c>
      <c r="E43" s="51">
        <v>1860.3616179999999</v>
      </c>
      <c r="F43" s="51">
        <v>1618.4431360000001</v>
      </c>
      <c r="G43" s="51">
        <v>830.240498</v>
      </c>
      <c r="H43" s="51">
        <v>644.01672399999995</v>
      </c>
      <c r="I43" s="51">
        <v>676.89335200000005</v>
      </c>
      <c r="J43" s="51">
        <v>878.347308</v>
      </c>
      <c r="K43" s="51">
        <v>451.11088599999999</v>
      </c>
      <c r="L43" s="51">
        <v>732.64514599999995</v>
      </c>
      <c r="M43" s="51">
        <v>1146.222113</v>
      </c>
      <c r="N43" s="51">
        <v>1293.542391</v>
      </c>
      <c r="O43" s="51">
        <v>1888.417436</v>
      </c>
      <c r="P43" s="51">
        <v>992.62095599999998</v>
      </c>
      <c r="Q43" s="32">
        <v>72402.3</v>
      </c>
      <c r="R43" s="32">
        <v>40196.129999999997</v>
      </c>
      <c r="S43" s="32">
        <v>46550.71</v>
      </c>
      <c r="T43" s="32">
        <v>82051.73</v>
      </c>
      <c r="U43" s="32">
        <v>75878.649999999994</v>
      </c>
      <c r="V43" s="32">
        <v>44507.91</v>
      </c>
      <c r="W43" s="32">
        <v>27673.52</v>
      </c>
      <c r="X43" s="32">
        <v>57664.959999999999</v>
      </c>
      <c r="Y43" s="32">
        <v>47948.86</v>
      </c>
      <c r="Z43" s="32">
        <v>54658.45</v>
      </c>
      <c r="AA43" s="32">
        <v>43924.57</v>
      </c>
      <c r="AB43" s="32">
        <v>36598.26</v>
      </c>
      <c r="AC43" s="2">
        <v>3.77</v>
      </c>
      <c r="AD43" s="2">
        <v>3.77</v>
      </c>
      <c r="AE43" s="2">
        <v>3.77</v>
      </c>
      <c r="AF43" s="2">
        <v>3.77</v>
      </c>
      <c r="AG43" s="2">
        <v>3.77</v>
      </c>
      <c r="AH43" s="2">
        <v>3.77</v>
      </c>
      <c r="AI43" s="2">
        <v>3.77</v>
      </c>
      <c r="AJ43" s="2">
        <v>3.77</v>
      </c>
      <c r="AK43" s="2">
        <v>3.77</v>
      </c>
      <c r="AL43" s="2">
        <v>3.5</v>
      </c>
      <c r="AM43" s="2">
        <v>3.5</v>
      </c>
      <c r="AN43" s="2">
        <v>3.5</v>
      </c>
      <c r="AO43" s="33">
        <v>2729.57</v>
      </c>
      <c r="AP43" s="33">
        <v>1515.39</v>
      </c>
      <c r="AQ43" s="33">
        <v>1754.96</v>
      </c>
      <c r="AR43" s="33">
        <v>3093.35</v>
      </c>
      <c r="AS43" s="33">
        <v>2860.63</v>
      </c>
      <c r="AT43" s="33">
        <v>1677.95</v>
      </c>
      <c r="AU43" s="33">
        <v>1043.29</v>
      </c>
      <c r="AV43" s="33">
        <v>2173.9699999999998</v>
      </c>
      <c r="AW43" s="33">
        <v>1807.67</v>
      </c>
      <c r="AX43" s="33">
        <v>1913.05</v>
      </c>
      <c r="AY43" s="33">
        <v>1537.36</v>
      </c>
      <c r="AZ43" s="33">
        <v>1280.94</v>
      </c>
      <c r="BA43" s="31">
        <f t="shared" si="44"/>
        <v>-28.96</v>
      </c>
      <c r="BB43" s="31">
        <f t="shared" si="45"/>
        <v>-16.079999999999998</v>
      </c>
      <c r="BC43" s="31">
        <f t="shared" si="46"/>
        <v>-18.62</v>
      </c>
      <c r="BD43" s="31">
        <f t="shared" si="47"/>
        <v>131.28</v>
      </c>
      <c r="BE43" s="31">
        <f t="shared" si="48"/>
        <v>121.41</v>
      </c>
      <c r="BF43" s="31">
        <f t="shared" si="49"/>
        <v>71.209999999999994</v>
      </c>
      <c r="BG43" s="31">
        <f t="shared" si="50"/>
        <v>85.79</v>
      </c>
      <c r="BH43" s="31">
        <f t="shared" si="51"/>
        <v>178.76</v>
      </c>
      <c r="BI43" s="31">
        <f t="shared" si="52"/>
        <v>148.63999999999999</v>
      </c>
      <c r="BJ43" s="31">
        <f t="shared" si="53"/>
        <v>-213.17</v>
      </c>
      <c r="BK43" s="31">
        <f t="shared" si="54"/>
        <v>-171.31</v>
      </c>
      <c r="BL43" s="31">
        <f t="shared" si="55"/>
        <v>-142.72999999999999</v>
      </c>
      <c r="BM43" s="6">
        <f t="shared" ca="1" si="215"/>
        <v>9.5299999999999996E-2</v>
      </c>
      <c r="BN43" s="6">
        <f t="shared" ca="1" si="215"/>
        <v>9.5299999999999996E-2</v>
      </c>
      <c r="BO43" s="6">
        <f t="shared" ca="1" si="215"/>
        <v>9.5299999999999996E-2</v>
      </c>
      <c r="BP43" s="6">
        <f t="shared" ca="1" si="215"/>
        <v>9.5299999999999996E-2</v>
      </c>
      <c r="BQ43" s="6">
        <f t="shared" ca="1" si="215"/>
        <v>9.5299999999999996E-2</v>
      </c>
      <c r="BR43" s="6">
        <f t="shared" ca="1" si="215"/>
        <v>9.5299999999999996E-2</v>
      </c>
      <c r="BS43" s="6">
        <f t="shared" ca="1" si="215"/>
        <v>9.5299999999999996E-2</v>
      </c>
      <c r="BT43" s="6">
        <f t="shared" ca="1" si="215"/>
        <v>9.5299999999999996E-2</v>
      </c>
      <c r="BU43" s="6">
        <f t="shared" ca="1" si="215"/>
        <v>9.5299999999999996E-2</v>
      </c>
      <c r="BV43" s="6">
        <f t="shared" ca="1" si="215"/>
        <v>9.5299999999999996E-2</v>
      </c>
      <c r="BW43" s="6">
        <f t="shared" ca="1" si="215"/>
        <v>9.5299999999999996E-2</v>
      </c>
      <c r="BX43" s="6">
        <f t="shared" ca="1" si="215"/>
        <v>9.5299999999999996E-2</v>
      </c>
      <c r="BY43" s="31">
        <f t="shared" ca="1" si="203"/>
        <v>6899.94</v>
      </c>
      <c r="BZ43" s="31">
        <f t="shared" ca="1" si="204"/>
        <v>3830.69</v>
      </c>
      <c r="CA43" s="31">
        <f t="shared" ca="1" si="205"/>
        <v>4436.28</v>
      </c>
      <c r="CB43" s="31">
        <f t="shared" ca="1" si="206"/>
        <v>7819.53</v>
      </c>
      <c r="CC43" s="31">
        <f t="shared" ca="1" si="207"/>
        <v>7231.24</v>
      </c>
      <c r="CD43" s="31">
        <f t="shared" ca="1" si="208"/>
        <v>4241.6000000000004</v>
      </c>
      <c r="CE43" s="31">
        <f t="shared" ca="1" si="209"/>
        <v>2637.29</v>
      </c>
      <c r="CF43" s="31">
        <f t="shared" ca="1" si="210"/>
        <v>5495.47</v>
      </c>
      <c r="CG43" s="31">
        <f t="shared" ca="1" si="211"/>
        <v>4569.53</v>
      </c>
      <c r="CH43" s="31">
        <f t="shared" ca="1" si="212"/>
        <v>5208.95</v>
      </c>
      <c r="CI43" s="31">
        <f t="shared" ca="1" si="213"/>
        <v>4186.01</v>
      </c>
      <c r="CJ43" s="31">
        <f t="shared" ca="1" si="214"/>
        <v>3487.81</v>
      </c>
      <c r="CK43" s="32">
        <f t="shared" ca="1" si="56"/>
        <v>195.49</v>
      </c>
      <c r="CL43" s="32">
        <f t="shared" ca="1" si="57"/>
        <v>108.53</v>
      </c>
      <c r="CM43" s="32">
        <f t="shared" ca="1" si="58"/>
        <v>125.69</v>
      </c>
      <c r="CN43" s="32">
        <f t="shared" ca="1" si="59"/>
        <v>221.54</v>
      </c>
      <c r="CO43" s="32">
        <f t="shared" ca="1" si="60"/>
        <v>204.87</v>
      </c>
      <c r="CP43" s="32">
        <f t="shared" ca="1" si="61"/>
        <v>120.17</v>
      </c>
      <c r="CQ43" s="32">
        <f t="shared" ca="1" si="62"/>
        <v>74.72</v>
      </c>
      <c r="CR43" s="32">
        <f t="shared" ca="1" si="63"/>
        <v>155.69999999999999</v>
      </c>
      <c r="CS43" s="32">
        <f t="shared" ca="1" si="64"/>
        <v>129.46</v>
      </c>
      <c r="CT43" s="32">
        <f t="shared" ca="1" si="65"/>
        <v>147.58000000000001</v>
      </c>
      <c r="CU43" s="32">
        <f t="shared" ca="1" si="66"/>
        <v>118.6</v>
      </c>
      <c r="CV43" s="32">
        <f t="shared" ca="1" si="67"/>
        <v>98.82</v>
      </c>
      <c r="CW43" s="31">
        <f t="shared" ca="1" si="191"/>
        <v>4394.8199999999988</v>
      </c>
      <c r="CX43" s="31">
        <f t="shared" ca="1" si="192"/>
        <v>2439.91</v>
      </c>
      <c r="CY43" s="31">
        <f t="shared" ca="1" si="193"/>
        <v>2825.6299999999992</v>
      </c>
      <c r="CZ43" s="31">
        <f t="shared" ca="1" si="194"/>
        <v>4816.4399999999996</v>
      </c>
      <c r="DA43" s="31">
        <f t="shared" ca="1" si="195"/>
        <v>4454.07</v>
      </c>
      <c r="DB43" s="31">
        <f t="shared" ca="1" si="196"/>
        <v>2612.6100000000006</v>
      </c>
      <c r="DC43" s="31">
        <f t="shared" ca="1" si="197"/>
        <v>1582.9299999999998</v>
      </c>
      <c r="DD43" s="31">
        <f t="shared" ca="1" si="198"/>
        <v>3298.4400000000005</v>
      </c>
      <c r="DE43" s="31">
        <f t="shared" ca="1" si="199"/>
        <v>2742.68</v>
      </c>
      <c r="DF43" s="31">
        <f t="shared" ca="1" si="200"/>
        <v>3656.6499999999996</v>
      </c>
      <c r="DG43" s="31">
        <f t="shared" ca="1" si="201"/>
        <v>2938.5600000000009</v>
      </c>
      <c r="DH43" s="31">
        <f t="shared" ca="1" si="202"/>
        <v>2448.42</v>
      </c>
      <c r="DI43" s="32">
        <f t="shared" ca="1" si="68"/>
        <v>219.74</v>
      </c>
      <c r="DJ43" s="32">
        <f t="shared" ca="1" si="69"/>
        <v>122</v>
      </c>
      <c r="DK43" s="32">
        <f t="shared" ca="1" si="70"/>
        <v>141.28</v>
      </c>
      <c r="DL43" s="32">
        <f t="shared" ca="1" si="71"/>
        <v>240.82</v>
      </c>
      <c r="DM43" s="32">
        <f t="shared" ca="1" si="72"/>
        <v>222.7</v>
      </c>
      <c r="DN43" s="32">
        <f t="shared" ca="1" si="73"/>
        <v>130.63</v>
      </c>
      <c r="DO43" s="32">
        <f t="shared" ca="1" si="74"/>
        <v>79.150000000000006</v>
      </c>
      <c r="DP43" s="32">
        <f t="shared" ca="1" si="75"/>
        <v>164.92</v>
      </c>
      <c r="DQ43" s="32">
        <f t="shared" ca="1" si="76"/>
        <v>137.13</v>
      </c>
      <c r="DR43" s="32">
        <f t="shared" ca="1" si="77"/>
        <v>182.83</v>
      </c>
      <c r="DS43" s="32">
        <f t="shared" ca="1" si="78"/>
        <v>146.93</v>
      </c>
      <c r="DT43" s="32">
        <f t="shared" ca="1" si="79"/>
        <v>122.42</v>
      </c>
      <c r="DU43" s="31">
        <f t="shared" ca="1" si="80"/>
        <v>955.03</v>
      </c>
      <c r="DV43" s="31">
        <f t="shared" ca="1" si="81"/>
        <v>524.51</v>
      </c>
      <c r="DW43" s="31">
        <f t="shared" ca="1" si="82"/>
        <v>601.47</v>
      </c>
      <c r="DX43" s="31">
        <f t="shared" ca="1" si="83"/>
        <v>1013.99</v>
      </c>
      <c r="DY43" s="31">
        <f t="shared" ca="1" si="84"/>
        <v>927.63</v>
      </c>
      <c r="DZ43" s="31">
        <f t="shared" ca="1" si="85"/>
        <v>538.02</v>
      </c>
      <c r="EA43" s="31">
        <f t="shared" ca="1" si="86"/>
        <v>322.39999999999998</v>
      </c>
      <c r="EB43" s="31">
        <f t="shared" ca="1" si="87"/>
        <v>664.09</v>
      </c>
      <c r="EC43" s="31">
        <f t="shared" ca="1" si="88"/>
        <v>545.79</v>
      </c>
      <c r="ED43" s="31">
        <f t="shared" ca="1" si="89"/>
        <v>719.4</v>
      </c>
      <c r="EE43" s="31">
        <f t="shared" ca="1" si="90"/>
        <v>571.27</v>
      </c>
      <c r="EF43" s="31">
        <f t="shared" ca="1" si="91"/>
        <v>470.45</v>
      </c>
      <c r="EG43" s="32">
        <f t="shared" ca="1" si="92"/>
        <v>5569.5899999999983</v>
      </c>
      <c r="EH43" s="32">
        <f t="shared" ca="1" si="93"/>
        <v>3086.42</v>
      </c>
      <c r="EI43" s="32">
        <f t="shared" ca="1" si="94"/>
        <v>3568.3799999999992</v>
      </c>
      <c r="EJ43" s="32">
        <f t="shared" ca="1" si="95"/>
        <v>6071.2499999999991</v>
      </c>
      <c r="EK43" s="32">
        <f t="shared" ca="1" si="96"/>
        <v>5604.4</v>
      </c>
      <c r="EL43" s="32">
        <f t="shared" ca="1" si="97"/>
        <v>3281.2600000000007</v>
      </c>
      <c r="EM43" s="32">
        <f t="shared" ca="1" si="98"/>
        <v>1984.48</v>
      </c>
      <c r="EN43" s="32">
        <f t="shared" ca="1" si="99"/>
        <v>4127.4500000000007</v>
      </c>
      <c r="EO43" s="32">
        <f t="shared" ca="1" si="100"/>
        <v>3425.6</v>
      </c>
      <c r="EP43" s="32">
        <f t="shared" ca="1" si="101"/>
        <v>4558.8799999999992</v>
      </c>
      <c r="EQ43" s="32">
        <f t="shared" ca="1" si="102"/>
        <v>3656.7600000000007</v>
      </c>
      <c r="ER43" s="32">
        <f t="shared" ca="1" si="103"/>
        <v>3041.29</v>
      </c>
    </row>
    <row r="44" spans="1:148" x14ac:dyDescent="0.25">
      <c r="A44" t="s">
        <v>560</v>
      </c>
      <c r="B44" s="1" t="s">
        <v>378</v>
      </c>
      <c r="C44" t="str">
        <f t="shared" ca="1" si="216"/>
        <v>BCHIMP</v>
      </c>
      <c r="D44" t="str">
        <f t="shared" ca="1" si="217"/>
        <v>Alberta-BC Intertie - Import</v>
      </c>
      <c r="G44" s="51">
        <v>50</v>
      </c>
      <c r="Q44" s="32"/>
      <c r="R44" s="32"/>
      <c r="S44" s="32">
        <v>14967</v>
      </c>
      <c r="T44" s="32"/>
      <c r="U44" s="32"/>
      <c r="V44" s="32"/>
      <c r="W44" s="32"/>
      <c r="X44" s="32"/>
      <c r="Y44" s="32"/>
      <c r="Z44" s="32"/>
      <c r="AA44" s="32"/>
      <c r="AB44" s="32"/>
      <c r="AE44" s="2">
        <v>1.99</v>
      </c>
      <c r="AO44" s="33"/>
      <c r="AP44" s="33"/>
      <c r="AQ44" s="33">
        <v>297.83999999999997</v>
      </c>
      <c r="AR44" s="33"/>
      <c r="AS44" s="33"/>
      <c r="AT44" s="33"/>
      <c r="AU44" s="33"/>
      <c r="AV44" s="33"/>
      <c r="AW44" s="33"/>
      <c r="AX44" s="33"/>
      <c r="AY44" s="33"/>
      <c r="AZ44" s="33"/>
      <c r="BA44" s="31">
        <f t="shared" si="44"/>
        <v>0</v>
      </c>
      <c r="BB44" s="31">
        <f t="shared" si="45"/>
        <v>0</v>
      </c>
      <c r="BC44" s="31">
        <f t="shared" si="46"/>
        <v>-5.99</v>
      </c>
      <c r="BD44" s="31">
        <f t="shared" si="47"/>
        <v>0</v>
      </c>
      <c r="BE44" s="31">
        <f t="shared" si="48"/>
        <v>0</v>
      </c>
      <c r="BF44" s="31">
        <f t="shared" si="49"/>
        <v>0</v>
      </c>
      <c r="BG44" s="31">
        <f t="shared" si="50"/>
        <v>0</v>
      </c>
      <c r="BH44" s="31">
        <f t="shared" si="51"/>
        <v>0</v>
      </c>
      <c r="BI44" s="31">
        <f t="shared" si="52"/>
        <v>0</v>
      </c>
      <c r="BJ44" s="31">
        <f t="shared" si="53"/>
        <v>0</v>
      </c>
      <c r="BK44" s="31">
        <f t="shared" si="54"/>
        <v>0</v>
      </c>
      <c r="BL44" s="31">
        <f t="shared" si="55"/>
        <v>0</v>
      </c>
      <c r="BM44" s="6">
        <f t="shared" ca="1" si="215"/>
        <v>-1.9E-3</v>
      </c>
      <c r="BN44" s="6">
        <f t="shared" ca="1" si="215"/>
        <v>-1.9E-3</v>
      </c>
      <c r="BO44" s="6">
        <f t="shared" ca="1" si="215"/>
        <v>-1.9E-3</v>
      </c>
      <c r="BP44" s="6">
        <f t="shared" ca="1" si="215"/>
        <v>-1.9E-3</v>
      </c>
      <c r="BQ44" s="6">
        <f t="shared" ca="1" si="215"/>
        <v>-1.9E-3</v>
      </c>
      <c r="BR44" s="6">
        <f t="shared" ca="1" si="215"/>
        <v>-1.9E-3</v>
      </c>
      <c r="BS44" s="6">
        <f t="shared" ca="1" si="215"/>
        <v>-1.9E-3</v>
      </c>
      <c r="BT44" s="6">
        <f t="shared" ca="1" si="215"/>
        <v>-1.9E-3</v>
      </c>
      <c r="BU44" s="6">
        <f t="shared" ca="1" si="215"/>
        <v>-1.9E-3</v>
      </c>
      <c r="BV44" s="6">
        <f t="shared" ca="1" si="215"/>
        <v>-1.9E-3</v>
      </c>
      <c r="BW44" s="6">
        <f t="shared" ca="1" si="215"/>
        <v>-1.9E-3</v>
      </c>
      <c r="BX44" s="6">
        <f t="shared" ca="1" si="215"/>
        <v>-1.9E-3</v>
      </c>
      <c r="BY44" s="31">
        <f t="shared" ca="1" si="203"/>
        <v>0</v>
      </c>
      <c r="BZ44" s="31">
        <f t="shared" ca="1" si="204"/>
        <v>0</v>
      </c>
      <c r="CA44" s="31">
        <f t="shared" ca="1" si="205"/>
        <v>-28.44</v>
      </c>
      <c r="CB44" s="31">
        <f t="shared" ca="1" si="206"/>
        <v>0</v>
      </c>
      <c r="CC44" s="31">
        <f t="shared" ca="1" si="207"/>
        <v>0</v>
      </c>
      <c r="CD44" s="31">
        <f t="shared" ca="1" si="208"/>
        <v>0</v>
      </c>
      <c r="CE44" s="31">
        <f t="shared" ca="1" si="209"/>
        <v>0</v>
      </c>
      <c r="CF44" s="31">
        <f t="shared" ca="1" si="210"/>
        <v>0</v>
      </c>
      <c r="CG44" s="31">
        <f t="shared" ca="1" si="211"/>
        <v>0</v>
      </c>
      <c r="CH44" s="31">
        <f t="shared" ca="1" si="212"/>
        <v>0</v>
      </c>
      <c r="CI44" s="31">
        <f t="shared" ca="1" si="213"/>
        <v>0</v>
      </c>
      <c r="CJ44" s="31">
        <f t="shared" ca="1" si="214"/>
        <v>0</v>
      </c>
      <c r="CK44" s="32">
        <f t="shared" ca="1" si="56"/>
        <v>0</v>
      </c>
      <c r="CL44" s="32">
        <f t="shared" ca="1" si="57"/>
        <v>0</v>
      </c>
      <c r="CM44" s="32">
        <f t="shared" ca="1" si="58"/>
        <v>40.409999999999997</v>
      </c>
      <c r="CN44" s="32">
        <f t="shared" ca="1" si="59"/>
        <v>0</v>
      </c>
      <c r="CO44" s="32">
        <f t="shared" ca="1" si="60"/>
        <v>0</v>
      </c>
      <c r="CP44" s="32">
        <f t="shared" ca="1" si="61"/>
        <v>0</v>
      </c>
      <c r="CQ44" s="32">
        <f t="shared" ca="1" si="62"/>
        <v>0</v>
      </c>
      <c r="CR44" s="32">
        <f t="shared" ca="1" si="63"/>
        <v>0</v>
      </c>
      <c r="CS44" s="32">
        <f t="shared" ca="1" si="64"/>
        <v>0</v>
      </c>
      <c r="CT44" s="32">
        <f t="shared" ca="1" si="65"/>
        <v>0</v>
      </c>
      <c r="CU44" s="32">
        <f t="shared" ca="1" si="66"/>
        <v>0</v>
      </c>
      <c r="CV44" s="32">
        <f t="shared" ca="1" si="67"/>
        <v>0</v>
      </c>
      <c r="CW44" s="31">
        <f t="shared" ca="1" si="191"/>
        <v>0</v>
      </c>
      <c r="CX44" s="31">
        <f t="shared" ca="1" si="192"/>
        <v>0</v>
      </c>
      <c r="CY44" s="31">
        <f t="shared" ca="1" si="193"/>
        <v>-279.88</v>
      </c>
      <c r="CZ44" s="31">
        <f t="shared" ca="1" si="194"/>
        <v>0</v>
      </c>
      <c r="DA44" s="31">
        <f t="shared" ca="1" si="195"/>
        <v>0</v>
      </c>
      <c r="DB44" s="31">
        <f t="shared" ca="1" si="196"/>
        <v>0</v>
      </c>
      <c r="DC44" s="31">
        <f t="shared" ca="1" si="197"/>
        <v>0</v>
      </c>
      <c r="DD44" s="31">
        <f t="shared" ca="1" si="198"/>
        <v>0</v>
      </c>
      <c r="DE44" s="31">
        <f t="shared" ca="1" si="199"/>
        <v>0</v>
      </c>
      <c r="DF44" s="31">
        <f t="shared" ca="1" si="200"/>
        <v>0</v>
      </c>
      <c r="DG44" s="31">
        <f t="shared" ca="1" si="201"/>
        <v>0</v>
      </c>
      <c r="DH44" s="31">
        <f t="shared" ca="1" si="202"/>
        <v>0</v>
      </c>
      <c r="DI44" s="32">
        <f t="shared" ca="1" si="68"/>
        <v>0</v>
      </c>
      <c r="DJ44" s="32">
        <f t="shared" ca="1" si="69"/>
        <v>0</v>
      </c>
      <c r="DK44" s="32">
        <f t="shared" ca="1" si="70"/>
        <v>-13.99</v>
      </c>
      <c r="DL44" s="32">
        <f t="shared" ca="1" si="71"/>
        <v>0</v>
      </c>
      <c r="DM44" s="32">
        <f t="shared" ca="1" si="72"/>
        <v>0</v>
      </c>
      <c r="DN44" s="32">
        <f t="shared" ca="1" si="73"/>
        <v>0</v>
      </c>
      <c r="DO44" s="32">
        <f t="shared" ca="1" si="74"/>
        <v>0</v>
      </c>
      <c r="DP44" s="32">
        <f t="shared" ca="1" si="75"/>
        <v>0</v>
      </c>
      <c r="DQ44" s="32">
        <f t="shared" ca="1" si="76"/>
        <v>0</v>
      </c>
      <c r="DR44" s="32">
        <f t="shared" ca="1" si="77"/>
        <v>0</v>
      </c>
      <c r="DS44" s="32">
        <f t="shared" ca="1" si="78"/>
        <v>0</v>
      </c>
      <c r="DT44" s="32">
        <f t="shared" ca="1" si="79"/>
        <v>0</v>
      </c>
      <c r="DU44" s="31">
        <f t="shared" ca="1" si="80"/>
        <v>0</v>
      </c>
      <c r="DV44" s="31">
        <f t="shared" ca="1" si="81"/>
        <v>0</v>
      </c>
      <c r="DW44" s="31">
        <f t="shared" ca="1" si="82"/>
        <v>-59.58</v>
      </c>
      <c r="DX44" s="31">
        <f t="shared" ca="1" si="83"/>
        <v>0</v>
      </c>
      <c r="DY44" s="31">
        <f t="shared" ca="1" si="84"/>
        <v>0</v>
      </c>
      <c r="DZ44" s="31">
        <f t="shared" ca="1" si="85"/>
        <v>0</v>
      </c>
      <c r="EA44" s="31">
        <f t="shared" ca="1" si="86"/>
        <v>0</v>
      </c>
      <c r="EB44" s="31">
        <f t="shared" ca="1" si="87"/>
        <v>0</v>
      </c>
      <c r="EC44" s="31">
        <f t="shared" ca="1" si="88"/>
        <v>0</v>
      </c>
      <c r="ED44" s="31">
        <f t="shared" ca="1" si="89"/>
        <v>0</v>
      </c>
      <c r="EE44" s="31">
        <f t="shared" ca="1" si="90"/>
        <v>0</v>
      </c>
      <c r="EF44" s="31">
        <f t="shared" ca="1" si="91"/>
        <v>0</v>
      </c>
      <c r="EG44" s="32">
        <f t="shared" ca="1" si="92"/>
        <v>0</v>
      </c>
      <c r="EH44" s="32">
        <f t="shared" ca="1" si="93"/>
        <v>0</v>
      </c>
      <c r="EI44" s="32">
        <f t="shared" ca="1" si="94"/>
        <v>-353.45</v>
      </c>
      <c r="EJ44" s="32">
        <f t="shared" ca="1" si="95"/>
        <v>0</v>
      </c>
      <c r="EK44" s="32">
        <f t="shared" ca="1" si="96"/>
        <v>0</v>
      </c>
      <c r="EL44" s="32">
        <f t="shared" ca="1" si="97"/>
        <v>0</v>
      </c>
      <c r="EM44" s="32">
        <f t="shared" ca="1" si="98"/>
        <v>0</v>
      </c>
      <c r="EN44" s="32">
        <f t="shared" ca="1" si="99"/>
        <v>0</v>
      </c>
      <c r="EO44" s="32">
        <f t="shared" ca="1" si="100"/>
        <v>0</v>
      </c>
      <c r="EP44" s="32">
        <f t="shared" ca="1" si="101"/>
        <v>0</v>
      </c>
      <c r="EQ44" s="32">
        <f t="shared" ca="1" si="102"/>
        <v>0</v>
      </c>
      <c r="ER44" s="32">
        <f t="shared" ca="1" si="103"/>
        <v>0</v>
      </c>
    </row>
    <row r="45" spans="1:148" x14ac:dyDescent="0.25">
      <c r="A45" t="s">
        <v>458</v>
      </c>
      <c r="B45" s="1" t="s">
        <v>57</v>
      </c>
      <c r="C45" t="str">
        <f t="shared" ca="1" si="216"/>
        <v>DAI1</v>
      </c>
      <c r="D45" t="str">
        <f t="shared" ca="1" si="217"/>
        <v>Daishowa-Marubeni</v>
      </c>
      <c r="E45" s="51">
        <v>8849.5679999999993</v>
      </c>
      <c r="F45" s="51">
        <v>7376.25</v>
      </c>
      <c r="G45" s="51">
        <v>10568.95</v>
      </c>
      <c r="H45" s="51">
        <v>10477.992</v>
      </c>
      <c r="I45" s="51">
        <v>6571.81</v>
      </c>
      <c r="J45" s="51">
        <v>8658.2999999999993</v>
      </c>
      <c r="K45" s="51">
        <v>9276.4979999999996</v>
      </c>
      <c r="L45" s="51">
        <v>10286.794</v>
      </c>
      <c r="M45" s="51">
        <v>9700.81</v>
      </c>
      <c r="N45" s="51">
        <v>9912.1540000000005</v>
      </c>
      <c r="O45" s="51">
        <v>8488.5920000000006</v>
      </c>
      <c r="P45" s="51">
        <v>9598.0360000000001</v>
      </c>
      <c r="Q45" s="32">
        <v>712471.87</v>
      </c>
      <c r="R45" s="32">
        <v>238979.99</v>
      </c>
      <c r="S45" s="32">
        <v>1552192.16</v>
      </c>
      <c r="T45" s="32">
        <v>2190284.4300000002</v>
      </c>
      <c r="U45" s="32">
        <v>1789620.8</v>
      </c>
      <c r="V45" s="32">
        <v>1335590.01</v>
      </c>
      <c r="W45" s="32">
        <v>777935.19</v>
      </c>
      <c r="X45" s="32">
        <v>1293544.3500000001</v>
      </c>
      <c r="Y45" s="32">
        <v>1736194.1</v>
      </c>
      <c r="Z45" s="32">
        <v>874465.73</v>
      </c>
      <c r="AA45" s="32">
        <v>264573.38</v>
      </c>
      <c r="AB45" s="32">
        <v>593263.97</v>
      </c>
      <c r="AC45" s="2">
        <v>-0.95</v>
      </c>
      <c r="AD45" s="2">
        <v>-0.95</v>
      </c>
      <c r="AE45" s="2">
        <v>-0.95</v>
      </c>
      <c r="AF45" s="2">
        <v>-0.95</v>
      </c>
      <c r="AG45" s="2">
        <v>-0.95</v>
      </c>
      <c r="AH45" s="2">
        <v>-0.95</v>
      </c>
      <c r="AI45" s="2">
        <v>-0.95</v>
      </c>
      <c r="AJ45" s="2">
        <v>-0.95</v>
      </c>
      <c r="AK45" s="2">
        <v>-0.95</v>
      </c>
      <c r="AL45" s="2">
        <v>-0.95</v>
      </c>
      <c r="AM45" s="2">
        <v>-0.95</v>
      </c>
      <c r="AN45" s="2">
        <v>-0.95</v>
      </c>
      <c r="AO45" s="33">
        <v>-6768.48</v>
      </c>
      <c r="AP45" s="33">
        <v>-2270.31</v>
      </c>
      <c r="AQ45" s="33">
        <v>-14745.83</v>
      </c>
      <c r="AR45" s="33">
        <v>-20807.7</v>
      </c>
      <c r="AS45" s="33">
        <v>-17001.400000000001</v>
      </c>
      <c r="AT45" s="33">
        <v>-12688.11</v>
      </c>
      <c r="AU45" s="33">
        <v>-7390.38</v>
      </c>
      <c r="AV45" s="33">
        <v>-12288.67</v>
      </c>
      <c r="AW45" s="33">
        <v>-16493.84</v>
      </c>
      <c r="AX45" s="33">
        <v>-8307.42</v>
      </c>
      <c r="AY45" s="33">
        <v>-2513.4499999999998</v>
      </c>
      <c r="AZ45" s="33">
        <v>-5636.01</v>
      </c>
      <c r="BA45" s="31">
        <f t="shared" si="44"/>
        <v>-284.99</v>
      </c>
      <c r="BB45" s="31">
        <f t="shared" si="45"/>
        <v>-95.59</v>
      </c>
      <c r="BC45" s="31">
        <f t="shared" si="46"/>
        <v>-620.88</v>
      </c>
      <c r="BD45" s="31">
        <f t="shared" si="47"/>
        <v>3504.46</v>
      </c>
      <c r="BE45" s="31">
        <f t="shared" si="48"/>
        <v>2863.39</v>
      </c>
      <c r="BF45" s="31">
        <f t="shared" si="49"/>
        <v>2136.94</v>
      </c>
      <c r="BG45" s="31">
        <f t="shared" si="50"/>
        <v>2411.6</v>
      </c>
      <c r="BH45" s="31">
        <f t="shared" si="51"/>
        <v>4009.99</v>
      </c>
      <c r="BI45" s="31">
        <f t="shared" si="52"/>
        <v>5382.2</v>
      </c>
      <c r="BJ45" s="31">
        <f t="shared" si="53"/>
        <v>-3410.42</v>
      </c>
      <c r="BK45" s="31">
        <f t="shared" si="54"/>
        <v>-1031.8399999999999</v>
      </c>
      <c r="BL45" s="31">
        <f t="shared" si="55"/>
        <v>-2313.73</v>
      </c>
      <c r="BM45" s="6">
        <f t="shared" ca="1" si="215"/>
        <v>-5.0200000000000002E-2</v>
      </c>
      <c r="BN45" s="6">
        <f t="shared" ca="1" si="215"/>
        <v>-5.0200000000000002E-2</v>
      </c>
      <c r="BO45" s="6">
        <f t="shared" ca="1" si="215"/>
        <v>-5.0200000000000002E-2</v>
      </c>
      <c r="BP45" s="6">
        <f t="shared" ca="1" si="215"/>
        <v>-5.0200000000000002E-2</v>
      </c>
      <c r="BQ45" s="6">
        <f t="shared" ca="1" si="215"/>
        <v>-5.0200000000000002E-2</v>
      </c>
      <c r="BR45" s="6">
        <f t="shared" ca="1" si="215"/>
        <v>-5.0200000000000002E-2</v>
      </c>
      <c r="BS45" s="6">
        <f t="shared" ca="1" si="215"/>
        <v>-5.0200000000000002E-2</v>
      </c>
      <c r="BT45" s="6">
        <f t="shared" ca="1" si="215"/>
        <v>-5.0200000000000002E-2</v>
      </c>
      <c r="BU45" s="6">
        <f t="shared" ca="1" si="215"/>
        <v>-5.0200000000000002E-2</v>
      </c>
      <c r="BV45" s="6">
        <f t="shared" ca="1" si="215"/>
        <v>-5.0200000000000002E-2</v>
      </c>
      <c r="BW45" s="6">
        <f t="shared" ca="1" si="215"/>
        <v>-5.0200000000000002E-2</v>
      </c>
      <c r="BX45" s="6">
        <f t="shared" ca="1" si="215"/>
        <v>-5.0200000000000002E-2</v>
      </c>
      <c r="BY45" s="31">
        <f t="shared" ca="1" si="203"/>
        <v>-35766.089999999997</v>
      </c>
      <c r="BZ45" s="31">
        <f t="shared" ca="1" si="204"/>
        <v>-11996.8</v>
      </c>
      <c r="CA45" s="31">
        <f t="shared" ca="1" si="205"/>
        <v>-77920.05</v>
      </c>
      <c r="CB45" s="31">
        <f t="shared" ca="1" si="206"/>
        <v>-109952.28</v>
      </c>
      <c r="CC45" s="31">
        <f t="shared" ca="1" si="207"/>
        <v>-89838.96</v>
      </c>
      <c r="CD45" s="31">
        <f t="shared" ca="1" si="208"/>
        <v>-67046.62</v>
      </c>
      <c r="CE45" s="31">
        <f t="shared" ca="1" si="209"/>
        <v>-39052.35</v>
      </c>
      <c r="CF45" s="31">
        <f t="shared" ca="1" si="210"/>
        <v>-64935.93</v>
      </c>
      <c r="CG45" s="31">
        <f t="shared" ca="1" si="211"/>
        <v>-87156.94</v>
      </c>
      <c r="CH45" s="31">
        <f t="shared" ca="1" si="212"/>
        <v>-43898.18</v>
      </c>
      <c r="CI45" s="31">
        <f t="shared" ca="1" si="213"/>
        <v>-13281.58</v>
      </c>
      <c r="CJ45" s="31">
        <f t="shared" ca="1" si="214"/>
        <v>-29781.85</v>
      </c>
      <c r="CK45" s="32">
        <f t="shared" ca="1" si="56"/>
        <v>1923.67</v>
      </c>
      <c r="CL45" s="32">
        <f t="shared" ca="1" si="57"/>
        <v>645.25</v>
      </c>
      <c r="CM45" s="32">
        <f t="shared" ca="1" si="58"/>
        <v>4190.92</v>
      </c>
      <c r="CN45" s="32">
        <f t="shared" ca="1" si="59"/>
        <v>5913.77</v>
      </c>
      <c r="CO45" s="32">
        <f t="shared" ca="1" si="60"/>
        <v>4831.9799999999996</v>
      </c>
      <c r="CP45" s="32">
        <f t="shared" ca="1" si="61"/>
        <v>3606.09</v>
      </c>
      <c r="CQ45" s="32">
        <f t="shared" ca="1" si="62"/>
        <v>2100.4299999999998</v>
      </c>
      <c r="CR45" s="32">
        <f t="shared" ca="1" si="63"/>
        <v>3492.57</v>
      </c>
      <c r="CS45" s="32">
        <f t="shared" ca="1" si="64"/>
        <v>4687.72</v>
      </c>
      <c r="CT45" s="32">
        <f t="shared" ca="1" si="65"/>
        <v>2361.06</v>
      </c>
      <c r="CU45" s="32">
        <f t="shared" ca="1" si="66"/>
        <v>714.35</v>
      </c>
      <c r="CV45" s="32">
        <f t="shared" ca="1" si="67"/>
        <v>1601.81</v>
      </c>
      <c r="CW45" s="31">
        <f t="shared" ca="1" si="191"/>
        <v>-26788.949999999997</v>
      </c>
      <c r="CX45" s="31">
        <f t="shared" ca="1" si="192"/>
        <v>-8985.65</v>
      </c>
      <c r="CY45" s="31">
        <f t="shared" ca="1" si="193"/>
        <v>-58362.420000000006</v>
      </c>
      <c r="CZ45" s="31">
        <f t="shared" ca="1" si="194"/>
        <v>-86735.27</v>
      </c>
      <c r="DA45" s="31">
        <f t="shared" ca="1" si="195"/>
        <v>-70868.970000000016</v>
      </c>
      <c r="DB45" s="31">
        <f t="shared" ca="1" si="196"/>
        <v>-52889.36</v>
      </c>
      <c r="DC45" s="31">
        <f t="shared" ca="1" si="197"/>
        <v>-31973.139999999996</v>
      </c>
      <c r="DD45" s="31">
        <f t="shared" ca="1" si="198"/>
        <v>-53164.68</v>
      </c>
      <c r="DE45" s="31">
        <f t="shared" ca="1" si="199"/>
        <v>-71357.58</v>
      </c>
      <c r="DF45" s="31">
        <f t="shared" ca="1" si="200"/>
        <v>-29819.280000000006</v>
      </c>
      <c r="DG45" s="31">
        <f t="shared" ca="1" si="201"/>
        <v>-9021.9399999999987</v>
      </c>
      <c r="DH45" s="31">
        <f t="shared" ca="1" si="202"/>
        <v>-20230.3</v>
      </c>
      <c r="DI45" s="32">
        <f t="shared" ca="1" si="68"/>
        <v>-1339.45</v>
      </c>
      <c r="DJ45" s="32">
        <f t="shared" ca="1" si="69"/>
        <v>-449.28</v>
      </c>
      <c r="DK45" s="32">
        <f t="shared" ca="1" si="70"/>
        <v>-2918.12</v>
      </c>
      <c r="DL45" s="32">
        <f t="shared" ca="1" si="71"/>
        <v>-4336.76</v>
      </c>
      <c r="DM45" s="32">
        <f t="shared" ca="1" si="72"/>
        <v>-3543.45</v>
      </c>
      <c r="DN45" s="32">
        <f t="shared" ca="1" si="73"/>
        <v>-2644.47</v>
      </c>
      <c r="DO45" s="32">
        <f t="shared" ca="1" si="74"/>
        <v>-1598.66</v>
      </c>
      <c r="DP45" s="32">
        <f t="shared" ca="1" si="75"/>
        <v>-2658.23</v>
      </c>
      <c r="DQ45" s="32">
        <f t="shared" ca="1" si="76"/>
        <v>-3567.88</v>
      </c>
      <c r="DR45" s="32">
        <f t="shared" ca="1" si="77"/>
        <v>-1490.96</v>
      </c>
      <c r="DS45" s="32">
        <f t="shared" ca="1" si="78"/>
        <v>-451.1</v>
      </c>
      <c r="DT45" s="32">
        <f t="shared" ca="1" si="79"/>
        <v>-1011.52</v>
      </c>
      <c r="DU45" s="31">
        <f t="shared" ca="1" si="80"/>
        <v>-5821.43</v>
      </c>
      <c r="DV45" s="31">
        <f t="shared" ca="1" si="81"/>
        <v>-1931.66</v>
      </c>
      <c r="DW45" s="31">
        <f t="shared" ca="1" si="82"/>
        <v>-12423.14</v>
      </c>
      <c r="DX45" s="31">
        <f t="shared" ca="1" si="83"/>
        <v>-18260.060000000001</v>
      </c>
      <c r="DY45" s="31">
        <f t="shared" ca="1" si="84"/>
        <v>-14759.6</v>
      </c>
      <c r="DZ45" s="31">
        <f t="shared" ca="1" si="85"/>
        <v>-10891.53</v>
      </c>
      <c r="EA45" s="31">
        <f t="shared" ca="1" si="86"/>
        <v>-6511.98</v>
      </c>
      <c r="EB45" s="31">
        <f t="shared" ca="1" si="87"/>
        <v>-10703.89</v>
      </c>
      <c r="EC45" s="31">
        <f t="shared" ca="1" si="88"/>
        <v>-14200.08</v>
      </c>
      <c r="ED45" s="31">
        <f t="shared" ca="1" si="89"/>
        <v>-5866.61</v>
      </c>
      <c r="EE45" s="31">
        <f t="shared" ca="1" si="90"/>
        <v>-1753.89</v>
      </c>
      <c r="EF45" s="31">
        <f t="shared" ca="1" si="91"/>
        <v>-3887.11</v>
      </c>
      <c r="EG45" s="32">
        <f t="shared" ca="1" si="92"/>
        <v>-33949.83</v>
      </c>
      <c r="EH45" s="32">
        <f t="shared" ca="1" si="93"/>
        <v>-11366.59</v>
      </c>
      <c r="EI45" s="32">
        <f t="shared" ca="1" si="94"/>
        <v>-73703.680000000008</v>
      </c>
      <c r="EJ45" s="32">
        <f t="shared" ca="1" si="95"/>
        <v>-109332.09</v>
      </c>
      <c r="EK45" s="32">
        <f t="shared" ca="1" si="96"/>
        <v>-89172.020000000019</v>
      </c>
      <c r="EL45" s="32">
        <f t="shared" ca="1" si="97"/>
        <v>-66425.36</v>
      </c>
      <c r="EM45" s="32">
        <f t="shared" ca="1" si="98"/>
        <v>-40083.78</v>
      </c>
      <c r="EN45" s="32">
        <f t="shared" ca="1" si="99"/>
        <v>-66526.8</v>
      </c>
      <c r="EO45" s="32">
        <f t="shared" ca="1" si="100"/>
        <v>-89125.540000000008</v>
      </c>
      <c r="EP45" s="32">
        <f t="shared" ca="1" si="101"/>
        <v>-37176.850000000006</v>
      </c>
      <c r="EQ45" s="32">
        <f t="shared" ca="1" si="102"/>
        <v>-11226.929999999998</v>
      </c>
      <c r="ER45" s="32">
        <f t="shared" ca="1" si="103"/>
        <v>-25128.93</v>
      </c>
    </row>
    <row r="46" spans="1:148" x14ac:dyDescent="0.25">
      <c r="A46" t="s">
        <v>459</v>
      </c>
      <c r="B46" s="1" t="s">
        <v>58</v>
      </c>
      <c r="C46" t="str">
        <f t="shared" ca="1" si="216"/>
        <v>DOWGEN15M</v>
      </c>
      <c r="D46" t="str">
        <f t="shared" ca="1" si="217"/>
        <v>Dow Hydrocarbon Industrial Complex</v>
      </c>
      <c r="E46" s="51">
        <v>63786.584237700001</v>
      </c>
      <c r="F46" s="51">
        <v>40197.428113800001</v>
      </c>
      <c r="G46" s="51">
        <v>65623.047422999996</v>
      </c>
      <c r="H46" s="51">
        <v>59096.057112900002</v>
      </c>
      <c r="I46" s="51">
        <v>62161.839278899999</v>
      </c>
      <c r="J46" s="51">
        <v>45352.276454999999</v>
      </c>
      <c r="K46" s="51">
        <v>40879.863862999999</v>
      </c>
      <c r="L46" s="51">
        <v>47463.883220000003</v>
      </c>
      <c r="M46" s="51">
        <v>26055.324719</v>
      </c>
      <c r="N46" s="51">
        <v>28699.122670000001</v>
      </c>
      <c r="O46" s="51">
        <v>45928.034436000002</v>
      </c>
      <c r="P46" s="51">
        <v>44607.791681000002</v>
      </c>
      <c r="Q46" s="32">
        <v>4442977.59</v>
      </c>
      <c r="R46" s="32">
        <v>1363423.33</v>
      </c>
      <c r="S46" s="32">
        <v>7620110.21</v>
      </c>
      <c r="T46" s="32">
        <v>9237629.9600000009</v>
      </c>
      <c r="U46" s="32">
        <v>9323208.0500000007</v>
      </c>
      <c r="V46" s="32">
        <v>4794436.8</v>
      </c>
      <c r="W46" s="32">
        <v>3005054.1</v>
      </c>
      <c r="X46" s="32">
        <v>3066078.97</v>
      </c>
      <c r="Y46" s="32">
        <v>1884468.12</v>
      </c>
      <c r="Z46" s="32">
        <v>2207326.35</v>
      </c>
      <c r="AA46" s="32">
        <v>1517745.14</v>
      </c>
      <c r="AB46" s="32">
        <v>3140531.93</v>
      </c>
      <c r="AC46" s="2">
        <v>3.27</v>
      </c>
      <c r="AD46" s="2">
        <v>3.27</v>
      </c>
      <c r="AE46" s="2">
        <v>3.27</v>
      </c>
      <c r="AF46" s="2">
        <v>3.27</v>
      </c>
      <c r="AG46" s="2">
        <v>3.27</v>
      </c>
      <c r="AH46" s="2">
        <v>3.27</v>
      </c>
      <c r="AI46" s="2">
        <v>3.27</v>
      </c>
      <c r="AJ46" s="2">
        <v>3.27</v>
      </c>
      <c r="AK46" s="2">
        <v>3.27</v>
      </c>
      <c r="AL46" s="2">
        <v>3.27</v>
      </c>
      <c r="AM46" s="2">
        <v>3.27</v>
      </c>
      <c r="AN46" s="2">
        <v>3.27</v>
      </c>
      <c r="AO46" s="33">
        <v>145285.37</v>
      </c>
      <c r="AP46" s="33">
        <v>44583.94</v>
      </c>
      <c r="AQ46" s="33">
        <v>249177.60000000001</v>
      </c>
      <c r="AR46" s="33">
        <v>302070.5</v>
      </c>
      <c r="AS46" s="33">
        <v>304868.90000000002</v>
      </c>
      <c r="AT46" s="33">
        <v>156778.07999999999</v>
      </c>
      <c r="AU46" s="33">
        <v>98265.27</v>
      </c>
      <c r="AV46" s="33">
        <v>100260.78</v>
      </c>
      <c r="AW46" s="33">
        <v>61622.11</v>
      </c>
      <c r="AX46" s="33">
        <v>72179.570000000007</v>
      </c>
      <c r="AY46" s="33">
        <v>49630.27</v>
      </c>
      <c r="AZ46" s="33">
        <v>102695.39</v>
      </c>
      <c r="BA46" s="31">
        <f t="shared" si="44"/>
        <v>-1777.19</v>
      </c>
      <c r="BB46" s="31">
        <f t="shared" si="45"/>
        <v>-545.37</v>
      </c>
      <c r="BC46" s="31">
        <f t="shared" si="46"/>
        <v>-3048.04</v>
      </c>
      <c r="BD46" s="31">
        <f t="shared" si="47"/>
        <v>14780.21</v>
      </c>
      <c r="BE46" s="31">
        <f t="shared" si="48"/>
        <v>14917.13</v>
      </c>
      <c r="BF46" s="31">
        <f t="shared" si="49"/>
        <v>7671.1</v>
      </c>
      <c r="BG46" s="31">
        <f t="shared" si="50"/>
        <v>9315.67</v>
      </c>
      <c r="BH46" s="31">
        <f t="shared" si="51"/>
        <v>9504.84</v>
      </c>
      <c r="BI46" s="31">
        <f t="shared" si="52"/>
        <v>5841.85</v>
      </c>
      <c r="BJ46" s="31">
        <f t="shared" si="53"/>
        <v>-8608.57</v>
      </c>
      <c r="BK46" s="31">
        <f t="shared" si="54"/>
        <v>-5919.21</v>
      </c>
      <c r="BL46" s="31">
        <f t="shared" si="55"/>
        <v>-12248.07</v>
      </c>
      <c r="BM46" s="6">
        <f t="shared" ca="1" si="215"/>
        <v>4.3099999999999999E-2</v>
      </c>
      <c r="BN46" s="6">
        <f t="shared" ca="1" si="215"/>
        <v>4.3099999999999999E-2</v>
      </c>
      <c r="BO46" s="6">
        <f t="shared" ca="1" si="215"/>
        <v>4.3099999999999999E-2</v>
      </c>
      <c r="BP46" s="6">
        <f t="shared" ca="1" si="215"/>
        <v>4.3099999999999999E-2</v>
      </c>
      <c r="BQ46" s="6">
        <f t="shared" ca="1" si="215"/>
        <v>4.3099999999999999E-2</v>
      </c>
      <c r="BR46" s="6">
        <f t="shared" ca="1" si="215"/>
        <v>4.3099999999999999E-2</v>
      </c>
      <c r="BS46" s="6">
        <f t="shared" ca="1" si="215"/>
        <v>4.3099999999999999E-2</v>
      </c>
      <c r="BT46" s="6">
        <f t="shared" ca="1" si="215"/>
        <v>4.3099999999999999E-2</v>
      </c>
      <c r="BU46" s="6">
        <f t="shared" ca="1" si="215"/>
        <v>4.3099999999999999E-2</v>
      </c>
      <c r="BV46" s="6">
        <f t="shared" ca="1" si="215"/>
        <v>4.3099999999999999E-2</v>
      </c>
      <c r="BW46" s="6">
        <f t="shared" ca="1" si="215"/>
        <v>4.3099999999999999E-2</v>
      </c>
      <c r="BX46" s="6">
        <f t="shared" ca="1" si="215"/>
        <v>4.3099999999999999E-2</v>
      </c>
      <c r="BY46" s="31">
        <f t="shared" ca="1" si="203"/>
        <v>191492.33</v>
      </c>
      <c r="BZ46" s="31">
        <f t="shared" ca="1" si="204"/>
        <v>58763.55</v>
      </c>
      <c r="CA46" s="31">
        <f t="shared" ca="1" si="205"/>
        <v>328426.75</v>
      </c>
      <c r="CB46" s="31">
        <f t="shared" ca="1" si="206"/>
        <v>398141.85</v>
      </c>
      <c r="CC46" s="31">
        <f t="shared" ca="1" si="207"/>
        <v>401830.27</v>
      </c>
      <c r="CD46" s="31">
        <f t="shared" ca="1" si="208"/>
        <v>206640.23</v>
      </c>
      <c r="CE46" s="31">
        <f t="shared" ca="1" si="209"/>
        <v>129517.83</v>
      </c>
      <c r="CF46" s="31">
        <f t="shared" ca="1" si="210"/>
        <v>132148</v>
      </c>
      <c r="CG46" s="31">
        <f t="shared" ca="1" si="211"/>
        <v>81220.58</v>
      </c>
      <c r="CH46" s="31">
        <f t="shared" ca="1" si="212"/>
        <v>95135.77</v>
      </c>
      <c r="CI46" s="31">
        <f t="shared" ca="1" si="213"/>
        <v>65414.82</v>
      </c>
      <c r="CJ46" s="31">
        <f t="shared" ca="1" si="214"/>
        <v>135356.93</v>
      </c>
      <c r="CK46" s="32">
        <f t="shared" ca="1" si="56"/>
        <v>11996.04</v>
      </c>
      <c r="CL46" s="32">
        <f t="shared" ca="1" si="57"/>
        <v>3681.24</v>
      </c>
      <c r="CM46" s="32">
        <f t="shared" ca="1" si="58"/>
        <v>20574.3</v>
      </c>
      <c r="CN46" s="32">
        <f t="shared" ca="1" si="59"/>
        <v>24941.599999999999</v>
      </c>
      <c r="CO46" s="32">
        <f t="shared" ca="1" si="60"/>
        <v>25172.66</v>
      </c>
      <c r="CP46" s="32">
        <f t="shared" ca="1" si="61"/>
        <v>12944.98</v>
      </c>
      <c r="CQ46" s="32">
        <f t="shared" ca="1" si="62"/>
        <v>8113.65</v>
      </c>
      <c r="CR46" s="32">
        <f t="shared" ca="1" si="63"/>
        <v>8278.41</v>
      </c>
      <c r="CS46" s="32">
        <f t="shared" ca="1" si="64"/>
        <v>5088.0600000000004</v>
      </c>
      <c r="CT46" s="32">
        <f t="shared" ca="1" si="65"/>
        <v>5959.78</v>
      </c>
      <c r="CU46" s="32">
        <f t="shared" ca="1" si="66"/>
        <v>4097.91</v>
      </c>
      <c r="CV46" s="32">
        <f t="shared" ca="1" si="67"/>
        <v>8479.44</v>
      </c>
      <c r="CW46" s="31">
        <f t="shared" ca="1" si="191"/>
        <v>59980.19</v>
      </c>
      <c r="CX46" s="31">
        <f t="shared" ca="1" si="192"/>
        <v>18406.219999999998</v>
      </c>
      <c r="CY46" s="31">
        <f t="shared" ca="1" si="193"/>
        <v>102871.48999999998</v>
      </c>
      <c r="CZ46" s="31">
        <f t="shared" ca="1" si="194"/>
        <v>106232.73999999996</v>
      </c>
      <c r="DA46" s="31">
        <f t="shared" ca="1" si="195"/>
        <v>107216.89999999997</v>
      </c>
      <c r="DB46" s="31">
        <f t="shared" ca="1" si="196"/>
        <v>55136.030000000035</v>
      </c>
      <c r="DC46" s="31">
        <f t="shared" ca="1" si="197"/>
        <v>30050.540000000008</v>
      </c>
      <c r="DD46" s="31">
        <f t="shared" ca="1" si="198"/>
        <v>30660.790000000005</v>
      </c>
      <c r="DE46" s="31">
        <f t="shared" ca="1" si="199"/>
        <v>18844.68</v>
      </c>
      <c r="DF46" s="31">
        <f t="shared" ca="1" si="200"/>
        <v>37524.549999999996</v>
      </c>
      <c r="DG46" s="31">
        <f t="shared" ca="1" si="201"/>
        <v>25801.67</v>
      </c>
      <c r="DH46" s="31">
        <f t="shared" ca="1" si="202"/>
        <v>53389.049999999996</v>
      </c>
      <c r="DI46" s="32">
        <f t="shared" ca="1" si="68"/>
        <v>2999.01</v>
      </c>
      <c r="DJ46" s="32">
        <f t="shared" ca="1" si="69"/>
        <v>920.31</v>
      </c>
      <c r="DK46" s="32">
        <f t="shared" ca="1" si="70"/>
        <v>5143.57</v>
      </c>
      <c r="DL46" s="32">
        <f t="shared" ca="1" si="71"/>
        <v>5311.64</v>
      </c>
      <c r="DM46" s="32">
        <f t="shared" ca="1" si="72"/>
        <v>5360.85</v>
      </c>
      <c r="DN46" s="32">
        <f t="shared" ca="1" si="73"/>
        <v>2756.8</v>
      </c>
      <c r="DO46" s="32">
        <f t="shared" ca="1" si="74"/>
        <v>1502.53</v>
      </c>
      <c r="DP46" s="32">
        <f t="shared" ca="1" si="75"/>
        <v>1533.04</v>
      </c>
      <c r="DQ46" s="32">
        <f t="shared" ca="1" si="76"/>
        <v>942.23</v>
      </c>
      <c r="DR46" s="32">
        <f t="shared" ca="1" si="77"/>
        <v>1876.23</v>
      </c>
      <c r="DS46" s="32">
        <f t="shared" ca="1" si="78"/>
        <v>1290.08</v>
      </c>
      <c r="DT46" s="32">
        <f t="shared" ca="1" si="79"/>
        <v>2669.45</v>
      </c>
      <c r="DU46" s="31">
        <f t="shared" ca="1" si="80"/>
        <v>13034.13</v>
      </c>
      <c r="DV46" s="31">
        <f t="shared" ca="1" si="81"/>
        <v>3956.81</v>
      </c>
      <c r="DW46" s="31">
        <f t="shared" ca="1" si="82"/>
        <v>21897.43</v>
      </c>
      <c r="DX46" s="31">
        <f t="shared" ca="1" si="83"/>
        <v>22364.79</v>
      </c>
      <c r="DY46" s="31">
        <f t="shared" ca="1" si="84"/>
        <v>22329.64</v>
      </c>
      <c r="DZ46" s="31">
        <f t="shared" ca="1" si="85"/>
        <v>11354.19</v>
      </c>
      <c r="EA46" s="31">
        <f t="shared" ca="1" si="86"/>
        <v>6120.4</v>
      </c>
      <c r="EB46" s="31">
        <f t="shared" ca="1" si="87"/>
        <v>6173.08</v>
      </c>
      <c r="EC46" s="31">
        <f t="shared" ca="1" si="88"/>
        <v>3750.07</v>
      </c>
      <c r="ED46" s="31">
        <f t="shared" ca="1" si="89"/>
        <v>7382.53</v>
      </c>
      <c r="EE46" s="31">
        <f t="shared" ca="1" si="90"/>
        <v>5015.92</v>
      </c>
      <c r="EF46" s="31">
        <f t="shared" ca="1" si="91"/>
        <v>10258.32</v>
      </c>
      <c r="EG46" s="32">
        <f t="shared" ca="1" si="92"/>
        <v>76013.33</v>
      </c>
      <c r="EH46" s="32">
        <f t="shared" ca="1" si="93"/>
        <v>23283.34</v>
      </c>
      <c r="EI46" s="32">
        <f t="shared" ca="1" si="94"/>
        <v>129912.48999999996</v>
      </c>
      <c r="EJ46" s="32">
        <f t="shared" ca="1" si="95"/>
        <v>133909.16999999995</v>
      </c>
      <c r="EK46" s="32">
        <f t="shared" ca="1" si="96"/>
        <v>134907.38999999996</v>
      </c>
      <c r="EL46" s="32">
        <f t="shared" ca="1" si="97"/>
        <v>69247.020000000033</v>
      </c>
      <c r="EM46" s="32">
        <f t="shared" ca="1" si="98"/>
        <v>37673.470000000008</v>
      </c>
      <c r="EN46" s="32">
        <f t="shared" ca="1" si="99"/>
        <v>38366.910000000003</v>
      </c>
      <c r="EO46" s="32">
        <f t="shared" ca="1" si="100"/>
        <v>23536.98</v>
      </c>
      <c r="EP46" s="32">
        <f t="shared" ca="1" si="101"/>
        <v>46783.31</v>
      </c>
      <c r="EQ46" s="32">
        <f t="shared" ca="1" si="102"/>
        <v>32107.67</v>
      </c>
      <c r="ER46" s="32">
        <f t="shared" ca="1" si="103"/>
        <v>66316.819999999992</v>
      </c>
    </row>
    <row r="47" spans="1:148" x14ac:dyDescent="0.25">
      <c r="A47" t="s">
        <v>460</v>
      </c>
      <c r="B47" s="1" t="s">
        <v>32</v>
      </c>
      <c r="C47" t="str">
        <f t="shared" ca="1" si="216"/>
        <v>DRW1</v>
      </c>
      <c r="D47" t="str">
        <f t="shared" ca="1" si="217"/>
        <v>Drywood #1</v>
      </c>
      <c r="E47" s="51">
        <v>78.433599999999998</v>
      </c>
      <c r="F47" s="51">
        <v>51.945700000000002</v>
      </c>
      <c r="G47" s="51">
        <v>0</v>
      </c>
      <c r="H47" s="51">
        <v>0.96679999999999999</v>
      </c>
      <c r="I47" s="51">
        <v>15.1509</v>
      </c>
      <c r="J47" s="51">
        <v>18.0718</v>
      </c>
      <c r="K47" s="51">
        <v>22.705100000000002</v>
      </c>
      <c r="L47" s="51">
        <v>65.186899999999994</v>
      </c>
      <c r="M47" s="51">
        <v>39.979500000000002</v>
      </c>
      <c r="N47" s="51">
        <v>1.2596000000000001</v>
      </c>
      <c r="O47" s="51">
        <v>11.888</v>
      </c>
      <c r="P47" s="51">
        <v>0</v>
      </c>
      <c r="Q47" s="32">
        <v>31736.12</v>
      </c>
      <c r="R47" s="32">
        <v>1470.7</v>
      </c>
      <c r="S47" s="32">
        <v>0</v>
      </c>
      <c r="T47" s="32">
        <v>33.840000000000003</v>
      </c>
      <c r="U47" s="32">
        <v>10364.6</v>
      </c>
      <c r="V47" s="32">
        <v>15586.38</v>
      </c>
      <c r="W47" s="32">
        <v>21914.720000000001</v>
      </c>
      <c r="X47" s="32">
        <v>41892.78</v>
      </c>
      <c r="Y47" s="32">
        <v>20645.82</v>
      </c>
      <c r="Z47" s="32">
        <v>97.74</v>
      </c>
      <c r="AA47" s="32">
        <v>2306.8200000000002</v>
      </c>
      <c r="AB47" s="32">
        <v>0</v>
      </c>
      <c r="AC47" s="2">
        <v>2.3199999999999998</v>
      </c>
      <c r="AD47" s="2">
        <v>2.3199999999999998</v>
      </c>
      <c r="AE47" s="2">
        <v>2.3199999999999998</v>
      </c>
      <c r="AF47" s="2">
        <v>2.3199999999999998</v>
      </c>
      <c r="AG47" s="2">
        <v>2.3199999999999998</v>
      </c>
      <c r="AH47" s="2">
        <v>2.3199999999999998</v>
      </c>
      <c r="AI47" s="2">
        <v>2.06</v>
      </c>
      <c r="AJ47" s="2">
        <v>2.06</v>
      </c>
      <c r="AK47" s="2">
        <v>2.06</v>
      </c>
      <c r="AL47" s="2">
        <v>2.06</v>
      </c>
      <c r="AM47" s="2">
        <v>2.06</v>
      </c>
      <c r="AN47" s="2">
        <v>2.06</v>
      </c>
      <c r="AO47" s="33">
        <v>736.28</v>
      </c>
      <c r="AP47" s="33">
        <v>34.119999999999997</v>
      </c>
      <c r="AQ47" s="33">
        <v>0</v>
      </c>
      <c r="AR47" s="33">
        <v>0.79</v>
      </c>
      <c r="AS47" s="33">
        <v>240.46</v>
      </c>
      <c r="AT47" s="33">
        <v>361.6</v>
      </c>
      <c r="AU47" s="33">
        <v>451.44</v>
      </c>
      <c r="AV47" s="33">
        <v>862.99</v>
      </c>
      <c r="AW47" s="33">
        <v>425.3</v>
      </c>
      <c r="AX47" s="33">
        <v>2.0099999999999998</v>
      </c>
      <c r="AY47" s="33">
        <v>47.52</v>
      </c>
      <c r="AZ47" s="33">
        <v>0</v>
      </c>
      <c r="BA47" s="31">
        <f t="shared" si="44"/>
        <v>-12.69</v>
      </c>
      <c r="BB47" s="31">
        <f t="shared" si="45"/>
        <v>-0.59</v>
      </c>
      <c r="BC47" s="31">
        <f t="shared" si="46"/>
        <v>0</v>
      </c>
      <c r="BD47" s="31">
        <f t="shared" si="47"/>
        <v>0.05</v>
      </c>
      <c r="BE47" s="31">
        <f t="shared" si="48"/>
        <v>16.579999999999998</v>
      </c>
      <c r="BF47" s="31">
        <f t="shared" si="49"/>
        <v>24.94</v>
      </c>
      <c r="BG47" s="31">
        <f t="shared" si="50"/>
        <v>67.94</v>
      </c>
      <c r="BH47" s="31">
        <f t="shared" si="51"/>
        <v>129.87</v>
      </c>
      <c r="BI47" s="31">
        <f t="shared" si="52"/>
        <v>64</v>
      </c>
      <c r="BJ47" s="31">
        <f t="shared" si="53"/>
        <v>-0.38</v>
      </c>
      <c r="BK47" s="31">
        <f t="shared" si="54"/>
        <v>-9</v>
      </c>
      <c r="BL47" s="31">
        <f t="shared" si="55"/>
        <v>0</v>
      </c>
      <c r="BM47" s="6">
        <f t="shared" ca="1" si="215"/>
        <v>3.0700000000000002E-2</v>
      </c>
      <c r="BN47" s="6">
        <f t="shared" ca="1" si="215"/>
        <v>3.0700000000000002E-2</v>
      </c>
      <c r="BO47" s="6">
        <f t="shared" ca="1" si="215"/>
        <v>3.0700000000000002E-2</v>
      </c>
      <c r="BP47" s="6">
        <f t="shared" ca="1" si="215"/>
        <v>3.0700000000000002E-2</v>
      </c>
      <c r="BQ47" s="6">
        <f t="shared" ca="1" si="215"/>
        <v>3.0700000000000002E-2</v>
      </c>
      <c r="BR47" s="6">
        <f t="shared" ca="1" si="215"/>
        <v>3.0700000000000002E-2</v>
      </c>
      <c r="BS47" s="6">
        <f t="shared" ca="1" si="215"/>
        <v>3.0700000000000002E-2</v>
      </c>
      <c r="BT47" s="6">
        <f t="shared" ca="1" si="215"/>
        <v>3.0700000000000002E-2</v>
      </c>
      <c r="BU47" s="6">
        <f t="shared" ca="1" si="215"/>
        <v>3.0700000000000002E-2</v>
      </c>
      <c r="BV47" s="6">
        <f t="shared" ca="1" si="215"/>
        <v>3.0700000000000002E-2</v>
      </c>
      <c r="BW47" s="6">
        <f t="shared" ca="1" si="215"/>
        <v>3.0700000000000002E-2</v>
      </c>
      <c r="BX47" s="6">
        <f t="shared" ca="1" si="215"/>
        <v>3.0700000000000002E-2</v>
      </c>
      <c r="BY47" s="31">
        <f t="shared" ca="1" si="203"/>
        <v>974.3</v>
      </c>
      <c r="BZ47" s="31">
        <f t="shared" ca="1" si="204"/>
        <v>45.15</v>
      </c>
      <c r="CA47" s="31">
        <f t="shared" ca="1" si="205"/>
        <v>0</v>
      </c>
      <c r="CB47" s="31">
        <f t="shared" ca="1" si="206"/>
        <v>1.04</v>
      </c>
      <c r="CC47" s="31">
        <f t="shared" ca="1" si="207"/>
        <v>318.19</v>
      </c>
      <c r="CD47" s="31">
        <f t="shared" ca="1" si="208"/>
        <v>478.5</v>
      </c>
      <c r="CE47" s="31">
        <f t="shared" ca="1" si="209"/>
        <v>672.78</v>
      </c>
      <c r="CF47" s="31">
        <f t="shared" ca="1" si="210"/>
        <v>1286.1099999999999</v>
      </c>
      <c r="CG47" s="31">
        <f t="shared" ca="1" si="211"/>
        <v>633.83000000000004</v>
      </c>
      <c r="CH47" s="31">
        <f t="shared" ca="1" si="212"/>
        <v>3</v>
      </c>
      <c r="CI47" s="31">
        <f t="shared" ca="1" si="213"/>
        <v>70.819999999999993</v>
      </c>
      <c r="CJ47" s="31">
        <f t="shared" ca="1" si="214"/>
        <v>0</v>
      </c>
      <c r="CK47" s="32">
        <f t="shared" ca="1" si="56"/>
        <v>85.69</v>
      </c>
      <c r="CL47" s="32">
        <f t="shared" ca="1" si="57"/>
        <v>3.97</v>
      </c>
      <c r="CM47" s="32">
        <f t="shared" ca="1" si="58"/>
        <v>0</v>
      </c>
      <c r="CN47" s="32">
        <f t="shared" ca="1" si="59"/>
        <v>0.09</v>
      </c>
      <c r="CO47" s="32">
        <f t="shared" ca="1" si="60"/>
        <v>27.98</v>
      </c>
      <c r="CP47" s="32">
        <f t="shared" ca="1" si="61"/>
        <v>42.08</v>
      </c>
      <c r="CQ47" s="32">
        <f t="shared" ca="1" si="62"/>
        <v>59.17</v>
      </c>
      <c r="CR47" s="32">
        <f t="shared" ca="1" si="63"/>
        <v>113.11</v>
      </c>
      <c r="CS47" s="32">
        <f t="shared" ca="1" si="64"/>
        <v>55.74</v>
      </c>
      <c r="CT47" s="32">
        <f t="shared" ca="1" si="65"/>
        <v>0.26</v>
      </c>
      <c r="CU47" s="32">
        <f t="shared" ca="1" si="66"/>
        <v>6.23</v>
      </c>
      <c r="CV47" s="32">
        <f t="shared" ca="1" si="67"/>
        <v>0</v>
      </c>
      <c r="CW47" s="31">
        <f t="shared" ca="1" si="191"/>
        <v>336.40000000000003</v>
      </c>
      <c r="CX47" s="31">
        <f t="shared" ca="1" si="192"/>
        <v>15.59</v>
      </c>
      <c r="CY47" s="31">
        <f t="shared" ca="1" si="193"/>
        <v>0</v>
      </c>
      <c r="CZ47" s="31">
        <f t="shared" ca="1" si="194"/>
        <v>0.29000000000000009</v>
      </c>
      <c r="DA47" s="31">
        <f t="shared" ca="1" si="195"/>
        <v>89.13000000000001</v>
      </c>
      <c r="DB47" s="31">
        <f t="shared" ca="1" si="196"/>
        <v>134.04000000000002</v>
      </c>
      <c r="DC47" s="31">
        <f t="shared" ca="1" si="197"/>
        <v>212.56999999999994</v>
      </c>
      <c r="DD47" s="31">
        <f t="shared" ca="1" si="198"/>
        <v>406.35999999999979</v>
      </c>
      <c r="DE47" s="31">
        <f t="shared" ca="1" si="199"/>
        <v>200.27000000000004</v>
      </c>
      <c r="DF47" s="31">
        <f t="shared" ca="1" si="200"/>
        <v>1.63</v>
      </c>
      <c r="DG47" s="31">
        <f t="shared" ca="1" si="201"/>
        <v>38.529999999999994</v>
      </c>
      <c r="DH47" s="31">
        <f t="shared" ca="1" si="202"/>
        <v>0</v>
      </c>
      <c r="DI47" s="32">
        <f t="shared" ca="1" si="68"/>
        <v>16.82</v>
      </c>
      <c r="DJ47" s="32">
        <f t="shared" ca="1" si="69"/>
        <v>0.78</v>
      </c>
      <c r="DK47" s="32">
        <f t="shared" ca="1" si="70"/>
        <v>0</v>
      </c>
      <c r="DL47" s="32">
        <f t="shared" ca="1" si="71"/>
        <v>0.01</v>
      </c>
      <c r="DM47" s="32">
        <f t="shared" ca="1" si="72"/>
        <v>4.46</v>
      </c>
      <c r="DN47" s="32">
        <f t="shared" ca="1" si="73"/>
        <v>6.7</v>
      </c>
      <c r="DO47" s="32">
        <f t="shared" ca="1" si="74"/>
        <v>10.63</v>
      </c>
      <c r="DP47" s="32">
        <f t="shared" ca="1" si="75"/>
        <v>20.32</v>
      </c>
      <c r="DQ47" s="32">
        <f t="shared" ca="1" si="76"/>
        <v>10.01</v>
      </c>
      <c r="DR47" s="32">
        <f t="shared" ca="1" si="77"/>
        <v>0.08</v>
      </c>
      <c r="DS47" s="32">
        <f t="shared" ca="1" si="78"/>
        <v>1.93</v>
      </c>
      <c r="DT47" s="32">
        <f t="shared" ca="1" si="79"/>
        <v>0</v>
      </c>
      <c r="DU47" s="31">
        <f t="shared" ca="1" si="80"/>
        <v>73.099999999999994</v>
      </c>
      <c r="DV47" s="31">
        <f t="shared" ca="1" si="81"/>
        <v>3.35</v>
      </c>
      <c r="DW47" s="31">
        <f t="shared" ca="1" si="82"/>
        <v>0</v>
      </c>
      <c r="DX47" s="31">
        <f t="shared" ca="1" si="83"/>
        <v>0.06</v>
      </c>
      <c r="DY47" s="31">
        <f t="shared" ca="1" si="84"/>
        <v>18.559999999999999</v>
      </c>
      <c r="DZ47" s="31">
        <f t="shared" ca="1" si="85"/>
        <v>27.6</v>
      </c>
      <c r="EA47" s="31">
        <f t="shared" ca="1" si="86"/>
        <v>43.29</v>
      </c>
      <c r="EB47" s="31">
        <f t="shared" ca="1" si="87"/>
        <v>81.81</v>
      </c>
      <c r="EC47" s="31">
        <f t="shared" ca="1" si="88"/>
        <v>39.85</v>
      </c>
      <c r="ED47" s="31">
        <f t="shared" ca="1" si="89"/>
        <v>0.32</v>
      </c>
      <c r="EE47" s="31">
        <f t="shared" ca="1" si="90"/>
        <v>7.49</v>
      </c>
      <c r="EF47" s="31">
        <f t="shared" ca="1" si="91"/>
        <v>0</v>
      </c>
      <c r="EG47" s="32">
        <f t="shared" ca="1" si="92"/>
        <v>426.32000000000005</v>
      </c>
      <c r="EH47" s="32">
        <f t="shared" ca="1" si="93"/>
        <v>19.720000000000002</v>
      </c>
      <c r="EI47" s="32">
        <f t="shared" ca="1" si="94"/>
        <v>0</v>
      </c>
      <c r="EJ47" s="32">
        <f t="shared" ca="1" si="95"/>
        <v>0.3600000000000001</v>
      </c>
      <c r="EK47" s="32">
        <f t="shared" ca="1" si="96"/>
        <v>112.15</v>
      </c>
      <c r="EL47" s="32">
        <f t="shared" ca="1" si="97"/>
        <v>168.34</v>
      </c>
      <c r="EM47" s="32">
        <f t="shared" ca="1" si="98"/>
        <v>266.48999999999995</v>
      </c>
      <c r="EN47" s="32">
        <f t="shared" ca="1" si="99"/>
        <v>508.48999999999978</v>
      </c>
      <c r="EO47" s="32">
        <f t="shared" ca="1" si="100"/>
        <v>250.13000000000002</v>
      </c>
      <c r="EP47" s="32">
        <f t="shared" ca="1" si="101"/>
        <v>2.0299999999999998</v>
      </c>
      <c r="EQ47" s="32">
        <f t="shared" ca="1" si="102"/>
        <v>47.949999999999996</v>
      </c>
      <c r="ER47" s="32">
        <f t="shared" ca="1" si="103"/>
        <v>0</v>
      </c>
    </row>
    <row r="48" spans="1:148" x14ac:dyDescent="0.25">
      <c r="A48" t="s">
        <v>532</v>
      </c>
      <c r="B48" s="1" t="s">
        <v>78</v>
      </c>
      <c r="C48" t="str">
        <f t="shared" ca="1" si="216"/>
        <v>EC01</v>
      </c>
      <c r="D48" t="str">
        <f t="shared" ca="1" si="217"/>
        <v>Cavalier</v>
      </c>
      <c r="E48" s="51">
        <v>64943.897499999999</v>
      </c>
      <c r="F48" s="51">
        <v>38378.195699999997</v>
      </c>
      <c r="G48" s="51">
        <v>71085.531799999997</v>
      </c>
      <c r="H48" s="51">
        <v>65456.113899999997</v>
      </c>
      <c r="I48" s="51">
        <v>49738.1103</v>
      </c>
      <c r="J48" s="51">
        <v>55192.536</v>
      </c>
      <c r="K48" s="51">
        <v>50046.401599999997</v>
      </c>
      <c r="L48" s="51">
        <v>68907.678</v>
      </c>
      <c r="M48" s="51">
        <v>56863.684500000003</v>
      </c>
      <c r="N48" s="51">
        <v>54656.423999999999</v>
      </c>
      <c r="O48" s="51">
        <v>38450.358999999997</v>
      </c>
      <c r="P48" s="51">
        <v>44889.663999999997</v>
      </c>
      <c r="Q48" s="32">
        <v>4311345.38</v>
      </c>
      <c r="R48" s="32">
        <v>1317730.8899999999</v>
      </c>
      <c r="S48" s="32">
        <v>8087680.5700000003</v>
      </c>
      <c r="T48" s="32">
        <v>10237808</v>
      </c>
      <c r="U48" s="32">
        <v>9021748.9399999995</v>
      </c>
      <c r="V48" s="32">
        <v>6755186.4100000001</v>
      </c>
      <c r="W48" s="32">
        <v>3563376.99</v>
      </c>
      <c r="X48" s="32">
        <v>6130491.4100000001</v>
      </c>
      <c r="Y48" s="32">
        <v>7814530.2599999998</v>
      </c>
      <c r="Z48" s="32">
        <v>4299193.34</v>
      </c>
      <c r="AA48" s="32">
        <v>1301267.3600000001</v>
      </c>
      <c r="AB48" s="32">
        <v>3032450.9</v>
      </c>
      <c r="AC48" s="2">
        <v>1.27</v>
      </c>
      <c r="AD48" s="2">
        <v>1.27</v>
      </c>
      <c r="AE48" s="2">
        <v>1.27</v>
      </c>
      <c r="AF48" s="2">
        <v>1.27</v>
      </c>
      <c r="AG48" s="2">
        <v>1.27</v>
      </c>
      <c r="AH48" s="2">
        <v>1.27</v>
      </c>
      <c r="AI48" s="2">
        <v>1.27</v>
      </c>
      <c r="AJ48" s="2">
        <v>1.27</v>
      </c>
      <c r="AK48" s="2">
        <v>1.27</v>
      </c>
      <c r="AL48" s="2">
        <v>0.97</v>
      </c>
      <c r="AM48" s="2">
        <v>0.97</v>
      </c>
      <c r="AN48" s="2">
        <v>0.97</v>
      </c>
      <c r="AO48" s="33">
        <v>54754.09</v>
      </c>
      <c r="AP48" s="33">
        <v>16735.18</v>
      </c>
      <c r="AQ48" s="33">
        <v>102713.54</v>
      </c>
      <c r="AR48" s="33">
        <v>130020.16</v>
      </c>
      <c r="AS48" s="33">
        <v>114576.21</v>
      </c>
      <c r="AT48" s="33">
        <v>85790.87</v>
      </c>
      <c r="AU48" s="33">
        <v>45254.89</v>
      </c>
      <c r="AV48" s="33">
        <v>77857.240000000005</v>
      </c>
      <c r="AW48" s="33">
        <v>99244.53</v>
      </c>
      <c r="AX48" s="33">
        <v>41702.18</v>
      </c>
      <c r="AY48" s="33">
        <v>12622.29</v>
      </c>
      <c r="AZ48" s="33">
        <v>29414.77</v>
      </c>
      <c r="BA48" s="31">
        <f t="shared" si="44"/>
        <v>-1724.54</v>
      </c>
      <c r="BB48" s="31">
        <f t="shared" si="45"/>
        <v>-527.09</v>
      </c>
      <c r="BC48" s="31">
        <f t="shared" si="46"/>
        <v>-3235.07</v>
      </c>
      <c r="BD48" s="31">
        <f t="shared" si="47"/>
        <v>16380.49</v>
      </c>
      <c r="BE48" s="31">
        <f t="shared" si="48"/>
        <v>14434.8</v>
      </c>
      <c r="BF48" s="31">
        <f t="shared" si="49"/>
        <v>10808.3</v>
      </c>
      <c r="BG48" s="31">
        <f t="shared" si="50"/>
        <v>11046.47</v>
      </c>
      <c r="BH48" s="31">
        <f t="shared" si="51"/>
        <v>19004.52</v>
      </c>
      <c r="BI48" s="31">
        <f t="shared" si="52"/>
        <v>24225.040000000001</v>
      </c>
      <c r="BJ48" s="31">
        <f t="shared" si="53"/>
        <v>-16766.849999999999</v>
      </c>
      <c r="BK48" s="31">
        <f t="shared" si="54"/>
        <v>-5074.9399999999996</v>
      </c>
      <c r="BL48" s="31">
        <f t="shared" si="55"/>
        <v>-11826.56</v>
      </c>
      <c r="BM48" s="6">
        <f t="shared" ca="1" si="215"/>
        <v>-1.8800000000000001E-2</v>
      </c>
      <c r="BN48" s="6">
        <f t="shared" ca="1" si="215"/>
        <v>-1.8800000000000001E-2</v>
      </c>
      <c r="BO48" s="6">
        <f t="shared" ca="1" si="215"/>
        <v>-1.8800000000000001E-2</v>
      </c>
      <c r="BP48" s="6">
        <f t="shared" ca="1" si="215"/>
        <v>-1.8800000000000001E-2</v>
      </c>
      <c r="BQ48" s="6">
        <f t="shared" ca="1" si="215"/>
        <v>-1.8800000000000001E-2</v>
      </c>
      <c r="BR48" s="6">
        <f t="shared" ca="1" si="215"/>
        <v>-1.8800000000000001E-2</v>
      </c>
      <c r="BS48" s="6">
        <f t="shared" ca="1" si="215"/>
        <v>-1.8800000000000001E-2</v>
      </c>
      <c r="BT48" s="6">
        <f t="shared" ca="1" si="215"/>
        <v>-1.8800000000000001E-2</v>
      </c>
      <c r="BU48" s="6">
        <f t="shared" ca="1" si="215"/>
        <v>-1.8800000000000001E-2</v>
      </c>
      <c r="BV48" s="6">
        <f t="shared" ca="1" si="215"/>
        <v>-1.8800000000000001E-2</v>
      </c>
      <c r="BW48" s="6">
        <f t="shared" ca="1" si="215"/>
        <v>-1.8800000000000001E-2</v>
      </c>
      <c r="BX48" s="6">
        <f t="shared" ca="1" si="215"/>
        <v>-1.8800000000000001E-2</v>
      </c>
      <c r="BY48" s="31">
        <f t="shared" ca="1" si="203"/>
        <v>-81053.289999999994</v>
      </c>
      <c r="BZ48" s="31">
        <f t="shared" ca="1" si="204"/>
        <v>-24773.34</v>
      </c>
      <c r="CA48" s="31">
        <f t="shared" ca="1" si="205"/>
        <v>-152048.39000000001</v>
      </c>
      <c r="CB48" s="31">
        <f t="shared" ca="1" si="206"/>
        <v>-192470.79</v>
      </c>
      <c r="CC48" s="31">
        <f t="shared" ca="1" si="207"/>
        <v>-169608.88</v>
      </c>
      <c r="CD48" s="31">
        <f t="shared" ca="1" si="208"/>
        <v>-126997.5</v>
      </c>
      <c r="CE48" s="31">
        <f t="shared" ca="1" si="209"/>
        <v>-66991.490000000005</v>
      </c>
      <c r="CF48" s="31">
        <f t="shared" ca="1" si="210"/>
        <v>-115253.24</v>
      </c>
      <c r="CG48" s="31">
        <f t="shared" ca="1" si="211"/>
        <v>-146913.17000000001</v>
      </c>
      <c r="CH48" s="31">
        <f t="shared" ca="1" si="212"/>
        <v>-80824.83</v>
      </c>
      <c r="CI48" s="31">
        <f t="shared" ca="1" si="213"/>
        <v>-24463.83</v>
      </c>
      <c r="CJ48" s="31">
        <f t="shared" ca="1" si="214"/>
        <v>-57010.080000000002</v>
      </c>
      <c r="CK48" s="32">
        <f t="shared" ca="1" si="56"/>
        <v>11640.63</v>
      </c>
      <c r="CL48" s="32">
        <f t="shared" ca="1" si="57"/>
        <v>3557.87</v>
      </c>
      <c r="CM48" s="32">
        <f t="shared" ca="1" si="58"/>
        <v>21836.74</v>
      </c>
      <c r="CN48" s="32">
        <f t="shared" ca="1" si="59"/>
        <v>27642.080000000002</v>
      </c>
      <c r="CO48" s="32">
        <f t="shared" ca="1" si="60"/>
        <v>24358.720000000001</v>
      </c>
      <c r="CP48" s="32">
        <f t="shared" ca="1" si="61"/>
        <v>18239</v>
      </c>
      <c r="CQ48" s="32">
        <f t="shared" ca="1" si="62"/>
        <v>9621.1200000000008</v>
      </c>
      <c r="CR48" s="32">
        <f t="shared" ca="1" si="63"/>
        <v>16552.330000000002</v>
      </c>
      <c r="CS48" s="32">
        <f t="shared" ca="1" si="64"/>
        <v>21099.23</v>
      </c>
      <c r="CT48" s="32">
        <f t="shared" ca="1" si="65"/>
        <v>11607.82</v>
      </c>
      <c r="CU48" s="32">
        <f t="shared" ca="1" si="66"/>
        <v>3513.42</v>
      </c>
      <c r="CV48" s="32">
        <f t="shared" ca="1" si="67"/>
        <v>8187.62</v>
      </c>
      <c r="CW48" s="31">
        <f t="shared" ca="1" si="191"/>
        <v>-122442.20999999999</v>
      </c>
      <c r="CX48" s="31">
        <f t="shared" ca="1" si="192"/>
        <v>-37423.560000000005</v>
      </c>
      <c r="CY48" s="31">
        <f t="shared" ca="1" si="193"/>
        <v>-229690.12</v>
      </c>
      <c r="CZ48" s="31">
        <f t="shared" ca="1" si="194"/>
        <v>-311229.36</v>
      </c>
      <c r="DA48" s="31">
        <f t="shared" ca="1" si="195"/>
        <v>-274261.17</v>
      </c>
      <c r="DB48" s="31">
        <f t="shared" ca="1" si="196"/>
        <v>-205357.66999999998</v>
      </c>
      <c r="DC48" s="31">
        <f t="shared" ca="1" si="197"/>
        <v>-113671.73000000001</v>
      </c>
      <c r="DD48" s="31">
        <f t="shared" ca="1" si="198"/>
        <v>-195562.67</v>
      </c>
      <c r="DE48" s="31">
        <f t="shared" ca="1" si="199"/>
        <v>-249283.51000000004</v>
      </c>
      <c r="DF48" s="31">
        <f t="shared" ca="1" si="200"/>
        <v>-94152.34</v>
      </c>
      <c r="DG48" s="31">
        <f t="shared" ca="1" si="201"/>
        <v>-28497.760000000006</v>
      </c>
      <c r="DH48" s="31">
        <f t="shared" ca="1" si="202"/>
        <v>-66410.67</v>
      </c>
      <c r="DI48" s="32">
        <f t="shared" ca="1" si="68"/>
        <v>-6122.11</v>
      </c>
      <c r="DJ48" s="32">
        <f t="shared" ca="1" si="69"/>
        <v>-1871.18</v>
      </c>
      <c r="DK48" s="32">
        <f t="shared" ca="1" si="70"/>
        <v>-11484.51</v>
      </c>
      <c r="DL48" s="32">
        <f t="shared" ca="1" si="71"/>
        <v>-15561.47</v>
      </c>
      <c r="DM48" s="32">
        <f t="shared" ca="1" si="72"/>
        <v>-13713.06</v>
      </c>
      <c r="DN48" s="32">
        <f t="shared" ca="1" si="73"/>
        <v>-10267.879999999999</v>
      </c>
      <c r="DO48" s="32">
        <f t="shared" ca="1" si="74"/>
        <v>-5683.59</v>
      </c>
      <c r="DP48" s="32">
        <f t="shared" ca="1" si="75"/>
        <v>-9778.1299999999992</v>
      </c>
      <c r="DQ48" s="32">
        <f t="shared" ca="1" si="76"/>
        <v>-12464.18</v>
      </c>
      <c r="DR48" s="32">
        <f t="shared" ca="1" si="77"/>
        <v>-4707.62</v>
      </c>
      <c r="DS48" s="32">
        <f t="shared" ca="1" si="78"/>
        <v>-1424.89</v>
      </c>
      <c r="DT48" s="32">
        <f t="shared" ca="1" si="79"/>
        <v>-3320.53</v>
      </c>
      <c r="DU48" s="31">
        <f t="shared" ca="1" si="80"/>
        <v>-26607.57</v>
      </c>
      <c r="DV48" s="31">
        <f t="shared" ca="1" si="81"/>
        <v>-8045</v>
      </c>
      <c r="DW48" s="31">
        <f t="shared" ca="1" si="82"/>
        <v>-48892.29</v>
      </c>
      <c r="DX48" s="31">
        <f t="shared" ca="1" si="83"/>
        <v>-65521.98</v>
      </c>
      <c r="DY48" s="31">
        <f t="shared" ca="1" si="84"/>
        <v>-57119.3</v>
      </c>
      <c r="DZ48" s="31">
        <f t="shared" ca="1" si="85"/>
        <v>-42289.4</v>
      </c>
      <c r="EA48" s="31">
        <f t="shared" ca="1" si="86"/>
        <v>-23151.54</v>
      </c>
      <c r="EB48" s="31">
        <f t="shared" ca="1" si="87"/>
        <v>-39373.53</v>
      </c>
      <c r="EC48" s="31">
        <f t="shared" ca="1" si="88"/>
        <v>-49607.16</v>
      </c>
      <c r="ED48" s="31">
        <f t="shared" ca="1" si="89"/>
        <v>-18523.41</v>
      </c>
      <c r="EE48" s="31">
        <f t="shared" ca="1" si="90"/>
        <v>-5540.05</v>
      </c>
      <c r="EF48" s="31">
        <f t="shared" ca="1" si="91"/>
        <v>-12760.33</v>
      </c>
      <c r="EG48" s="32">
        <f t="shared" ca="1" si="92"/>
        <v>-155171.88999999998</v>
      </c>
      <c r="EH48" s="32">
        <f t="shared" ca="1" si="93"/>
        <v>-47339.740000000005</v>
      </c>
      <c r="EI48" s="32">
        <f t="shared" ca="1" si="94"/>
        <v>-290066.92</v>
      </c>
      <c r="EJ48" s="32">
        <f t="shared" ca="1" si="95"/>
        <v>-392312.80999999994</v>
      </c>
      <c r="EK48" s="32">
        <f t="shared" ca="1" si="96"/>
        <v>-345093.52999999997</v>
      </c>
      <c r="EL48" s="32">
        <f t="shared" ca="1" si="97"/>
        <v>-257914.94999999998</v>
      </c>
      <c r="EM48" s="32">
        <f t="shared" ca="1" si="98"/>
        <v>-142506.86000000002</v>
      </c>
      <c r="EN48" s="32">
        <f t="shared" ca="1" si="99"/>
        <v>-244714.33000000002</v>
      </c>
      <c r="EO48" s="32">
        <f t="shared" ca="1" si="100"/>
        <v>-311354.85000000003</v>
      </c>
      <c r="EP48" s="32">
        <f t="shared" ca="1" si="101"/>
        <v>-117383.37</v>
      </c>
      <c r="EQ48" s="32">
        <f t="shared" ca="1" si="102"/>
        <v>-35462.700000000004</v>
      </c>
      <c r="ER48" s="32">
        <f t="shared" ca="1" si="103"/>
        <v>-82491.53</v>
      </c>
    </row>
    <row r="49" spans="1:148" x14ac:dyDescent="0.25">
      <c r="A49" t="s">
        <v>60</v>
      </c>
      <c r="B49" s="1" t="s">
        <v>73</v>
      </c>
      <c r="C49" t="str">
        <f t="shared" ca="1" si="216"/>
        <v>EC04</v>
      </c>
      <c r="D49" t="str">
        <f t="shared" ca="1" si="217"/>
        <v>Foster Creek Industrial System</v>
      </c>
      <c r="E49" s="51">
        <v>27137.723900000001</v>
      </c>
      <c r="F49" s="51">
        <v>21415.8122</v>
      </c>
      <c r="G49" s="51">
        <v>24725.4342</v>
      </c>
      <c r="H49" s="51">
        <v>21995.3282</v>
      </c>
      <c r="I49" s="51">
        <v>0</v>
      </c>
      <c r="J49" s="51">
        <v>0</v>
      </c>
      <c r="K49" s="51">
        <v>8756.7062000000005</v>
      </c>
      <c r="L49" s="51">
        <v>14327.575199999999</v>
      </c>
      <c r="M49" s="51">
        <v>12859.275799999999</v>
      </c>
      <c r="N49" s="51">
        <v>17049.697899999999</v>
      </c>
      <c r="O49" s="51">
        <v>23869.132300000001</v>
      </c>
      <c r="P49" s="51">
        <v>25685.6898</v>
      </c>
      <c r="Q49" s="32">
        <v>1643330.11</v>
      </c>
      <c r="R49" s="32">
        <v>607838.31000000006</v>
      </c>
      <c r="S49" s="32">
        <v>2497200.7799999998</v>
      </c>
      <c r="T49" s="32">
        <v>2579872.11</v>
      </c>
      <c r="U49" s="32">
        <v>0</v>
      </c>
      <c r="V49" s="32">
        <v>0</v>
      </c>
      <c r="W49" s="32">
        <v>383936.26</v>
      </c>
      <c r="X49" s="32">
        <v>967115.51</v>
      </c>
      <c r="Y49" s="32">
        <v>1480405.86</v>
      </c>
      <c r="Z49" s="32">
        <v>1244739.71</v>
      </c>
      <c r="AA49" s="32">
        <v>682567.62</v>
      </c>
      <c r="AB49" s="32">
        <v>1383970.37</v>
      </c>
      <c r="AC49" s="2">
        <v>3.97</v>
      </c>
      <c r="AD49" s="2">
        <v>3.97</v>
      </c>
      <c r="AE49" s="2">
        <v>3.97</v>
      </c>
      <c r="AF49" s="2">
        <v>3.97</v>
      </c>
      <c r="AG49" s="2">
        <v>3.97</v>
      </c>
      <c r="AH49" s="2">
        <v>3.97</v>
      </c>
      <c r="AI49" s="2">
        <v>3.48</v>
      </c>
      <c r="AJ49" s="2">
        <v>3.48</v>
      </c>
      <c r="AK49" s="2">
        <v>3.48</v>
      </c>
      <c r="AL49" s="2">
        <v>3.48</v>
      </c>
      <c r="AM49" s="2">
        <v>3.48</v>
      </c>
      <c r="AN49" s="2">
        <v>3.48</v>
      </c>
      <c r="AO49" s="33">
        <v>65240.21</v>
      </c>
      <c r="AP49" s="33">
        <v>24131.18</v>
      </c>
      <c r="AQ49" s="33">
        <v>99138.87</v>
      </c>
      <c r="AR49" s="33">
        <v>102420.92</v>
      </c>
      <c r="AS49" s="33">
        <v>0</v>
      </c>
      <c r="AT49" s="33">
        <v>0</v>
      </c>
      <c r="AU49" s="33">
        <v>13360.98</v>
      </c>
      <c r="AV49" s="33">
        <v>33655.620000000003</v>
      </c>
      <c r="AW49" s="33">
        <v>51518.12</v>
      </c>
      <c r="AX49" s="33">
        <v>43316.94</v>
      </c>
      <c r="AY49" s="33">
        <v>23753.35</v>
      </c>
      <c r="AZ49" s="33">
        <v>48162.17</v>
      </c>
      <c r="BA49" s="31">
        <f t="shared" si="44"/>
        <v>-657.33</v>
      </c>
      <c r="BB49" s="31">
        <f t="shared" si="45"/>
        <v>-243.14</v>
      </c>
      <c r="BC49" s="31">
        <f t="shared" si="46"/>
        <v>-998.88</v>
      </c>
      <c r="BD49" s="31">
        <f t="shared" si="47"/>
        <v>4127.8</v>
      </c>
      <c r="BE49" s="31">
        <f t="shared" si="48"/>
        <v>0</v>
      </c>
      <c r="BF49" s="31">
        <f t="shared" si="49"/>
        <v>0</v>
      </c>
      <c r="BG49" s="31">
        <f t="shared" si="50"/>
        <v>1190.2</v>
      </c>
      <c r="BH49" s="31">
        <f t="shared" si="51"/>
        <v>2998.06</v>
      </c>
      <c r="BI49" s="31">
        <f t="shared" si="52"/>
        <v>4589.26</v>
      </c>
      <c r="BJ49" s="31">
        <f t="shared" si="53"/>
        <v>-4854.4799999999996</v>
      </c>
      <c r="BK49" s="31">
        <f t="shared" si="54"/>
        <v>-2662.01</v>
      </c>
      <c r="BL49" s="31">
        <f t="shared" si="55"/>
        <v>-5397.48</v>
      </c>
      <c r="BM49" s="6">
        <f t="shared" ca="1" si="215"/>
        <v>3.61E-2</v>
      </c>
      <c r="BN49" s="6">
        <f t="shared" ca="1" si="215"/>
        <v>3.61E-2</v>
      </c>
      <c r="BO49" s="6">
        <f t="shared" ca="1" si="215"/>
        <v>3.61E-2</v>
      </c>
      <c r="BP49" s="6">
        <f t="shared" ca="1" si="215"/>
        <v>3.61E-2</v>
      </c>
      <c r="BQ49" s="6">
        <f t="shared" ca="1" si="215"/>
        <v>3.61E-2</v>
      </c>
      <c r="BR49" s="6">
        <f t="shared" ca="1" si="215"/>
        <v>3.61E-2</v>
      </c>
      <c r="BS49" s="6">
        <f t="shared" ca="1" si="215"/>
        <v>3.61E-2</v>
      </c>
      <c r="BT49" s="6">
        <f t="shared" ca="1" si="215"/>
        <v>3.61E-2</v>
      </c>
      <c r="BU49" s="6">
        <f t="shared" ca="1" si="215"/>
        <v>3.61E-2</v>
      </c>
      <c r="BV49" s="6">
        <f t="shared" ca="1" si="215"/>
        <v>3.61E-2</v>
      </c>
      <c r="BW49" s="6">
        <f t="shared" ca="1" si="215"/>
        <v>3.61E-2</v>
      </c>
      <c r="BX49" s="6">
        <f t="shared" ca="1" si="215"/>
        <v>3.61E-2</v>
      </c>
      <c r="BY49" s="31">
        <f t="shared" ca="1" si="203"/>
        <v>59324.22</v>
      </c>
      <c r="BZ49" s="31">
        <f t="shared" ca="1" si="204"/>
        <v>21942.959999999999</v>
      </c>
      <c r="CA49" s="31">
        <f t="shared" ca="1" si="205"/>
        <v>90148.95</v>
      </c>
      <c r="CB49" s="31">
        <f t="shared" ca="1" si="206"/>
        <v>93133.38</v>
      </c>
      <c r="CC49" s="31">
        <f t="shared" ca="1" si="207"/>
        <v>0</v>
      </c>
      <c r="CD49" s="31">
        <f t="shared" ca="1" si="208"/>
        <v>0</v>
      </c>
      <c r="CE49" s="31">
        <f t="shared" ca="1" si="209"/>
        <v>13860.1</v>
      </c>
      <c r="CF49" s="31">
        <f t="shared" ca="1" si="210"/>
        <v>34912.870000000003</v>
      </c>
      <c r="CG49" s="31">
        <f t="shared" ca="1" si="211"/>
        <v>53442.65</v>
      </c>
      <c r="CH49" s="31">
        <f t="shared" ca="1" si="212"/>
        <v>44935.1</v>
      </c>
      <c r="CI49" s="31">
        <f t="shared" ca="1" si="213"/>
        <v>24640.69</v>
      </c>
      <c r="CJ49" s="31">
        <f t="shared" ca="1" si="214"/>
        <v>49961.33</v>
      </c>
      <c r="CK49" s="32">
        <f t="shared" ca="1" si="56"/>
        <v>4436.99</v>
      </c>
      <c r="CL49" s="32">
        <f t="shared" ca="1" si="57"/>
        <v>1641.16</v>
      </c>
      <c r="CM49" s="32">
        <f t="shared" ca="1" si="58"/>
        <v>6742.44</v>
      </c>
      <c r="CN49" s="32">
        <f t="shared" ca="1" si="59"/>
        <v>6965.65</v>
      </c>
      <c r="CO49" s="32">
        <f t="shared" ca="1" si="60"/>
        <v>0</v>
      </c>
      <c r="CP49" s="32">
        <f t="shared" ca="1" si="61"/>
        <v>0</v>
      </c>
      <c r="CQ49" s="32">
        <f t="shared" ca="1" si="62"/>
        <v>1036.6300000000001</v>
      </c>
      <c r="CR49" s="32">
        <f t="shared" ca="1" si="63"/>
        <v>2611.21</v>
      </c>
      <c r="CS49" s="32">
        <f t="shared" ca="1" si="64"/>
        <v>3997.1</v>
      </c>
      <c r="CT49" s="32">
        <f t="shared" ca="1" si="65"/>
        <v>3360.8</v>
      </c>
      <c r="CU49" s="32">
        <f t="shared" ca="1" si="66"/>
        <v>1842.93</v>
      </c>
      <c r="CV49" s="32">
        <f t="shared" ca="1" si="67"/>
        <v>3736.72</v>
      </c>
      <c r="CW49" s="31">
        <f t="shared" ca="1" si="191"/>
        <v>-821.67</v>
      </c>
      <c r="CX49" s="31">
        <f t="shared" ca="1" si="192"/>
        <v>-303.92000000000132</v>
      </c>
      <c r="CY49" s="31">
        <f t="shared" ca="1" si="193"/>
        <v>-1248.5999999999958</v>
      </c>
      <c r="CZ49" s="31">
        <f t="shared" ca="1" si="194"/>
        <v>-6449.69</v>
      </c>
      <c r="DA49" s="31">
        <f t="shared" ca="1" si="195"/>
        <v>0</v>
      </c>
      <c r="DB49" s="31">
        <f t="shared" ca="1" si="196"/>
        <v>0</v>
      </c>
      <c r="DC49" s="31">
        <f t="shared" ca="1" si="197"/>
        <v>345.54999999999995</v>
      </c>
      <c r="DD49" s="31">
        <f t="shared" ca="1" si="198"/>
        <v>870.39999999999918</v>
      </c>
      <c r="DE49" s="31">
        <f t="shared" ca="1" si="199"/>
        <v>1332.3699999999972</v>
      </c>
      <c r="DF49" s="31">
        <f t="shared" ca="1" si="200"/>
        <v>9833.4399999999987</v>
      </c>
      <c r="DG49" s="31">
        <f t="shared" ca="1" si="201"/>
        <v>5392.2800000000007</v>
      </c>
      <c r="DH49" s="31">
        <f t="shared" ca="1" si="202"/>
        <v>10933.360000000004</v>
      </c>
      <c r="DI49" s="32">
        <f t="shared" ca="1" si="68"/>
        <v>-41.08</v>
      </c>
      <c r="DJ49" s="32">
        <f t="shared" ca="1" si="69"/>
        <v>-15.2</v>
      </c>
      <c r="DK49" s="32">
        <f t="shared" ca="1" si="70"/>
        <v>-62.43</v>
      </c>
      <c r="DL49" s="32">
        <f t="shared" ca="1" si="71"/>
        <v>-322.48</v>
      </c>
      <c r="DM49" s="32">
        <f t="shared" ca="1" si="72"/>
        <v>0</v>
      </c>
      <c r="DN49" s="32">
        <f t="shared" ca="1" si="73"/>
        <v>0</v>
      </c>
      <c r="DO49" s="32">
        <f t="shared" ca="1" si="74"/>
        <v>17.28</v>
      </c>
      <c r="DP49" s="32">
        <f t="shared" ca="1" si="75"/>
        <v>43.52</v>
      </c>
      <c r="DQ49" s="32">
        <f t="shared" ca="1" si="76"/>
        <v>66.62</v>
      </c>
      <c r="DR49" s="32">
        <f t="shared" ca="1" si="77"/>
        <v>491.67</v>
      </c>
      <c r="DS49" s="32">
        <f t="shared" ca="1" si="78"/>
        <v>269.61</v>
      </c>
      <c r="DT49" s="32">
        <f t="shared" ca="1" si="79"/>
        <v>546.66999999999996</v>
      </c>
      <c r="DU49" s="31">
        <f t="shared" ca="1" si="80"/>
        <v>-178.55</v>
      </c>
      <c r="DV49" s="31">
        <f t="shared" ca="1" si="81"/>
        <v>-65.33</v>
      </c>
      <c r="DW49" s="31">
        <f t="shared" ca="1" si="82"/>
        <v>-265.77999999999997</v>
      </c>
      <c r="DX49" s="31">
        <f t="shared" ca="1" si="83"/>
        <v>-1357.83</v>
      </c>
      <c r="DY49" s="31">
        <f t="shared" ca="1" si="84"/>
        <v>0</v>
      </c>
      <c r="DZ49" s="31">
        <f t="shared" ca="1" si="85"/>
        <v>0</v>
      </c>
      <c r="EA49" s="31">
        <f t="shared" ca="1" si="86"/>
        <v>70.38</v>
      </c>
      <c r="EB49" s="31">
        <f t="shared" ca="1" si="87"/>
        <v>175.24</v>
      </c>
      <c r="EC49" s="31">
        <f t="shared" ca="1" si="88"/>
        <v>265.14</v>
      </c>
      <c r="ED49" s="31">
        <f t="shared" ca="1" si="89"/>
        <v>1934.62</v>
      </c>
      <c r="EE49" s="31">
        <f t="shared" ca="1" si="90"/>
        <v>1048.28</v>
      </c>
      <c r="EF49" s="31">
        <f t="shared" ca="1" si="91"/>
        <v>2100.77</v>
      </c>
      <c r="EG49" s="32">
        <f t="shared" ca="1" si="92"/>
        <v>-1041.3</v>
      </c>
      <c r="EH49" s="32">
        <f t="shared" ca="1" si="93"/>
        <v>-384.4500000000013</v>
      </c>
      <c r="EI49" s="32">
        <f t="shared" ca="1" si="94"/>
        <v>-1576.8099999999959</v>
      </c>
      <c r="EJ49" s="32">
        <f t="shared" ca="1" si="95"/>
        <v>-8130</v>
      </c>
      <c r="EK49" s="32">
        <f t="shared" ca="1" si="96"/>
        <v>0</v>
      </c>
      <c r="EL49" s="32">
        <f t="shared" ca="1" si="97"/>
        <v>0</v>
      </c>
      <c r="EM49" s="32">
        <f t="shared" ca="1" si="98"/>
        <v>433.20999999999992</v>
      </c>
      <c r="EN49" s="32">
        <f t="shared" ca="1" si="99"/>
        <v>1089.1599999999992</v>
      </c>
      <c r="EO49" s="32">
        <f t="shared" ca="1" si="100"/>
        <v>1664.1299999999969</v>
      </c>
      <c r="EP49" s="32">
        <f t="shared" ca="1" si="101"/>
        <v>12259.73</v>
      </c>
      <c r="EQ49" s="32">
        <f t="shared" ca="1" si="102"/>
        <v>6710.17</v>
      </c>
      <c r="ER49" s="32">
        <f t="shared" ca="1" si="103"/>
        <v>13580.800000000005</v>
      </c>
    </row>
    <row r="50" spans="1:148" x14ac:dyDescent="0.25">
      <c r="A50" t="s">
        <v>461</v>
      </c>
      <c r="B50" s="1" t="s">
        <v>74</v>
      </c>
      <c r="C50" t="str">
        <f t="shared" ca="1" si="216"/>
        <v>BCHIMP</v>
      </c>
      <c r="D50" t="str">
        <f t="shared" ca="1" si="217"/>
        <v>Alberta-BC Intertie - Import</v>
      </c>
      <c r="E50" s="51">
        <v>975</v>
      </c>
      <c r="H50" s="51">
        <v>50</v>
      </c>
      <c r="I50" s="51">
        <v>1465</v>
      </c>
      <c r="J50" s="51">
        <v>50</v>
      </c>
      <c r="K50" s="51">
        <v>75</v>
      </c>
      <c r="Q50" s="32">
        <v>29493.75</v>
      </c>
      <c r="R50" s="32"/>
      <c r="S50" s="32"/>
      <c r="T50" s="32">
        <v>1052</v>
      </c>
      <c r="U50" s="32">
        <v>46066.45</v>
      </c>
      <c r="V50" s="32">
        <v>4902.25</v>
      </c>
      <c r="W50" s="32">
        <v>2392.25</v>
      </c>
      <c r="X50" s="32"/>
      <c r="Y50" s="32"/>
      <c r="Z50" s="32"/>
      <c r="AA50" s="32"/>
      <c r="AB50" s="32"/>
      <c r="AC50" s="2">
        <v>1.99</v>
      </c>
      <c r="AF50" s="2">
        <v>1.99</v>
      </c>
      <c r="AG50" s="2">
        <v>1.99</v>
      </c>
      <c r="AH50" s="2">
        <v>1.99</v>
      </c>
      <c r="AI50" s="2">
        <v>1.99</v>
      </c>
      <c r="AO50" s="33">
        <v>586.92999999999995</v>
      </c>
      <c r="AP50" s="33"/>
      <c r="AQ50" s="33"/>
      <c r="AR50" s="33">
        <v>20.93</v>
      </c>
      <c r="AS50" s="33">
        <v>916.72</v>
      </c>
      <c r="AT50" s="33">
        <v>97.55</v>
      </c>
      <c r="AU50" s="33">
        <v>47.61</v>
      </c>
      <c r="AV50" s="33"/>
      <c r="AW50" s="33"/>
      <c r="AX50" s="33"/>
      <c r="AY50" s="33"/>
      <c r="AZ50" s="33"/>
      <c r="BA50" s="31">
        <f t="shared" si="44"/>
        <v>-11.8</v>
      </c>
      <c r="BB50" s="31">
        <f t="shared" si="45"/>
        <v>0</v>
      </c>
      <c r="BC50" s="31">
        <f t="shared" si="46"/>
        <v>0</v>
      </c>
      <c r="BD50" s="31">
        <f t="shared" si="47"/>
        <v>1.68</v>
      </c>
      <c r="BE50" s="31">
        <f t="shared" si="48"/>
        <v>73.709999999999994</v>
      </c>
      <c r="BF50" s="31">
        <f t="shared" si="49"/>
        <v>7.84</v>
      </c>
      <c r="BG50" s="31">
        <f t="shared" si="50"/>
        <v>7.42</v>
      </c>
      <c r="BH50" s="31">
        <f t="shared" si="51"/>
        <v>0</v>
      </c>
      <c r="BI50" s="31">
        <f t="shared" si="52"/>
        <v>0</v>
      </c>
      <c r="BJ50" s="31">
        <f t="shared" si="53"/>
        <v>0</v>
      </c>
      <c r="BK50" s="31">
        <f t="shared" si="54"/>
        <v>0</v>
      </c>
      <c r="BL50" s="31">
        <f t="shared" si="55"/>
        <v>0</v>
      </c>
      <c r="BM50" s="6">
        <f t="shared" ca="1" si="215"/>
        <v>-1.9E-3</v>
      </c>
      <c r="BN50" s="6">
        <f t="shared" ca="1" si="215"/>
        <v>-1.9E-3</v>
      </c>
      <c r="BO50" s="6">
        <f t="shared" ca="1" si="215"/>
        <v>-1.9E-3</v>
      </c>
      <c r="BP50" s="6">
        <f t="shared" ca="1" si="215"/>
        <v>-1.9E-3</v>
      </c>
      <c r="BQ50" s="6">
        <f t="shared" ca="1" si="215"/>
        <v>-1.9E-3</v>
      </c>
      <c r="BR50" s="6">
        <f t="shared" ca="1" si="215"/>
        <v>-1.9E-3</v>
      </c>
      <c r="BS50" s="6">
        <f t="shared" ca="1" si="215"/>
        <v>-1.9E-3</v>
      </c>
      <c r="BT50" s="6">
        <f t="shared" ca="1" si="215"/>
        <v>-1.9E-3</v>
      </c>
      <c r="BU50" s="6">
        <f t="shared" ca="1" si="215"/>
        <v>-1.9E-3</v>
      </c>
      <c r="BV50" s="6">
        <f t="shared" ca="1" si="215"/>
        <v>-1.9E-3</v>
      </c>
      <c r="BW50" s="6">
        <f t="shared" ca="1" si="215"/>
        <v>-1.9E-3</v>
      </c>
      <c r="BX50" s="6">
        <f t="shared" ca="1" si="215"/>
        <v>-1.9E-3</v>
      </c>
      <c r="BY50" s="31">
        <f t="shared" ca="1" si="203"/>
        <v>-56.04</v>
      </c>
      <c r="BZ50" s="31">
        <f t="shared" ca="1" si="204"/>
        <v>0</v>
      </c>
      <c r="CA50" s="31">
        <f t="shared" ca="1" si="205"/>
        <v>0</v>
      </c>
      <c r="CB50" s="31">
        <f t="shared" ca="1" si="206"/>
        <v>-2</v>
      </c>
      <c r="CC50" s="31">
        <f t="shared" ca="1" si="207"/>
        <v>-87.53</v>
      </c>
      <c r="CD50" s="31">
        <f t="shared" ca="1" si="208"/>
        <v>-9.31</v>
      </c>
      <c r="CE50" s="31">
        <f t="shared" ca="1" si="209"/>
        <v>-4.55</v>
      </c>
      <c r="CF50" s="31">
        <f t="shared" ca="1" si="210"/>
        <v>0</v>
      </c>
      <c r="CG50" s="31">
        <f t="shared" ca="1" si="211"/>
        <v>0</v>
      </c>
      <c r="CH50" s="31">
        <f t="shared" ca="1" si="212"/>
        <v>0</v>
      </c>
      <c r="CI50" s="31">
        <f t="shared" ca="1" si="213"/>
        <v>0</v>
      </c>
      <c r="CJ50" s="31">
        <f t="shared" ca="1" si="214"/>
        <v>0</v>
      </c>
      <c r="CK50" s="32">
        <f t="shared" ca="1" si="56"/>
        <v>79.63</v>
      </c>
      <c r="CL50" s="32">
        <f t="shared" ca="1" si="57"/>
        <v>0</v>
      </c>
      <c r="CM50" s="32">
        <f t="shared" ca="1" si="58"/>
        <v>0</v>
      </c>
      <c r="CN50" s="32">
        <f t="shared" ca="1" si="59"/>
        <v>2.84</v>
      </c>
      <c r="CO50" s="32">
        <f t="shared" ca="1" si="60"/>
        <v>124.38</v>
      </c>
      <c r="CP50" s="32">
        <f t="shared" ca="1" si="61"/>
        <v>13.24</v>
      </c>
      <c r="CQ50" s="32">
        <f t="shared" ca="1" si="62"/>
        <v>6.46</v>
      </c>
      <c r="CR50" s="32">
        <f t="shared" ca="1" si="63"/>
        <v>0</v>
      </c>
      <c r="CS50" s="32">
        <f t="shared" ca="1" si="64"/>
        <v>0</v>
      </c>
      <c r="CT50" s="32">
        <f t="shared" ca="1" si="65"/>
        <v>0</v>
      </c>
      <c r="CU50" s="32">
        <f t="shared" ca="1" si="66"/>
        <v>0</v>
      </c>
      <c r="CV50" s="32">
        <f t="shared" ca="1" si="67"/>
        <v>0</v>
      </c>
      <c r="CW50" s="31">
        <f t="shared" ca="1" si="191"/>
        <v>-551.54</v>
      </c>
      <c r="CX50" s="31">
        <f t="shared" ca="1" si="192"/>
        <v>0</v>
      </c>
      <c r="CY50" s="31">
        <f t="shared" ca="1" si="193"/>
        <v>0</v>
      </c>
      <c r="CZ50" s="31">
        <f t="shared" ca="1" si="194"/>
        <v>-21.77</v>
      </c>
      <c r="DA50" s="31">
        <f t="shared" ca="1" si="195"/>
        <v>-953.58</v>
      </c>
      <c r="DB50" s="31">
        <f t="shared" ca="1" si="196"/>
        <v>-101.46000000000001</v>
      </c>
      <c r="DC50" s="31">
        <f t="shared" ca="1" si="197"/>
        <v>-53.120000000000005</v>
      </c>
      <c r="DD50" s="31">
        <f t="shared" ca="1" si="198"/>
        <v>0</v>
      </c>
      <c r="DE50" s="31">
        <f t="shared" ca="1" si="199"/>
        <v>0</v>
      </c>
      <c r="DF50" s="31">
        <f t="shared" ca="1" si="200"/>
        <v>0</v>
      </c>
      <c r="DG50" s="31">
        <f t="shared" ca="1" si="201"/>
        <v>0</v>
      </c>
      <c r="DH50" s="31">
        <f t="shared" ca="1" si="202"/>
        <v>0</v>
      </c>
      <c r="DI50" s="32">
        <f t="shared" ca="1" si="68"/>
        <v>-27.58</v>
      </c>
      <c r="DJ50" s="32">
        <f t="shared" ca="1" si="69"/>
        <v>0</v>
      </c>
      <c r="DK50" s="32">
        <f t="shared" ca="1" si="70"/>
        <v>0</v>
      </c>
      <c r="DL50" s="32">
        <f t="shared" ca="1" si="71"/>
        <v>-1.0900000000000001</v>
      </c>
      <c r="DM50" s="32">
        <f t="shared" ca="1" si="72"/>
        <v>-47.68</v>
      </c>
      <c r="DN50" s="32">
        <f t="shared" ca="1" si="73"/>
        <v>-5.07</v>
      </c>
      <c r="DO50" s="32">
        <f t="shared" ca="1" si="74"/>
        <v>-2.66</v>
      </c>
      <c r="DP50" s="32">
        <f t="shared" ca="1" si="75"/>
        <v>0</v>
      </c>
      <c r="DQ50" s="32">
        <f t="shared" ca="1" si="76"/>
        <v>0</v>
      </c>
      <c r="DR50" s="32">
        <f t="shared" ca="1" si="77"/>
        <v>0</v>
      </c>
      <c r="DS50" s="32">
        <f t="shared" ca="1" si="78"/>
        <v>0</v>
      </c>
      <c r="DT50" s="32">
        <f t="shared" ca="1" si="79"/>
        <v>0</v>
      </c>
      <c r="DU50" s="31">
        <f t="shared" ca="1" si="80"/>
        <v>-119.85</v>
      </c>
      <c r="DV50" s="31">
        <f t="shared" ca="1" si="81"/>
        <v>0</v>
      </c>
      <c r="DW50" s="31">
        <f t="shared" ca="1" si="82"/>
        <v>0</v>
      </c>
      <c r="DX50" s="31">
        <f t="shared" ca="1" si="83"/>
        <v>-4.58</v>
      </c>
      <c r="DY50" s="31">
        <f t="shared" ca="1" si="84"/>
        <v>-198.6</v>
      </c>
      <c r="DZ50" s="31">
        <f t="shared" ca="1" si="85"/>
        <v>-20.89</v>
      </c>
      <c r="EA50" s="31">
        <f t="shared" ca="1" si="86"/>
        <v>-10.82</v>
      </c>
      <c r="EB50" s="31">
        <f t="shared" ca="1" si="87"/>
        <v>0</v>
      </c>
      <c r="EC50" s="31">
        <f t="shared" ca="1" si="88"/>
        <v>0</v>
      </c>
      <c r="ED50" s="31">
        <f t="shared" ca="1" si="89"/>
        <v>0</v>
      </c>
      <c r="EE50" s="31">
        <f t="shared" ca="1" si="90"/>
        <v>0</v>
      </c>
      <c r="EF50" s="31">
        <f t="shared" ca="1" si="91"/>
        <v>0</v>
      </c>
      <c r="EG50" s="32">
        <f t="shared" ca="1" si="92"/>
        <v>-698.97</v>
      </c>
      <c r="EH50" s="32">
        <f t="shared" ca="1" si="93"/>
        <v>0</v>
      </c>
      <c r="EI50" s="32">
        <f t="shared" ca="1" si="94"/>
        <v>0</v>
      </c>
      <c r="EJ50" s="32">
        <f t="shared" ca="1" si="95"/>
        <v>-27.439999999999998</v>
      </c>
      <c r="EK50" s="32">
        <f t="shared" ca="1" si="96"/>
        <v>-1199.8599999999999</v>
      </c>
      <c r="EL50" s="32">
        <f t="shared" ca="1" si="97"/>
        <v>-127.42</v>
      </c>
      <c r="EM50" s="32">
        <f t="shared" ca="1" si="98"/>
        <v>-66.599999999999994</v>
      </c>
      <c r="EN50" s="32">
        <f t="shared" ca="1" si="99"/>
        <v>0</v>
      </c>
      <c r="EO50" s="32">
        <f t="shared" ca="1" si="100"/>
        <v>0</v>
      </c>
      <c r="EP50" s="32">
        <f t="shared" ca="1" si="101"/>
        <v>0</v>
      </c>
      <c r="EQ50" s="32">
        <f t="shared" ca="1" si="102"/>
        <v>0</v>
      </c>
      <c r="ER50" s="32">
        <f t="shared" ca="1" si="103"/>
        <v>0</v>
      </c>
    </row>
    <row r="51" spans="1:148" x14ac:dyDescent="0.25">
      <c r="A51" t="s">
        <v>462</v>
      </c>
      <c r="B51" s="1" t="s">
        <v>66</v>
      </c>
      <c r="C51" t="str">
        <f t="shared" ca="1" si="216"/>
        <v>BCHIMP</v>
      </c>
      <c r="D51" t="str">
        <f t="shared" ca="1" si="217"/>
        <v>Alberta-BC Intertie - Import</v>
      </c>
      <c r="E51" s="51">
        <v>22345</v>
      </c>
      <c r="F51" s="51">
        <v>20163</v>
      </c>
      <c r="G51" s="51">
        <v>22320</v>
      </c>
      <c r="H51" s="51">
        <v>20921</v>
      </c>
      <c r="I51" s="51">
        <v>13764</v>
      </c>
      <c r="J51" s="51">
        <v>18267</v>
      </c>
      <c r="K51" s="51">
        <v>22387</v>
      </c>
      <c r="L51" s="51">
        <v>17554</v>
      </c>
      <c r="M51" s="51">
        <v>16386</v>
      </c>
      <c r="N51" s="51">
        <v>17402</v>
      </c>
      <c r="O51" s="51">
        <v>21272</v>
      </c>
      <c r="P51" s="51">
        <v>22296</v>
      </c>
      <c r="Q51" s="32">
        <v>2287332.9</v>
      </c>
      <c r="R51" s="32">
        <v>743600.65</v>
      </c>
      <c r="S51" s="32">
        <v>3631326.93</v>
      </c>
      <c r="T51" s="32">
        <v>4508991.4400000004</v>
      </c>
      <c r="U51" s="32">
        <v>944868.63</v>
      </c>
      <c r="V51" s="32">
        <v>4276249.28</v>
      </c>
      <c r="W51" s="32">
        <v>2187798.4</v>
      </c>
      <c r="X51" s="32">
        <v>1302336.3999999999</v>
      </c>
      <c r="Y51" s="32">
        <v>1432545.64</v>
      </c>
      <c r="Z51" s="32">
        <v>1574977.49</v>
      </c>
      <c r="AA51" s="32">
        <v>802868.93</v>
      </c>
      <c r="AB51" s="32">
        <v>2118067.44</v>
      </c>
      <c r="AC51" s="2">
        <v>1.99</v>
      </c>
      <c r="AD51" s="2">
        <v>1.99</v>
      </c>
      <c r="AE51" s="2">
        <v>1.99</v>
      </c>
      <c r="AF51" s="2">
        <v>1.99</v>
      </c>
      <c r="AG51" s="2">
        <v>1.99</v>
      </c>
      <c r="AH51" s="2">
        <v>1.99</v>
      </c>
      <c r="AI51" s="2">
        <v>1.99</v>
      </c>
      <c r="AJ51" s="2">
        <v>1.99</v>
      </c>
      <c r="AK51" s="2">
        <v>1.99</v>
      </c>
      <c r="AL51" s="2">
        <v>1.99</v>
      </c>
      <c r="AM51" s="2">
        <v>1.99</v>
      </c>
      <c r="AN51" s="2">
        <v>1.99</v>
      </c>
      <c r="AO51" s="33">
        <v>45517.919999999998</v>
      </c>
      <c r="AP51" s="33">
        <v>14797.65</v>
      </c>
      <c r="AQ51" s="33">
        <v>72263.41</v>
      </c>
      <c r="AR51" s="33">
        <v>89728.93</v>
      </c>
      <c r="AS51" s="33">
        <v>18802.89</v>
      </c>
      <c r="AT51" s="33">
        <v>85097.36</v>
      </c>
      <c r="AU51" s="33">
        <v>43537.19</v>
      </c>
      <c r="AV51" s="33">
        <v>25916.49</v>
      </c>
      <c r="AW51" s="33">
        <v>28507.66</v>
      </c>
      <c r="AX51" s="33">
        <v>31342.05</v>
      </c>
      <c r="AY51" s="33">
        <v>15977.09</v>
      </c>
      <c r="AZ51" s="33">
        <v>42149.54</v>
      </c>
      <c r="BA51" s="31">
        <f t="shared" si="44"/>
        <v>-914.93</v>
      </c>
      <c r="BB51" s="31">
        <f t="shared" si="45"/>
        <v>-297.44</v>
      </c>
      <c r="BC51" s="31">
        <f t="shared" si="46"/>
        <v>-1452.53</v>
      </c>
      <c r="BD51" s="31">
        <f t="shared" si="47"/>
        <v>7214.39</v>
      </c>
      <c r="BE51" s="31">
        <f t="shared" si="48"/>
        <v>1511.79</v>
      </c>
      <c r="BF51" s="31">
        <f t="shared" si="49"/>
        <v>6842</v>
      </c>
      <c r="BG51" s="31">
        <f t="shared" si="50"/>
        <v>6782.18</v>
      </c>
      <c r="BH51" s="31">
        <f t="shared" si="51"/>
        <v>4037.24</v>
      </c>
      <c r="BI51" s="31">
        <f t="shared" si="52"/>
        <v>4440.8900000000003</v>
      </c>
      <c r="BJ51" s="31">
        <f t="shared" si="53"/>
        <v>-6142.41</v>
      </c>
      <c r="BK51" s="31">
        <f t="shared" si="54"/>
        <v>-3131.19</v>
      </c>
      <c r="BL51" s="31">
        <f t="shared" si="55"/>
        <v>-8260.4599999999991</v>
      </c>
      <c r="BM51" s="6">
        <f t="shared" ca="1" si="215"/>
        <v>-1.9E-3</v>
      </c>
      <c r="BN51" s="6">
        <f t="shared" ca="1" si="215"/>
        <v>-1.9E-3</v>
      </c>
      <c r="BO51" s="6">
        <f t="shared" ca="1" si="215"/>
        <v>-1.9E-3</v>
      </c>
      <c r="BP51" s="6">
        <f t="shared" ca="1" si="215"/>
        <v>-1.9E-3</v>
      </c>
      <c r="BQ51" s="6">
        <f t="shared" ca="1" si="215"/>
        <v>-1.9E-3</v>
      </c>
      <c r="BR51" s="6">
        <f t="shared" ca="1" si="215"/>
        <v>-1.9E-3</v>
      </c>
      <c r="BS51" s="6">
        <f t="shared" ca="1" si="215"/>
        <v>-1.9E-3</v>
      </c>
      <c r="BT51" s="6">
        <f t="shared" ca="1" si="215"/>
        <v>-1.9E-3</v>
      </c>
      <c r="BU51" s="6">
        <f t="shared" ca="1" si="215"/>
        <v>-1.9E-3</v>
      </c>
      <c r="BV51" s="6">
        <f t="shared" ca="1" si="215"/>
        <v>-1.9E-3</v>
      </c>
      <c r="BW51" s="6">
        <f t="shared" ca="1" si="215"/>
        <v>-1.9E-3</v>
      </c>
      <c r="BX51" s="6">
        <f t="shared" ca="1" si="215"/>
        <v>-1.9E-3</v>
      </c>
      <c r="BY51" s="31">
        <f t="shared" ca="1" si="203"/>
        <v>-4345.93</v>
      </c>
      <c r="BZ51" s="31">
        <f t="shared" ca="1" si="204"/>
        <v>-1412.84</v>
      </c>
      <c r="CA51" s="31">
        <f t="shared" ca="1" si="205"/>
        <v>-6899.52</v>
      </c>
      <c r="CB51" s="31">
        <f t="shared" ca="1" si="206"/>
        <v>-8567.08</v>
      </c>
      <c r="CC51" s="31">
        <f t="shared" ca="1" si="207"/>
        <v>-1795.25</v>
      </c>
      <c r="CD51" s="31">
        <f t="shared" ca="1" si="208"/>
        <v>-8124.87</v>
      </c>
      <c r="CE51" s="31">
        <f t="shared" ca="1" si="209"/>
        <v>-4156.82</v>
      </c>
      <c r="CF51" s="31">
        <f t="shared" ca="1" si="210"/>
        <v>-2474.44</v>
      </c>
      <c r="CG51" s="31">
        <f t="shared" ca="1" si="211"/>
        <v>-2721.84</v>
      </c>
      <c r="CH51" s="31">
        <f t="shared" ca="1" si="212"/>
        <v>-2992.46</v>
      </c>
      <c r="CI51" s="31">
        <f t="shared" ca="1" si="213"/>
        <v>-1525.45</v>
      </c>
      <c r="CJ51" s="31">
        <f t="shared" ca="1" si="214"/>
        <v>-4024.33</v>
      </c>
      <c r="CK51" s="32">
        <f t="shared" ca="1" si="56"/>
        <v>6175.8</v>
      </c>
      <c r="CL51" s="32">
        <f t="shared" ca="1" si="57"/>
        <v>2007.72</v>
      </c>
      <c r="CM51" s="32">
        <f t="shared" ca="1" si="58"/>
        <v>9804.58</v>
      </c>
      <c r="CN51" s="32">
        <f t="shared" ca="1" si="59"/>
        <v>12174.28</v>
      </c>
      <c r="CO51" s="32">
        <f t="shared" ca="1" si="60"/>
        <v>2551.15</v>
      </c>
      <c r="CP51" s="32">
        <f t="shared" ca="1" si="61"/>
        <v>11545.87</v>
      </c>
      <c r="CQ51" s="32">
        <f t="shared" ca="1" si="62"/>
        <v>5907.06</v>
      </c>
      <c r="CR51" s="32">
        <f t="shared" ca="1" si="63"/>
        <v>3516.31</v>
      </c>
      <c r="CS51" s="32">
        <f t="shared" ca="1" si="64"/>
        <v>3867.87</v>
      </c>
      <c r="CT51" s="32">
        <f t="shared" ca="1" si="65"/>
        <v>4252.4399999999996</v>
      </c>
      <c r="CU51" s="32">
        <f t="shared" ca="1" si="66"/>
        <v>2167.75</v>
      </c>
      <c r="CV51" s="32">
        <f t="shared" ca="1" si="67"/>
        <v>5718.78</v>
      </c>
      <c r="CW51" s="31">
        <f t="shared" ca="1" si="191"/>
        <v>-42773.119999999995</v>
      </c>
      <c r="CX51" s="31">
        <f t="shared" ca="1" si="192"/>
        <v>-13905.33</v>
      </c>
      <c r="CY51" s="31">
        <f t="shared" ca="1" si="193"/>
        <v>-67905.820000000007</v>
      </c>
      <c r="CZ51" s="31">
        <f t="shared" ca="1" si="194"/>
        <v>-93336.12</v>
      </c>
      <c r="DA51" s="31">
        <f t="shared" ca="1" si="195"/>
        <v>-19558.78</v>
      </c>
      <c r="DB51" s="31">
        <f t="shared" ca="1" si="196"/>
        <v>-88518.36</v>
      </c>
      <c r="DC51" s="31">
        <f t="shared" ca="1" si="197"/>
        <v>-48569.130000000005</v>
      </c>
      <c r="DD51" s="31">
        <f t="shared" ca="1" si="198"/>
        <v>-28911.86</v>
      </c>
      <c r="DE51" s="31">
        <f t="shared" ca="1" si="199"/>
        <v>-31802.52</v>
      </c>
      <c r="DF51" s="31">
        <f t="shared" ca="1" si="200"/>
        <v>-23939.66</v>
      </c>
      <c r="DG51" s="31">
        <f t="shared" ca="1" si="201"/>
        <v>-12203.6</v>
      </c>
      <c r="DH51" s="31">
        <f t="shared" ca="1" si="202"/>
        <v>-32194.630000000005</v>
      </c>
      <c r="DI51" s="32">
        <f t="shared" ca="1" si="68"/>
        <v>-2138.66</v>
      </c>
      <c r="DJ51" s="32">
        <f t="shared" ca="1" si="69"/>
        <v>-695.27</v>
      </c>
      <c r="DK51" s="32">
        <f t="shared" ca="1" si="70"/>
        <v>-3395.29</v>
      </c>
      <c r="DL51" s="32">
        <f t="shared" ca="1" si="71"/>
        <v>-4666.8100000000004</v>
      </c>
      <c r="DM51" s="32">
        <f t="shared" ca="1" si="72"/>
        <v>-977.94</v>
      </c>
      <c r="DN51" s="32">
        <f t="shared" ca="1" si="73"/>
        <v>-4425.92</v>
      </c>
      <c r="DO51" s="32">
        <f t="shared" ca="1" si="74"/>
        <v>-2428.46</v>
      </c>
      <c r="DP51" s="32">
        <f t="shared" ca="1" si="75"/>
        <v>-1445.59</v>
      </c>
      <c r="DQ51" s="32">
        <f t="shared" ca="1" si="76"/>
        <v>-1590.13</v>
      </c>
      <c r="DR51" s="32">
        <f t="shared" ca="1" si="77"/>
        <v>-1196.98</v>
      </c>
      <c r="DS51" s="32">
        <f t="shared" ca="1" si="78"/>
        <v>-610.17999999999995</v>
      </c>
      <c r="DT51" s="32">
        <f t="shared" ca="1" si="79"/>
        <v>-1609.73</v>
      </c>
      <c r="DU51" s="31">
        <f t="shared" ca="1" si="80"/>
        <v>-9294.91</v>
      </c>
      <c r="DV51" s="31">
        <f t="shared" ca="1" si="81"/>
        <v>-2989.25</v>
      </c>
      <c r="DW51" s="31">
        <f t="shared" ca="1" si="82"/>
        <v>-14454.57</v>
      </c>
      <c r="DX51" s="31">
        <f t="shared" ca="1" si="83"/>
        <v>-19649.71</v>
      </c>
      <c r="DY51" s="31">
        <f t="shared" ca="1" si="84"/>
        <v>-4073.43</v>
      </c>
      <c r="DZ51" s="31">
        <f t="shared" ca="1" si="85"/>
        <v>-18228.63</v>
      </c>
      <c r="EA51" s="31">
        <f t="shared" ca="1" si="86"/>
        <v>-9892.08</v>
      </c>
      <c r="EB51" s="31">
        <f t="shared" ca="1" si="87"/>
        <v>-5820.96</v>
      </c>
      <c r="EC51" s="31">
        <f t="shared" ca="1" si="88"/>
        <v>-6328.67</v>
      </c>
      <c r="ED51" s="31">
        <f t="shared" ca="1" si="89"/>
        <v>-4709.8599999999997</v>
      </c>
      <c r="EE51" s="31">
        <f t="shared" ca="1" si="90"/>
        <v>-2372.42</v>
      </c>
      <c r="EF51" s="31">
        <f t="shared" ca="1" si="91"/>
        <v>-6185.97</v>
      </c>
      <c r="EG51" s="32">
        <f t="shared" ca="1" si="92"/>
        <v>-54206.69</v>
      </c>
      <c r="EH51" s="32">
        <f t="shared" ca="1" si="93"/>
        <v>-17589.849999999999</v>
      </c>
      <c r="EI51" s="32">
        <f t="shared" ca="1" si="94"/>
        <v>-85755.68</v>
      </c>
      <c r="EJ51" s="32">
        <f t="shared" ca="1" si="95"/>
        <v>-117652.63999999998</v>
      </c>
      <c r="EK51" s="32">
        <f t="shared" ca="1" si="96"/>
        <v>-24610.149999999998</v>
      </c>
      <c r="EL51" s="32">
        <f t="shared" ca="1" si="97"/>
        <v>-111172.91</v>
      </c>
      <c r="EM51" s="32">
        <f t="shared" ca="1" si="98"/>
        <v>-60889.670000000006</v>
      </c>
      <c r="EN51" s="32">
        <f t="shared" ca="1" si="99"/>
        <v>-36178.410000000003</v>
      </c>
      <c r="EO51" s="32">
        <f t="shared" ca="1" si="100"/>
        <v>-39721.32</v>
      </c>
      <c r="EP51" s="32">
        <f t="shared" ca="1" si="101"/>
        <v>-29846.5</v>
      </c>
      <c r="EQ51" s="32">
        <f t="shared" ca="1" si="102"/>
        <v>-15186.2</v>
      </c>
      <c r="ER51" s="32">
        <f t="shared" ca="1" si="103"/>
        <v>-39990.330000000009</v>
      </c>
    </row>
    <row r="52" spans="1:148" x14ac:dyDescent="0.25">
      <c r="A52" t="s">
        <v>461</v>
      </c>
      <c r="B52" s="1" t="s">
        <v>77</v>
      </c>
      <c r="C52" t="str">
        <f t="shared" ca="1" si="216"/>
        <v>BCHEXP</v>
      </c>
      <c r="D52" t="str">
        <f t="shared" ca="1" si="217"/>
        <v>Alberta-BC Intertie - Export</v>
      </c>
      <c r="E52" s="51">
        <v>2318.75</v>
      </c>
      <c r="F52" s="51">
        <v>8423.75</v>
      </c>
      <c r="G52" s="51">
        <v>2233.75</v>
      </c>
      <c r="I52" s="51">
        <v>2091</v>
      </c>
      <c r="J52" s="51">
        <v>1276.25</v>
      </c>
      <c r="K52" s="51">
        <v>6763.75</v>
      </c>
      <c r="L52" s="51">
        <v>900</v>
      </c>
      <c r="M52" s="51">
        <v>5100.75</v>
      </c>
      <c r="N52" s="51">
        <v>7487</v>
      </c>
      <c r="O52" s="51">
        <v>3255</v>
      </c>
      <c r="P52" s="51">
        <v>4080.5</v>
      </c>
      <c r="Q52" s="32">
        <v>41222.31</v>
      </c>
      <c r="R52" s="32">
        <v>161607.88</v>
      </c>
      <c r="S52" s="32">
        <v>71972.639999999999</v>
      </c>
      <c r="T52" s="32"/>
      <c r="U52" s="32">
        <v>42863.53</v>
      </c>
      <c r="V52" s="32">
        <v>26616</v>
      </c>
      <c r="W52" s="32">
        <v>138184.20000000001</v>
      </c>
      <c r="X52" s="32">
        <v>20648</v>
      </c>
      <c r="Y52" s="32">
        <v>90909.45</v>
      </c>
      <c r="Z52" s="32">
        <v>146683.04</v>
      </c>
      <c r="AA52" s="32">
        <v>57675.1</v>
      </c>
      <c r="AB52" s="32">
        <v>90915.54</v>
      </c>
      <c r="AC52" s="2">
        <v>0.94</v>
      </c>
      <c r="AD52" s="2">
        <v>0.94</v>
      </c>
      <c r="AE52" s="2">
        <v>0.94</v>
      </c>
      <c r="AG52" s="2">
        <v>0.94</v>
      </c>
      <c r="AH52" s="2">
        <v>0.94</v>
      </c>
      <c r="AI52" s="2">
        <v>0.94</v>
      </c>
      <c r="AJ52" s="2">
        <v>0.94</v>
      </c>
      <c r="AK52" s="2">
        <v>0.94</v>
      </c>
      <c r="AL52" s="2">
        <v>0.94</v>
      </c>
      <c r="AM52" s="2">
        <v>0.94</v>
      </c>
      <c r="AN52" s="2">
        <v>0.94</v>
      </c>
      <c r="AO52" s="33">
        <v>387.49</v>
      </c>
      <c r="AP52" s="33">
        <v>1519.11</v>
      </c>
      <c r="AQ52" s="33">
        <v>676.54</v>
      </c>
      <c r="AR52" s="33"/>
      <c r="AS52" s="33">
        <v>402.92</v>
      </c>
      <c r="AT52" s="33">
        <v>250.19</v>
      </c>
      <c r="AU52" s="33">
        <v>1298.93</v>
      </c>
      <c r="AV52" s="33">
        <v>194.09</v>
      </c>
      <c r="AW52" s="33">
        <v>854.55</v>
      </c>
      <c r="AX52" s="33">
        <v>1378.82</v>
      </c>
      <c r="AY52" s="33">
        <v>542.15</v>
      </c>
      <c r="AZ52" s="33">
        <v>854.61</v>
      </c>
      <c r="BA52" s="31">
        <f t="shared" si="44"/>
        <v>-16.489999999999998</v>
      </c>
      <c r="BB52" s="31">
        <f t="shared" si="45"/>
        <v>-64.64</v>
      </c>
      <c r="BC52" s="31">
        <f t="shared" si="46"/>
        <v>-28.79</v>
      </c>
      <c r="BD52" s="31">
        <f t="shared" si="47"/>
        <v>0</v>
      </c>
      <c r="BE52" s="31">
        <f t="shared" si="48"/>
        <v>68.58</v>
      </c>
      <c r="BF52" s="31">
        <f t="shared" si="49"/>
        <v>42.59</v>
      </c>
      <c r="BG52" s="31">
        <f t="shared" si="50"/>
        <v>428.37</v>
      </c>
      <c r="BH52" s="31">
        <f t="shared" si="51"/>
        <v>64.010000000000005</v>
      </c>
      <c r="BI52" s="31">
        <f t="shared" si="52"/>
        <v>281.82</v>
      </c>
      <c r="BJ52" s="31">
        <f t="shared" si="53"/>
        <v>-572.05999999999995</v>
      </c>
      <c r="BK52" s="31">
        <f t="shared" si="54"/>
        <v>-224.93</v>
      </c>
      <c r="BL52" s="31">
        <f t="shared" si="55"/>
        <v>-354.57</v>
      </c>
      <c r="BM52" s="6">
        <f t="shared" ca="1" si="215"/>
        <v>7.7000000000000002E-3</v>
      </c>
      <c r="BN52" s="6">
        <f t="shared" ca="1" si="215"/>
        <v>7.7000000000000002E-3</v>
      </c>
      <c r="BO52" s="6">
        <f t="shared" ca="1" si="215"/>
        <v>7.7000000000000002E-3</v>
      </c>
      <c r="BP52" s="6">
        <f t="shared" ca="1" si="215"/>
        <v>7.7000000000000002E-3</v>
      </c>
      <c r="BQ52" s="6">
        <f t="shared" ca="1" si="215"/>
        <v>7.7000000000000002E-3</v>
      </c>
      <c r="BR52" s="6">
        <f t="shared" ca="1" si="215"/>
        <v>7.7000000000000002E-3</v>
      </c>
      <c r="BS52" s="6">
        <f t="shared" ca="1" si="215"/>
        <v>7.7000000000000002E-3</v>
      </c>
      <c r="BT52" s="6">
        <f t="shared" ca="1" si="215"/>
        <v>7.7000000000000002E-3</v>
      </c>
      <c r="BU52" s="6">
        <f t="shared" ca="1" si="215"/>
        <v>7.7000000000000002E-3</v>
      </c>
      <c r="BV52" s="6">
        <f t="shared" ca="1" si="215"/>
        <v>7.7000000000000002E-3</v>
      </c>
      <c r="BW52" s="6">
        <f t="shared" ca="1" si="215"/>
        <v>7.7000000000000002E-3</v>
      </c>
      <c r="BX52" s="6">
        <f t="shared" ca="1" si="215"/>
        <v>7.7000000000000002E-3</v>
      </c>
      <c r="BY52" s="31">
        <f t="shared" ca="1" si="203"/>
        <v>317.41000000000003</v>
      </c>
      <c r="BZ52" s="31">
        <f t="shared" ca="1" si="204"/>
        <v>1244.3800000000001</v>
      </c>
      <c r="CA52" s="31">
        <f t="shared" ca="1" si="205"/>
        <v>554.19000000000005</v>
      </c>
      <c r="CB52" s="31">
        <f t="shared" ca="1" si="206"/>
        <v>0</v>
      </c>
      <c r="CC52" s="31">
        <f t="shared" ca="1" si="207"/>
        <v>330.05</v>
      </c>
      <c r="CD52" s="31">
        <f t="shared" ca="1" si="208"/>
        <v>204.94</v>
      </c>
      <c r="CE52" s="31">
        <f t="shared" ca="1" si="209"/>
        <v>1064.02</v>
      </c>
      <c r="CF52" s="31">
        <f t="shared" ca="1" si="210"/>
        <v>158.99</v>
      </c>
      <c r="CG52" s="31">
        <f t="shared" ca="1" si="211"/>
        <v>700</v>
      </c>
      <c r="CH52" s="31">
        <f t="shared" ca="1" si="212"/>
        <v>1129.46</v>
      </c>
      <c r="CI52" s="31">
        <f t="shared" ca="1" si="213"/>
        <v>444.1</v>
      </c>
      <c r="CJ52" s="31">
        <f t="shared" ca="1" si="214"/>
        <v>700.05</v>
      </c>
      <c r="CK52" s="32">
        <f t="shared" ca="1" si="56"/>
        <v>111.3</v>
      </c>
      <c r="CL52" s="32">
        <f t="shared" ca="1" si="57"/>
        <v>436.34</v>
      </c>
      <c r="CM52" s="32">
        <f t="shared" ca="1" si="58"/>
        <v>194.33</v>
      </c>
      <c r="CN52" s="32">
        <f t="shared" ca="1" si="59"/>
        <v>0</v>
      </c>
      <c r="CO52" s="32">
        <f t="shared" ca="1" si="60"/>
        <v>115.73</v>
      </c>
      <c r="CP52" s="32">
        <f t="shared" ca="1" si="61"/>
        <v>71.86</v>
      </c>
      <c r="CQ52" s="32">
        <f t="shared" ca="1" si="62"/>
        <v>373.1</v>
      </c>
      <c r="CR52" s="32">
        <f t="shared" ca="1" si="63"/>
        <v>55.75</v>
      </c>
      <c r="CS52" s="32">
        <f t="shared" ca="1" si="64"/>
        <v>245.46</v>
      </c>
      <c r="CT52" s="32">
        <f t="shared" ca="1" si="65"/>
        <v>396.04</v>
      </c>
      <c r="CU52" s="32">
        <f t="shared" ca="1" si="66"/>
        <v>155.72</v>
      </c>
      <c r="CV52" s="32">
        <f t="shared" ca="1" si="67"/>
        <v>245.47</v>
      </c>
      <c r="CW52" s="31">
        <f t="shared" ca="1" si="191"/>
        <v>57.710000000000022</v>
      </c>
      <c r="CX52" s="31">
        <f t="shared" ca="1" si="192"/>
        <v>226.25000000000011</v>
      </c>
      <c r="CY52" s="31">
        <f t="shared" ca="1" si="193"/>
        <v>100.77000000000012</v>
      </c>
      <c r="CZ52" s="31">
        <f t="shared" ca="1" si="194"/>
        <v>0</v>
      </c>
      <c r="DA52" s="31">
        <f t="shared" ca="1" si="195"/>
        <v>-25.719999999999985</v>
      </c>
      <c r="DB52" s="31">
        <f t="shared" ca="1" si="196"/>
        <v>-15.97999999999999</v>
      </c>
      <c r="DC52" s="31">
        <f t="shared" ca="1" si="197"/>
        <v>-290.18000000000018</v>
      </c>
      <c r="DD52" s="31">
        <f t="shared" ca="1" si="198"/>
        <v>-43.36</v>
      </c>
      <c r="DE52" s="31">
        <f t="shared" ca="1" si="199"/>
        <v>-190.90999999999991</v>
      </c>
      <c r="DF52" s="31">
        <f t="shared" ca="1" si="200"/>
        <v>718.74</v>
      </c>
      <c r="DG52" s="31">
        <f t="shared" ca="1" si="201"/>
        <v>282.60000000000008</v>
      </c>
      <c r="DH52" s="31">
        <f t="shared" ca="1" si="202"/>
        <v>445.47999999999996</v>
      </c>
      <c r="DI52" s="32">
        <f t="shared" ca="1" si="68"/>
        <v>2.89</v>
      </c>
      <c r="DJ52" s="32">
        <f t="shared" ca="1" si="69"/>
        <v>11.31</v>
      </c>
      <c r="DK52" s="32">
        <f t="shared" ca="1" si="70"/>
        <v>5.04</v>
      </c>
      <c r="DL52" s="32">
        <f t="shared" ca="1" si="71"/>
        <v>0</v>
      </c>
      <c r="DM52" s="32">
        <f t="shared" ca="1" si="72"/>
        <v>-1.29</v>
      </c>
      <c r="DN52" s="32">
        <f t="shared" ca="1" si="73"/>
        <v>-0.8</v>
      </c>
      <c r="DO52" s="32">
        <f t="shared" ca="1" si="74"/>
        <v>-14.51</v>
      </c>
      <c r="DP52" s="32">
        <f t="shared" ca="1" si="75"/>
        <v>-2.17</v>
      </c>
      <c r="DQ52" s="32">
        <f t="shared" ca="1" si="76"/>
        <v>-9.5500000000000007</v>
      </c>
      <c r="DR52" s="32">
        <f t="shared" ca="1" si="77"/>
        <v>35.94</v>
      </c>
      <c r="DS52" s="32">
        <f t="shared" ca="1" si="78"/>
        <v>14.13</v>
      </c>
      <c r="DT52" s="32">
        <f t="shared" ca="1" si="79"/>
        <v>22.27</v>
      </c>
      <c r="DU52" s="31">
        <f t="shared" ca="1" si="80"/>
        <v>12.54</v>
      </c>
      <c r="DV52" s="31">
        <f t="shared" ca="1" si="81"/>
        <v>48.64</v>
      </c>
      <c r="DW52" s="31">
        <f t="shared" ca="1" si="82"/>
        <v>21.45</v>
      </c>
      <c r="DX52" s="31">
        <f t="shared" ca="1" si="83"/>
        <v>0</v>
      </c>
      <c r="DY52" s="31">
        <f t="shared" ca="1" si="84"/>
        <v>-5.36</v>
      </c>
      <c r="DZ52" s="31">
        <f t="shared" ca="1" si="85"/>
        <v>-3.29</v>
      </c>
      <c r="EA52" s="31">
        <f t="shared" ca="1" si="86"/>
        <v>-59.1</v>
      </c>
      <c r="EB52" s="31">
        <f t="shared" ca="1" si="87"/>
        <v>-8.73</v>
      </c>
      <c r="EC52" s="31">
        <f t="shared" ca="1" si="88"/>
        <v>-37.99</v>
      </c>
      <c r="ED52" s="31">
        <f t="shared" ca="1" si="89"/>
        <v>141.4</v>
      </c>
      <c r="EE52" s="31">
        <f t="shared" ca="1" si="90"/>
        <v>54.94</v>
      </c>
      <c r="EF52" s="31">
        <f t="shared" ca="1" si="91"/>
        <v>85.6</v>
      </c>
      <c r="EG52" s="32">
        <f t="shared" ca="1" si="92"/>
        <v>73.140000000000015</v>
      </c>
      <c r="EH52" s="32">
        <f t="shared" ca="1" si="93"/>
        <v>286.2000000000001</v>
      </c>
      <c r="EI52" s="32">
        <f t="shared" ca="1" si="94"/>
        <v>127.26000000000013</v>
      </c>
      <c r="EJ52" s="32">
        <f t="shared" ca="1" si="95"/>
        <v>0</v>
      </c>
      <c r="EK52" s="32">
        <f t="shared" ca="1" si="96"/>
        <v>-32.369999999999983</v>
      </c>
      <c r="EL52" s="32">
        <f t="shared" ca="1" si="97"/>
        <v>-20.06999999999999</v>
      </c>
      <c r="EM52" s="32">
        <f t="shared" ca="1" si="98"/>
        <v>-363.79000000000019</v>
      </c>
      <c r="EN52" s="32">
        <f t="shared" ca="1" si="99"/>
        <v>-54.260000000000005</v>
      </c>
      <c r="EO52" s="32">
        <f t="shared" ca="1" si="100"/>
        <v>-238.44999999999993</v>
      </c>
      <c r="EP52" s="32">
        <f t="shared" ca="1" si="101"/>
        <v>896.08</v>
      </c>
      <c r="EQ52" s="32">
        <f t="shared" ca="1" si="102"/>
        <v>351.67000000000007</v>
      </c>
      <c r="ER52" s="32">
        <f t="shared" ca="1" si="103"/>
        <v>553.34999999999991</v>
      </c>
    </row>
    <row r="53" spans="1:148" x14ac:dyDescent="0.25">
      <c r="A53" t="s">
        <v>507</v>
      </c>
      <c r="B53" s="1" t="s">
        <v>59</v>
      </c>
      <c r="C53" t="str">
        <f t="shared" ca="1" si="216"/>
        <v>ENC1</v>
      </c>
      <c r="D53" t="str">
        <f t="shared" ca="1" si="217"/>
        <v>Clover Bar #1</v>
      </c>
      <c r="E53" s="51">
        <v>4132.4814532</v>
      </c>
      <c r="F53" s="51">
        <v>485.3751345</v>
      </c>
      <c r="G53" s="51">
        <v>2677.6775293000001</v>
      </c>
      <c r="H53" s="51">
        <v>9702.3398526000001</v>
      </c>
      <c r="I53" s="51">
        <v>6213.0240314000002</v>
      </c>
      <c r="J53" s="51">
        <v>3339.7357774000002</v>
      </c>
      <c r="K53" s="51">
        <v>2250.2008375</v>
      </c>
      <c r="L53" s="51">
        <v>2408.7844596</v>
      </c>
      <c r="M53" s="51">
        <v>2176.3425846</v>
      </c>
      <c r="N53" s="51">
        <v>1316.7470529</v>
      </c>
      <c r="O53" s="51">
        <v>1591.8597344</v>
      </c>
      <c r="P53" s="51">
        <v>1746.0145247999999</v>
      </c>
      <c r="Q53" s="32">
        <v>879783.4</v>
      </c>
      <c r="R53" s="32">
        <v>30334.69</v>
      </c>
      <c r="S53" s="32">
        <v>886073.13</v>
      </c>
      <c r="T53" s="32">
        <v>3153977.23</v>
      </c>
      <c r="U53" s="32">
        <v>2727953.2</v>
      </c>
      <c r="V53" s="32">
        <v>1614411.86</v>
      </c>
      <c r="W53" s="32">
        <v>558789.38</v>
      </c>
      <c r="X53" s="32">
        <v>708645.33</v>
      </c>
      <c r="Y53" s="32">
        <v>1469410.89</v>
      </c>
      <c r="Z53" s="32">
        <v>470804.16</v>
      </c>
      <c r="AA53" s="32">
        <v>128095.66</v>
      </c>
      <c r="AB53" s="32">
        <v>536748.92000000004</v>
      </c>
      <c r="AC53" s="2">
        <v>3.5</v>
      </c>
      <c r="AD53" s="2">
        <v>3.5</v>
      </c>
      <c r="AE53" s="2">
        <v>3.5</v>
      </c>
      <c r="AF53" s="2">
        <v>3.5</v>
      </c>
      <c r="AG53" s="2">
        <v>3.5</v>
      </c>
      <c r="AH53" s="2">
        <v>3.5</v>
      </c>
      <c r="AI53" s="2">
        <v>3.5</v>
      </c>
      <c r="AJ53" s="2">
        <v>3.5</v>
      </c>
      <c r="AK53" s="2">
        <v>3.5</v>
      </c>
      <c r="AL53" s="2">
        <v>3.5</v>
      </c>
      <c r="AM53" s="2">
        <v>3.5</v>
      </c>
      <c r="AN53" s="2">
        <v>3.5</v>
      </c>
      <c r="AO53" s="33">
        <v>30792.42</v>
      </c>
      <c r="AP53" s="33">
        <v>1061.71</v>
      </c>
      <c r="AQ53" s="33">
        <v>31012.560000000001</v>
      </c>
      <c r="AR53" s="33">
        <v>110389.2</v>
      </c>
      <c r="AS53" s="33">
        <v>95478.36</v>
      </c>
      <c r="AT53" s="33">
        <v>56504.42</v>
      </c>
      <c r="AU53" s="33">
        <v>19557.63</v>
      </c>
      <c r="AV53" s="33">
        <v>24802.59</v>
      </c>
      <c r="AW53" s="33">
        <v>51429.38</v>
      </c>
      <c r="AX53" s="33">
        <v>16478.150000000001</v>
      </c>
      <c r="AY53" s="33">
        <v>4483.3500000000004</v>
      </c>
      <c r="AZ53" s="33">
        <v>18786.21</v>
      </c>
      <c r="BA53" s="31">
        <f t="shared" si="44"/>
        <v>-351.91</v>
      </c>
      <c r="BB53" s="31">
        <f t="shared" si="45"/>
        <v>-12.13</v>
      </c>
      <c r="BC53" s="31">
        <f t="shared" si="46"/>
        <v>-354.43</v>
      </c>
      <c r="BD53" s="31">
        <f t="shared" si="47"/>
        <v>5046.3599999999997</v>
      </c>
      <c r="BE53" s="31">
        <f t="shared" si="48"/>
        <v>4364.7299999999996</v>
      </c>
      <c r="BF53" s="31">
        <f t="shared" si="49"/>
        <v>2583.06</v>
      </c>
      <c r="BG53" s="31">
        <f t="shared" si="50"/>
        <v>1732.25</v>
      </c>
      <c r="BH53" s="31">
        <f t="shared" si="51"/>
        <v>2196.8000000000002</v>
      </c>
      <c r="BI53" s="31">
        <f t="shared" si="52"/>
        <v>4555.17</v>
      </c>
      <c r="BJ53" s="31">
        <f t="shared" si="53"/>
        <v>-1836.14</v>
      </c>
      <c r="BK53" s="31">
        <f t="shared" si="54"/>
        <v>-499.57</v>
      </c>
      <c r="BL53" s="31">
        <f t="shared" si="55"/>
        <v>-2093.3200000000002</v>
      </c>
      <c r="BM53" s="6">
        <f t="shared" ca="1" si="215"/>
        <v>3.4799999999999998E-2</v>
      </c>
      <c r="BN53" s="6">
        <f t="shared" ca="1" si="215"/>
        <v>3.4799999999999998E-2</v>
      </c>
      <c r="BO53" s="6">
        <f t="shared" ca="1" si="215"/>
        <v>3.4799999999999998E-2</v>
      </c>
      <c r="BP53" s="6">
        <f t="shared" ca="1" si="215"/>
        <v>3.4799999999999998E-2</v>
      </c>
      <c r="BQ53" s="6">
        <f t="shared" ca="1" si="215"/>
        <v>3.4799999999999998E-2</v>
      </c>
      <c r="BR53" s="6">
        <f t="shared" ca="1" si="215"/>
        <v>3.4799999999999998E-2</v>
      </c>
      <c r="BS53" s="6">
        <f t="shared" ca="1" si="215"/>
        <v>3.4799999999999998E-2</v>
      </c>
      <c r="BT53" s="6">
        <f t="shared" ca="1" si="215"/>
        <v>3.4799999999999998E-2</v>
      </c>
      <c r="BU53" s="6">
        <f t="shared" ca="1" si="215"/>
        <v>3.4799999999999998E-2</v>
      </c>
      <c r="BV53" s="6">
        <f t="shared" ca="1" si="215"/>
        <v>3.4799999999999998E-2</v>
      </c>
      <c r="BW53" s="6">
        <f t="shared" ca="1" si="215"/>
        <v>3.4799999999999998E-2</v>
      </c>
      <c r="BX53" s="6">
        <f t="shared" ca="1" si="215"/>
        <v>3.4799999999999998E-2</v>
      </c>
      <c r="BY53" s="31">
        <f t="shared" ca="1" si="203"/>
        <v>30616.46</v>
      </c>
      <c r="BZ53" s="31">
        <f t="shared" ca="1" si="204"/>
        <v>1055.6500000000001</v>
      </c>
      <c r="CA53" s="31">
        <f t="shared" ca="1" si="205"/>
        <v>30835.34</v>
      </c>
      <c r="CB53" s="31">
        <f t="shared" ca="1" si="206"/>
        <v>109758.41</v>
      </c>
      <c r="CC53" s="31">
        <f t="shared" ca="1" si="207"/>
        <v>94932.77</v>
      </c>
      <c r="CD53" s="31">
        <f t="shared" ca="1" si="208"/>
        <v>56181.53</v>
      </c>
      <c r="CE53" s="31">
        <f t="shared" ca="1" si="209"/>
        <v>19445.87</v>
      </c>
      <c r="CF53" s="31">
        <f t="shared" ca="1" si="210"/>
        <v>24660.86</v>
      </c>
      <c r="CG53" s="31">
        <f t="shared" ca="1" si="211"/>
        <v>51135.5</v>
      </c>
      <c r="CH53" s="31">
        <f t="shared" ca="1" si="212"/>
        <v>16383.98</v>
      </c>
      <c r="CI53" s="31">
        <f t="shared" ca="1" si="213"/>
        <v>4457.7299999999996</v>
      </c>
      <c r="CJ53" s="31">
        <f t="shared" ca="1" si="214"/>
        <v>18678.86</v>
      </c>
      <c r="CK53" s="32">
        <f t="shared" ca="1" si="56"/>
        <v>2375.42</v>
      </c>
      <c r="CL53" s="32">
        <f t="shared" ca="1" si="57"/>
        <v>81.900000000000006</v>
      </c>
      <c r="CM53" s="32">
        <f t="shared" ca="1" si="58"/>
        <v>2392.4</v>
      </c>
      <c r="CN53" s="32">
        <f t="shared" ca="1" si="59"/>
        <v>8515.74</v>
      </c>
      <c r="CO53" s="32">
        <f t="shared" ca="1" si="60"/>
        <v>7365.47</v>
      </c>
      <c r="CP53" s="32">
        <f t="shared" ca="1" si="61"/>
        <v>4358.91</v>
      </c>
      <c r="CQ53" s="32">
        <f t="shared" ca="1" si="62"/>
        <v>1508.73</v>
      </c>
      <c r="CR53" s="32">
        <f t="shared" ca="1" si="63"/>
        <v>1913.34</v>
      </c>
      <c r="CS53" s="32">
        <f t="shared" ca="1" si="64"/>
        <v>3967.41</v>
      </c>
      <c r="CT53" s="32">
        <f t="shared" ca="1" si="65"/>
        <v>1271.17</v>
      </c>
      <c r="CU53" s="32">
        <f t="shared" ca="1" si="66"/>
        <v>345.86</v>
      </c>
      <c r="CV53" s="32">
        <f t="shared" ca="1" si="67"/>
        <v>1449.22</v>
      </c>
      <c r="CW53" s="31">
        <f t="shared" ca="1" si="191"/>
        <v>2551.369999999999</v>
      </c>
      <c r="CX53" s="31">
        <f t="shared" ca="1" si="192"/>
        <v>87.970000000000141</v>
      </c>
      <c r="CY53" s="31">
        <f t="shared" ca="1" si="193"/>
        <v>2569.6099999999965</v>
      </c>
      <c r="CZ53" s="31">
        <f t="shared" ca="1" si="194"/>
        <v>2838.590000000012</v>
      </c>
      <c r="DA53" s="31">
        <f t="shared" ca="1" si="195"/>
        <v>2455.1500000000051</v>
      </c>
      <c r="DB53" s="31">
        <f t="shared" ca="1" si="196"/>
        <v>1452.9600000000041</v>
      </c>
      <c r="DC53" s="31">
        <f t="shared" ca="1" si="197"/>
        <v>-335.28000000000247</v>
      </c>
      <c r="DD53" s="31">
        <f t="shared" ca="1" si="198"/>
        <v>-425.1899999999996</v>
      </c>
      <c r="DE53" s="31">
        <f t="shared" ca="1" si="199"/>
        <v>-881.63999999999396</v>
      </c>
      <c r="DF53" s="31">
        <f t="shared" ca="1" si="200"/>
        <v>3013.1400000000003</v>
      </c>
      <c r="DG53" s="31">
        <f t="shared" ca="1" si="201"/>
        <v>819.80999999999881</v>
      </c>
      <c r="DH53" s="31">
        <f t="shared" ca="1" si="202"/>
        <v>3435.1900000000028</v>
      </c>
      <c r="DI53" s="32">
        <f t="shared" ca="1" si="68"/>
        <v>127.57</v>
      </c>
      <c r="DJ53" s="32">
        <f t="shared" ca="1" si="69"/>
        <v>4.4000000000000004</v>
      </c>
      <c r="DK53" s="32">
        <f t="shared" ca="1" si="70"/>
        <v>128.47999999999999</v>
      </c>
      <c r="DL53" s="32">
        <f t="shared" ca="1" si="71"/>
        <v>141.93</v>
      </c>
      <c r="DM53" s="32">
        <f t="shared" ca="1" si="72"/>
        <v>122.76</v>
      </c>
      <c r="DN53" s="32">
        <f t="shared" ca="1" si="73"/>
        <v>72.650000000000006</v>
      </c>
      <c r="DO53" s="32">
        <f t="shared" ca="1" si="74"/>
        <v>-16.760000000000002</v>
      </c>
      <c r="DP53" s="32">
        <f t="shared" ca="1" si="75"/>
        <v>-21.26</v>
      </c>
      <c r="DQ53" s="32">
        <f t="shared" ca="1" si="76"/>
        <v>-44.08</v>
      </c>
      <c r="DR53" s="32">
        <f t="shared" ca="1" si="77"/>
        <v>150.66</v>
      </c>
      <c r="DS53" s="32">
        <f t="shared" ca="1" si="78"/>
        <v>40.99</v>
      </c>
      <c r="DT53" s="32">
        <f t="shared" ca="1" si="79"/>
        <v>171.76</v>
      </c>
      <c r="DU53" s="31">
        <f t="shared" ca="1" si="80"/>
        <v>554.42999999999995</v>
      </c>
      <c r="DV53" s="31">
        <f t="shared" ca="1" si="81"/>
        <v>18.91</v>
      </c>
      <c r="DW53" s="31">
        <f t="shared" ca="1" si="82"/>
        <v>546.97</v>
      </c>
      <c r="DX53" s="31">
        <f t="shared" ca="1" si="83"/>
        <v>597.6</v>
      </c>
      <c r="DY53" s="31">
        <f t="shared" ca="1" si="84"/>
        <v>511.32</v>
      </c>
      <c r="DZ53" s="31">
        <f t="shared" ca="1" si="85"/>
        <v>299.20999999999998</v>
      </c>
      <c r="EA53" s="31">
        <f t="shared" ca="1" si="86"/>
        <v>-68.290000000000006</v>
      </c>
      <c r="EB53" s="31">
        <f t="shared" ca="1" si="87"/>
        <v>-85.61</v>
      </c>
      <c r="EC53" s="31">
        <f t="shared" ca="1" si="88"/>
        <v>-175.45</v>
      </c>
      <c r="ED53" s="31">
        <f t="shared" ca="1" si="89"/>
        <v>592.79999999999995</v>
      </c>
      <c r="EE53" s="31">
        <f t="shared" ca="1" si="90"/>
        <v>159.37</v>
      </c>
      <c r="EF53" s="31">
        <f t="shared" ca="1" si="91"/>
        <v>660.05</v>
      </c>
      <c r="EG53" s="32">
        <f t="shared" ca="1" si="92"/>
        <v>3233.369999999999</v>
      </c>
      <c r="EH53" s="32">
        <f t="shared" ca="1" si="93"/>
        <v>111.28000000000014</v>
      </c>
      <c r="EI53" s="32">
        <f t="shared" ca="1" si="94"/>
        <v>3245.0599999999968</v>
      </c>
      <c r="EJ53" s="32">
        <f t="shared" ca="1" si="95"/>
        <v>3578.1200000000117</v>
      </c>
      <c r="EK53" s="32">
        <f t="shared" ca="1" si="96"/>
        <v>3089.2300000000055</v>
      </c>
      <c r="EL53" s="32">
        <f t="shared" ca="1" si="97"/>
        <v>1824.8200000000043</v>
      </c>
      <c r="EM53" s="32">
        <f t="shared" ca="1" si="98"/>
        <v>-420.33000000000249</v>
      </c>
      <c r="EN53" s="32">
        <f t="shared" ca="1" si="99"/>
        <v>-532.0599999999996</v>
      </c>
      <c r="EO53" s="32">
        <f t="shared" ca="1" si="100"/>
        <v>-1101.1699999999939</v>
      </c>
      <c r="EP53" s="32">
        <f t="shared" ca="1" si="101"/>
        <v>3756.6000000000004</v>
      </c>
      <c r="EQ53" s="32">
        <f t="shared" ca="1" si="102"/>
        <v>1020.1699999999988</v>
      </c>
      <c r="ER53" s="32">
        <f t="shared" ca="1" si="103"/>
        <v>4267.0000000000027</v>
      </c>
    </row>
    <row r="54" spans="1:148" x14ac:dyDescent="0.25">
      <c r="A54" t="s">
        <v>507</v>
      </c>
      <c r="B54" s="1" t="s">
        <v>60</v>
      </c>
      <c r="C54" t="str">
        <f t="shared" ca="1" si="216"/>
        <v>ENC2</v>
      </c>
      <c r="D54" t="str">
        <f t="shared" ca="1" si="217"/>
        <v>Clover Bar #2</v>
      </c>
      <c r="E54" s="51">
        <v>15028.4448316</v>
      </c>
      <c r="F54" s="51">
        <v>3112.5597714999999</v>
      </c>
      <c r="G54" s="51">
        <v>16622.673078700001</v>
      </c>
      <c r="H54" s="51">
        <v>28979.033034299999</v>
      </c>
      <c r="I54" s="51">
        <v>21454.180353299998</v>
      </c>
      <c r="J54" s="51">
        <v>12190.234278899999</v>
      </c>
      <c r="K54" s="51">
        <v>2717.3832351000001</v>
      </c>
      <c r="L54" s="51">
        <v>2544.1795645000002</v>
      </c>
      <c r="M54" s="51">
        <v>5652.0582049000004</v>
      </c>
      <c r="N54" s="51">
        <v>5422.4413999999997</v>
      </c>
      <c r="O54" s="51">
        <v>14772.5802874</v>
      </c>
      <c r="P54" s="51">
        <v>13459.980755299999</v>
      </c>
      <c r="Q54" s="32">
        <v>2013745.16</v>
      </c>
      <c r="R54" s="32">
        <v>123633.22</v>
      </c>
      <c r="S54" s="32">
        <v>2508530.81</v>
      </c>
      <c r="T54" s="32">
        <v>7775299.0099999998</v>
      </c>
      <c r="U54" s="32">
        <v>6942964.9500000002</v>
      </c>
      <c r="V54" s="32">
        <v>4162390.68</v>
      </c>
      <c r="W54" s="32">
        <v>1023598.34</v>
      </c>
      <c r="X54" s="32">
        <v>717706.07</v>
      </c>
      <c r="Y54" s="32">
        <v>3093468.23</v>
      </c>
      <c r="Z54" s="32">
        <v>1097645.73</v>
      </c>
      <c r="AA54" s="32">
        <v>646676.46</v>
      </c>
      <c r="AB54" s="32">
        <v>1490806.33</v>
      </c>
      <c r="AC54" s="2">
        <v>3.5</v>
      </c>
      <c r="AD54" s="2">
        <v>3.5</v>
      </c>
      <c r="AE54" s="2">
        <v>3.5</v>
      </c>
      <c r="AF54" s="2">
        <v>3.5</v>
      </c>
      <c r="AG54" s="2">
        <v>3.5</v>
      </c>
      <c r="AH54" s="2">
        <v>3.5</v>
      </c>
      <c r="AI54" s="2">
        <v>3.5</v>
      </c>
      <c r="AJ54" s="2">
        <v>3.5</v>
      </c>
      <c r="AK54" s="2">
        <v>3.5</v>
      </c>
      <c r="AL54" s="2">
        <v>3.5</v>
      </c>
      <c r="AM54" s="2">
        <v>3.5</v>
      </c>
      <c r="AN54" s="2">
        <v>3.5</v>
      </c>
      <c r="AO54" s="33">
        <v>70481.08</v>
      </c>
      <c r="AP54" s="33">
        <v>4327.16</v>
      </c>
      <c r="AQ54" s="33">
        <v>87798.58</v>
      </c>
      <c r="AR54" s="33">
        <v>272135.46999999997</v>
      </c>
      <c r="AS54" s="33">
        <v>243003.77</v>
      </c>
      <c r="AT54" s="33">
        <v>145683.67000000001</v>
      </c>
      <c r="AU54" s="33">
        <v>35825.94</v>
      </c>
      <c r="AV54" s="33">
        <v>25119.71</v>
      </c>
      <c r="AW54" s="33">
        <v>108271.39</v>
      </c>
      <c r="AX54" s="33">
        <v>38417.599999999999</v>
      </c>
      <c r="AY54" s="33">
        <v>22633.68</v>
      </c>
      <c r="AZ54" s="33">
        <v>52178.22</v>
      </c>
      <c r="BA54" s="31">
        <f t="shared" si="44"/>
        <v>-805.5</v>
      </c>
      <c r="BB54" s="31">
        <f t="shared" si="45"/>
        <v>-49.45</v>
      </c>
      <c r="BC54" s="31">
        <f t="shared" si="46"/>
        <v>-1003.41</v>
      </c>
      <c r="BD54" s="31">
        <f t="shared" si="47"/>
        <v>12440.48</v>
      </c>
      <c r="BE54" s="31">
        <f t="shared" si="48"/>
        <v>11108.74</v>
      </c>
      <c r="BF54" s="31">
        <f t="shared" si="49"/>
        <v>6659.83</v>
      </c>
      <c r="BG54" s="31">
        <f t="shared" si="50"/>
        <v>3173.15</v>
      </c>
      <c r="BH54" s="31">
        <f t="shared" si="51"/>
        <v>2224.89</v>
      </c>
      <c r="BI54" s="31">
        <f t="shared" si="52"/>
        <v>9589.75</v>
      </c>
      <c r="BJ54" s="31">
        <f t="shared" si="53"/>
        <v>-4280.82</v>
      </c>
      <c r="BK54" s="31">
        <f t="shared" si="54"/>
        <v>-2522.04</v>
      </c>
      <c r="BL54" s="31">
        <f t="shared" si="55"/>
        <v>-5814.14</v>
      </c>
      <c r="BM54" s="6">
        <f t="shared" ca="1" si="215"/>
        <v>3.49E-2</v>
      </c>
      <c r="BN54" s="6">
        <f t="shared" ca="1" si="215"/>
        <v>3.49E-2</v>
      </c>
      <c r="BO54" s="6">
        <f t="shared" ca="1" si="215"/>
        <v>3.49E-2</v>
      </c>
      <c r="BP54" s="6">
        <f t="shared" ca="1" si="215"/>
        <v>3.49E-2</v>
      </c>
      <c r="BQ54" s="6">
        <f t="shared" ca="1" si="215"/>
        <v>3.49E-2</v>
      </c>
      <c r="BR54" s="6">
        <f t="shared" ca="1" si="215"/>
        <v>3.49E-2</v>
      </c>
      <c r="BS54" s="6">
        <f t="shared" ca="1" si="215"/>
        <v>3.49E-2</v>
      </c>
      <c r="BT54" s="6">
        <f t="shared" ca="1" si="215"/>
        <v>3.49E-2</v>
      </c>
      <c r="BU54" s="6">
        <f t="shared" ca="1" si="215"/>
        <v>3.49E-2</v>
      </c>
      <c r="BV54" s="6">
        <f t="shared" ca="1" si="215"/>
        <v>3.49E-2</v>
      </c>
      <c r="BW54" s="6">
        <f t="shared" ca="1" si="215"/>
        <v>3.49E-2</v>
      </c>
      <c r="BX54" s="6">
        <f t="shared" ca="1" si="215"/>
        <v>3.49E-2</v>
      </c>
      <c r="BY54" s="31">
        <f t="shared" ca="1" si="203"/>
        <v>70279.710000000006</v>
      </c>
      <c r="BZ54" s="31">
        <f t="shared" ca="1" si="204"/>
        <v>4314.8</v>
      </c>
      <c r="CA54" s="31">
        <f t="shared" ca="1" si="205"/>
        <v>87547.73</v>
      </c>
      <c r="CB54" s="31">
        <f t="shared" ca="1" si="206"/>
        <v>271357.94</v>
      </c>
      <c r="CC54" s="31">
        <f t="shared" ca="1" si="207"/>
        <v>242309.48</v>
      </c>
      <c r="CD54" s="31">
        <f t="shared" ca="1" si="208"/>
        <v>145267.43</v>
      </c>
      <c r="CE54" s="31">
        <f t="shared" ca="1" si="209"/>
        <v>35723.58</v>
      </c>
      <c r="CF54" s="31">
        <f t="shared" ca="1" si="210"/>
        <v>25047.94</v>
      </c>
      <c r="CG54" s="31">
        <f t="shared" ca="1" si="211"/>
        <v>107962.04</v>
      </c>
      <c r="CH54" s="31">
        <f t="shared" ca="1" si="212"/>
        <v>38307.839999999997</v>
      </c>
      <c r="CI54" s="31">
        <f t="shared" ca="1" si="213"/>
        <v>22569.01</v>
      </c>
      <c r="CJ54" s="31">
        <f t="shared" ca="1" si="214"/>
        <v>52029.14</v>
      </c>
      <c r="CK54" s="32">
        <f t="shared" ca="1" si="56"/>
        <v>5437.11</v>
      </c>
      <c r="CL54" s="32">
        <f t="shared" ca="1" si="57"/>
        <v>333.81</v>
      </c>
      <c r="CM54" s="32">
        <f t="shared" ca="1" si="58"/>
        <v>6773.03</v>
      </c>
      <c r="CN54" s="32">
        <f t="shared" ca="1" si="59"/>
        <v>20993.31</v>
      </c>
      <c r="CO54" s="32">
        <f t="shared" ca="1" si="60"/>
        <v>18746.009999999998</v>
      </c>
      <c r="CP54" s="32">
        <f t="shared" ca="1" si="61"/>
        <v>11238.45</v>
      </c>
      <c r="CQ54" s="32">
        <f t="shared" ca="1" si="62"/>
        <v>2763.72</v>
      </c>
      <c r="CR54" s="32">
        <f t="shared" ca="1" si="63"/>
        <v>1937.81</v>
      </c>
      <c r="CS54" s="32">
        <f t="shared" ca="1" si="64"/>
        <v>8352.36</v>
      </c>
      <c r="CT54" s="32">
        <f t="shared" ca="1" si="65"/>
        <v>2963.64</v>
      </c>
      <c r="CU54" s="32">
        <f t="shared" ca="1" si="66"/>
        <v>1746.03</v>
      </c>
      <c r="CV54" s="32">
        <f t="shared" ca="1" si="67"/>
        <v>4025.18</v>
      </c>
      <c r="CW54" s="31">
        <f t="shared" ca="1" si="191"/>
        <v>6041.2400000000052</v>
      </c>
      <c r="CX54" s="31">
        <f t="shared" ca="1" si="192"/>
        <v>370.90000000000072</v>
      </c>
      <c r="CY54" s="31">
        <f t="shared" ca="1" si="193"/>
        <v>7525.5899999999929</v>
      </c>
      <c r="CZ54" s="31">
        <f t="shared" ca="1" si="194"/>
        <v>7775.3000000000284</v>
      </c>
      <c r="DA54" s="31">
        <f t="shared" ca="1" si="195"/>
        <v>6942.9800000000305</v>
      </c>
      <c r="DB54" s="31">
        <f t="shared" ca="1" si="196"/>
        <v>4162.3799999999919</v>
      </c>
      <c r="DC54" s="31">
        <f t="shared" ca="1" si="197"/>
        <v>-511.78999999999951</v>
      </c>
      <c r="DD54" s="31">
        <f t="shared" ca="1" si="198"/>
        <v>-358.849999999999</v>
      </c>
      <c r="DE54" s="31">
        <f t="shared" ca="1" si="199"/>
        <v>-1546.7400000000052</v>
      </c>
      <c r="DF54" s="31">
        <f t="shared" ca="1" si="200"/>
        <v>7134.6999999999971</v>
      </c>
      <c r="DG54" s="31">
        <f t="shared" ca="1" si="201"/>
        <v>4203.3999999999969</v>
      </c>
      <c r="DH54" s="31">
        <f t="shared" ca="1" si="202"/>
        <v>9690.239999999998</v>
      </c>
      <c r="DI54" s="32">
        <f t="shared" ca="1" si="68"/>
        <v>302.06</v>
      </c>
      <c r="DJ54" s="32">
        <f t="shared" ca="1" si="69"/>
        <v>18.55</v>
      </c>
      <c r="DK54" s="32">
        <f t="shared" ca="1" si="70"/>
        <v>376.28</v>
      </c>
      <c r="DL54" s="32">
        <f t="shared" ca="1" si="71"/>
        <v>388.77</v>
      </c>
      <c r="DM54" s="32">
        <f t="shared" ca="1" si="72"/>
        <v>347.15</v>
      </c>
      <c r="DN54" s="32">
        <f t="shared" ca="1" si="73"/>
        <v>208.12</v>
      </c>
      <c r="DO54" s="32">
        <f t="shared" ca="1" si="74"/>
        <v>-25.59</v>
      </c>
      <c r="DP54" s="32">
        <f t="shared" ca="1" si="75"/>
        <v>-17.940000000000001</v>
      </c>
      <c r="DQ54" s="32">
        <f t="shared" ca="1" si="76"/>
        <v>-77.34</v>
      </c>
      <c r="DR54" s="32">
        <f t="shared" ca="1" si="77"/>
        <v>356.74</v>
      </c>
      <c r="DS54" s="32">
        <f t="shared" ca="1" si="78"/>
        <v>210.17</v>
      </c>
      <c r="DT54" s="32">
        <f t="shared" ca="1" si="79"/>
        <v>484.51</v>
      </c>
      <c r="DU54" s="31">
        <f t="shared" ca="1" si="80"/>
        <v>1312.8</v>
      </c>
      <c r="DV54" s="31">
        <f t="shared" ca="1" si="81"/>
        <v>79.73</v>
      </c>
      <c r="DW54" s="31">
        <f t="shared" ca="1" si="82"/>
        <v>1601.91</v>
      </c>
      <c r="DX54" s="31">
        <f t="shared" ca="1" si="83"/>
        <v>1636.91</v>
      </c>
      <c r="DY54" s="31">
        <f t="shared" ca="1" si="84"/>
        <v>1445.99</v>
      </c>
      <c r="DZ54" s="31">
        <f t="shared" ca="1" si="85"/>
        <v>857.16</v>
      </c>
      <c r="EA54" s="31">
        <f t="shared" ca="1" si="86"/>
        <v>-104.24</v>
      </c>
      <c r="EB54" s="31">
        <f t="shared" ca="1" si="87"/>
        <v>-72.25</v>
      </c>
      <c r="EC54" s="31">
        <f t="shared" ca="1" si="88"/>
        <v>-307.8</v>
      </c>
      <c r="ED54" s="31">
        <f t="shared" ca="1" si="89"/>
        <v>1403.67</v>
      </c>
      <c r="EE54" s="31">
        <f t="shared" ca="1" si="90"/>
        <v>817.15</v>
      </c>
      <c r="EF54" s="31">
        <f t="shared" ca="1" si="91"/>
        <v>1861.91</v>
      </c>
      <c r="EG54" s="32">
        <f t="shared" ca="1" si="92"/>
        <v>7656.1000000000058</v>
      </c>
      <c r="EH54" s="32">
        <f t="shared" ca="1" si="93"/>
        <v>469.18000000000075</v>
      </c>
      <c r="EI54" s="32">
        <f t="shared" ca="1" si="94"/>
        <v>9503.7799999999934</v>
      </c>
      <c r="EJ54" s="32">
        <f t="shared" ca="1" si="95"/>
        <v>9800.9800000000287</v>
      </c>
      <c r="EK54" s="32">
        <f t="shared" ca="1" si="96"/>
        <v>8736.1200000000299</v>
      </c>
      <c r="EL54" s="32">
        <f t="shared" ca="1" si="97"/>
        <v>5227.6599999999917</v>
      </c>
      <c r="EM54" s="32">
        <f t="shared" ca="1" si="98"/>
        <v>-641.61999999999955</v>
      </c>
      <c r="EN54" s="32">
        <f t="shared" ca="1" si="99"/>
        <v>-449.039999999999</v>
      </c>
      <c r="EO54" s="32">
        <f t="shared" ca="1" si="100"/>
        <v>-1931.8800000000051</v>
      </c>
      <c r="EP54" s="32">
        <f t="shared" ca="1" si="101"/>
        <v>8895.1099999999969</v>
      </c>
      <c r="EQ54" s="32">
        <f t="shared" ca="1" si="102"/>
        <v>5230.7199999999966</v>
      </c>
      <c r="ER54" s="32">
        <f t="shared" ca="1" si="103"/>
        <v>12036.659999999998</v>
      </c>
    </row>
    <row r="55" spans="1:148" x14ac:dyDescent="0.25">
      <c r="A55" t="s">
        <v>507</v>
      </c>
      <c r="B55" s="1" t="s">
        <v>61</v>
      </c>
      <c r="C55" t="str">
        <f t="shared" ca="1" si="216"/>
        <v>ENC3</v>
      </c>
      <c r="D55" t="str">
        <f t="shared" ca="1" si="217"/>
        <v>Clover Bar #3</v>
      </c>
      <c r="E55" s="51">
        <v>22163.575233</v>
      </c>
      <c r="F55" s="51">
        <v>7004.8780654000002</v>
      </c>
      <c r="G55" s="51">
        <v>13792.3862785</v>
      </c>
      <c r="H55" s="51">
        <v>35110.431621399999</v>
      </c>
      <c r="I55" s="51">
        <v>23808.856368799999</v>
      </c>
      <c r="J55" s="51">
        <v>16531.7422037</v>
      </c>
      <c r="K55" s="51">
        <v>8630.1957495000006</v>
      </c>
      <c r="L55" s="51">
        <v>9112.5275237000005</v>
      </c>
      <c r="M55" s="51">
        <v>9633.8543592000005</v>
      </c>
      <c r="N55" s="51">
        <v>5777.6734669999996</v>
      </c>
      <c r="O55" s="51">
        <v>5605.3615487999996</v>
      </c>
      <c r="P55" s="51">
        <v>10197.6366481</v>
      </c>
      <c r="Q55" s="32">
        <v>1750816.74</v>
      </c>
      <c r="R55" s="32">
        <v>387857.6</v>
      </c>
      <c r="S55" s="32">
        <v>2313762.36</v>
      </c>
      <c r="T55" s="32">
        <v>8179875.5499999998</v>
      </c>
      <c r="U55" s="32">
        <v>7055262.5999999996</v>
      </c>
      <c r="V55" s="32">
        <v>2912514.75</v>
      </c>
      <c r="W55" s="32">
        <v>1322446.2</v>
      </c>
      <c r="X55" s="32">
        <v>1432526.57</v>
      </c>
      <c r="Y55" s="32">
        <v>2988317.65</v>
      </c>
      <c r="Z55" s="32">
        <v>1445780.01</v>
      </c>
      <c r="AA55" s="32">
        <v>358739.66</v>
      </c>
      <c r="AB55" s="32">
        <v>1294308.81</v>
      </c>
      <c r="AC55" s="2">
        <v>3.5</v>
      </c>
      <c r="AD55" s="2">
        <v>3.5</v>
      </c>
      <c r="AE55" s="2">
        <v>3.5</v>
      </c>
      <c r="AF55" s="2">
        <v>3.5</v>
      </c>
      <c r="AG55" s="2">
        <v>3.5</v>
      </c>
      <c r="AH55" s="2">
        <v>3.5</v>
      </c>
      <c r="AI55" s="2">
        <v>3.5</v>
      </c>
      <c r="AJ55" s="2">
        <v>3.5</v>
      </c>
      <c r="AK55" s="2">
        <v>3.5</v>
      </c>
      <c r="AL55" s="2">
        <v>3.5</v>
      </c>
      <c r="AM55" s="2">
        <v>3.5</v>
      </c>
      <c r="AN55" s="2">
        <v>3.5</v>
      </c>
      <c r="AO55" s="33">
        <v>61278.59</v>
      </c>
      <c r="AP55" s="33">
        <v>13575.02</v>
      </c>
      <c r="AQ55" s="33">
        <v>80981.679999999993</v>
      </c>
      <c r="AR55" s="33">
        <v>286295.64</v>
      </c>
      <c r="AS55" s="33">
        <v>246934.19</v>
      </c>
      <c r="AT55" s="33">
        <v>101938.02</v>
      </c>
      <c r="AU55" s="33">
        <v>46285.62</v>
      </c>
      <c r="AV55" s="33">
        <v>50138.43</v>
      </c>
      <c r="AW55" s="33">
        <v>104591.12</v>
      </c>
      <c r="AX55" s="33">
        <v>50602.3</v>
      </c>
      <c r="AY55" s="33">
        <v>12555.89</v>
      </c>
      <c r="AZ55" s="33">
        <v>45300.81</v>
      </c>
      <c r="BA55" s="31">
        <f t="shared" si="44"/>
        <v>-700.33</v>
      </c>
      <c r="BB55" s="31">
        <f t="shared" si="45"/>
        <v>-155.13999999999999</v>
      </c>
      <c r="BC55" s="31">
        <f t="shared" si="46"/>
        <v>-925.5</v>
      </c>
      <c r="BD55" s="31">
        <f t="shared" si="47"/>
        <v>13087.8</v>
      </c>
      <c r="BE55" s="31">
        <f t="shared" si="48"/>
        <v>11288.42</v>
      </c>
      <c r="BF55" s="31">
        <f t="shared" si="49"/>
        <v>4660.0200000000004</v>
      </c>
      <c r="BG55" s="31">
        <f t="shared" si="50"/>
        <v>4099.58</v>
      </c>
      <c r="BH55" s="31">
        <f t="shared" si="51"/>
        <v>4440.83</v>
      </c>
      <c r="BI55" s="31">
        <f t="shared" si="52"/>
        <v>9263.7800000000007</v>
      </c>
      <c r="BJ55" s="31">
        <f t="shared" si="53"/>
        <v>-5638.54</v>
      </c>
      <c r="BK55" s="31">
        <f t="shared" si="54"/>
        <v>-1399.08</v>
      </c>
      <c r="BL55" s="31">
        <f t="shared" si="55"/>
        <v>-5047.8</v>
      </c>
      <c r="BM55" s="6">
        <f t="shared" ca="1" si="215"/>
        <v>3.3599999999999998E-2</v>
      </c>
      <c r="BN55" s="6">
        <f t="shared" ca="1" si="215"/>
        <v>3.3599999999999998E-2</v>
      </c>
      <c r="BO55" s="6">
        <f t="shared" ca="1" si="215"/>
        <v>3.3599999999999998E-2</v>
      </c>
      <c r="BP55" s="6">
        <f t="shared" ca="1" si="215"/>
        <v>3.3599999999999998E-2</v>
      </c>
      <c r="BQ55" s="6">
        <f t="shared" ca="1" si="215"/>
        <v>3.3599999999999998E-2</v>
      </c>
      <c r="BR55" s="6">
        <f t="shared" ca="1" si="215"/>
        <v>3.3599999999999998E-2</v>
      </c>
      <c r="BS55" s="6">
        <f t="shared" ca="1" si="215"/>
        <v>3.3599999999999998E-2</v>
      </c>
      <c r="BT55" s="6">
        <f t="shared" ca="1" si="215"/>
        <v>3.3599999999999998E-2</v>
      </c>
      <c r="BU55" s="6">
        <f t="shared" ca="1" si="215"/>
        <v>3.3599999999999998E-2</v>
      </c>
      <c r="BV55" s="6">
        <f t="shared" ca="1" si="215"/>
        <v>3.3599999999999998E-2</v>
      </c>
      <c r="BW55" s="6">
        <f t="shared" ca="1" si="215"/>
        <v>3.3599999999999998E-2</v>
      </c>
      <c r="BX55" s="6">
        <f t="shared" ca="1" si="215"/>
        <v>3.3599999999999998E-2</v>
      </c>
      <c r="BY55" s="31">
        <f t="shared" ca="1" si="203"/>
        <v>58827.44</v>
      </c>
      <c r="BZ55" s="31">
        <f t="shared" ca="1" si="204"/>
        <v>13032.02</v>
      </c>
      <c r="CA55" s="31">
        <f t="shared" ca="1" si="205"/>
        <v>77742.42</v>
      </c>
      <c r="CB55" s="31">
        <f t="shared" ca="1" si="206"/>
        <v>274843.82</v>
      </c>
      <c r="CC55" s="31">
        <f t="shared" ca="1" si="207"/>
        <v>237056.82</v>
      </c>
      <c r="CD55" s="31">
        <f t="shared" ca="1" si="208"/>
        <v>97860.5</v>
      </c>
      <c r="CE55" s="31">
        <f t="shared" ca="1" si="209"/>
        <v>44434.19</v>
      </c>
      <c r="CF55" s="31">
        <f t="shared" ca="1" si="210"/>
        <v>48132.89</v>
      </c>
      <c r="CG55" s="31">
        <f t="shared" ca="1" si="211"/>
        <v>100407.47</v>
      </c>
      <c r="CH55" s="31">
        <f t="shared" ca="1" si="212"/>
        <v>48578.21</v>
      </c>
      <c r="CI55" s="31">
        <f t="shared" ca="1" si="213"/>
        <v>12053.65</v>
      </c>
      <c r="CJ55" s="31">
        <f t="shared" ca="1" si="214"/>
        <v>43488.78</v>
      </c>
      <c r="CK55" s="32">
        <f t="shared" ca="1" si="56"/>
        <v>4727.21</v>
      </c>
      <c r="CL55" s="32">
        <f t="shared" ca="1" si="57"/>
        <v>1047.22</v>
      </c>
      <c r="CM55" s="32">
        <f t="shared" ca="1" si="58"/>
        <v>6247.16</v>
      </c>
      <c r="CN55" s="32">
        <f t="shared" ca="1" si="59"/>
        <v>22085.66</v>
      </c>
      <c r="CO55" s="32">
        <f t="shared" ca="1" si="60"/>
        <v>19049.21</v>
      </c>
      <c r="CP55" s="32">
        <f t="shared" ca="1" si="61"/>
        <v>7863.79</v>
      </c>
      <c r="CQ55" s="32">
        <f t="shared" ca="1" si="62"/>
        <v>3570.6</v>
      </c>
      <c r="CR55" s="32">
        <f t="shared" ca="1" si="63"/>
        <v>3867.82</v>
      </c>
      <c r="CS55" s="32">
        <f t="shared" ca="1" si="64"/>
        <v>8068.46</v>
      </c>
      <c r="CT55" s="32">
        <f t="shared" ca="1" si="65"/>
        <v>3903.61</v>
      </c>
      <c r="CU55" s="32">
        <f t="shared" ca="1" si="66"/>
        <v>968.6</v>
      </c>
      <c r="CV55" s="32">
        <f t="shared" ca="1" si="67"/>
        <v>3494.63</v>
      </c>
      <c r="CW55" s="31">
        <f t="shared" ca="1" si="191"/>
        <v>2976.3900000000049</v>
      </c>
      <c r="CX55" s="31">
        <f t="shared" ca="1" si="192"/>
        <v>659.35999999999933</v>
      </c>
      <c r="CY55" s="31">
        <f t="shared" ca="1" si="193"/>
        <v>3933.4000000000087</v>
      </c>
      <c r="CZ55" s="31">
        <f t="shared" ca="1" si="194"/>
        <v>-2453.9600000000319</v>
      </c>
      <c r="DA55" s="31">
        <f t="shared" ca="1" si="195"/>
        <v>-2116.5800000000036</v>
      </c>
      <c r="DB55" s="31">
        <f t="shared" ca="1" si="196"/>
        <v>-873.75000000001091</v>
      </c>
      <c r="DC55" s="31">
        <f t="shared" ca="1" si="197"/>
        <v>-2380.4100000000017</v>
      </c>
      <c r="DD55" s="31">
        <f t="shared" ca="1" si="198"/>
        <v>-2578.5500000000011</v>
      </c>
      <c r="DE55" s="31">
        <f t="shared" ca="1" si="199"/>
        <v>-5378.9699999999884</v>
      </c>
      <c r="DF55" s="31">
        <f t="shared" ca="1" si="200"/>
        <v>7518.0599999999968</v>
      </c>
      <c r="DG55" s="31">
        <f t="shared" ca="1" si="201"/>
        <v>1865.4400000000005</v>
      </c>
      <c r="DH55" s="31">
        <f t="shared" ca="1" si="202"/>
        <v>6730.3999999999987</v>
      </c>
      <c r="DI55" s="32">
        <f t="shared" ca="1" si="68"/>
        <v>148.82</v>
      </c>
      <c r="DJ55" s="32">
        <f t="shared" ca="1" si="69"/>
        <v>32.97</v>
      </c>
      <c r="DK55" s="32">
        <f t="shared" ca="1" si="70"/>
        <v>196.67</v>
      </c>
      <c r="DL55" s="32">
        <f t="shared" ca="1" si="71"/>
        <v>-122.7</v>
      </c>
      <c r="DM55" s="32">
        <f t="shared" ca="1" si="72"/>
        <v>-105.83</v>
      </c>
      <c r="DN55" s="32">
        <f t="shared" ca="1" si="73"/>
        <v>-43.69</v>
      </c>
      <c r="DO55" s="32">
        <f t="shared" ca="1" si="74"/>
        <v>-119.02</v>
      </c>
      <c r="DP55" s="32">
        <f t="shared" ca="1" si="75"/>
        <v>-128.93</v>
      </c>
      <c r="DQ55" s="32">
        <f t="shared" ca="1" si="76"/>
        <v>-268.95</v>
      </c>
      <c r="DR55" s="32">
        <f t="shared" ca="1" si="77"/>
        <v>375.9</v>
      </c>
      <c r="DS55" s="32">
        <f t="shared" ca="1" si="78"/>
        <v>93.27</v>
      </c>
      <c r="DT55" s="32">
        <f t="shared" ca="1" si="79"/>
        <v>336.52</v>
      </c>
      <c r="DU55" s="31">
        <f t="shared" ca="1" si="80"/>
        <v>646.79</v>
      </c>
      <c r="DV55" s="31">
        <f t="shared" ca="1" si="81"/>
        <v>141.74</v>
      </c>
      <c r="DW55" s="31">
        <f t="shared" ca="1" si="82"/>
        <v>837.27</v>
      </c>
      <c r="DX55" s="31">
        <f t="shared" ca="1" si="83"/>
        <v>-516.62</v>
      </c>
      <c r="DY55" s="31">
        <f t="shared" ca="1" si="84"/>
        <v>-440.81</v>
      </c>
      <c r="DZ55" s="31">
        <f t="shared" ca="1" si="85"/>
        <v>-179.93</v>
      </c>
      <c r="EA55" s="31">
        <f t="shared" ca="1" si="86"/>
        <v>-484.82</v>
      </c>
      <c r="EB55" s="31">
        <f t="shared" ca="1" si="87"/>
        <v>-519.15</v>
      </c>
      <c r="EC55" s="31">
        <f t="shared" ca="1" si="88"/>
        <v>-1070.4100000000001</v>
      </c>
      <c r="ED55" s="31">
        <f t="shared" ca="1" si="89"/>
        <v>1479.09</v>
      </c>
      <c r="EE55" s="31">
        <f t="shared" ca="1" si="90"/>
        <v>362.65</v>
      </c>
      <c r="EF55" s="31">
        <f t="shared" ca="1" si="91"/>
        <v>1293.2</v>
      </c>
      <c r="EG55" s="32">
        <f t="shared" ca="1" si="92"/>
        <v>3772.000000000005</v>
      </c>
      <c r="EH55" s="32">
        <f t="shared" ca="1" si="93"/>
        <v>834.06999999999937</v>
      </c>
      <c r="EI55" s="32">
        <f t="shared" ca="1" si="94"/>
        <v>4967.3400000000092</v>
      </c>
      <c r="EJ55" s="32">
        <f t="shared" ca="1" si="95"/>
        <v>-3093.2800000000316</v>
      </c>
      <c r="EK55" s="32">
        <f t="shared" ca="1" si="96"/>
        <v>-2663.2200000000034</v>
      </c>
      <c r="EL55" s="32">
        <f t="shared" ca="1" si="97"/>
        <v>-1097.370000000011</v>
      </c>
      <c r="EM55" s="32">
        <f t="shared" ca="1" si="98"/>
        <v>-2984.2500000000018</v>
      </c>
      <c r="EN55" s="32">
        <f t="shared" ca="1" si="99"/>
        <v>-3226.630000000001</v>
      </c>
      <c r="EO55" s="32">
        <f t="shared" ca="1" si="100"/>
        <v>-6718.3299999999881</v>
      </c>
      <c r="EP55" s="32">
        <f t="shared" ca="1" si="101"/>
        <v>9373.0499999999956</v>
      </c>
      <c r="EQ55" s="32">
        <f t="shared" ca="1" si="102"/>
        <v>2321.3600000000006</v>
      </c>
      <c r="ER55" s="32">
        <f t="shared" ca="1" si="103"/>
        <v>8360.119999999999</v>
      </c>
    </row>
    <row r="56" spans="1:148" x14ac:dyDescent="0.25">
      <c r="A56" t="s">
        <v>463</v>
      </c>
      <c r="B56" s="1" t="s">
        <v>135</v>
      </c>
      <c r="C56" t="str">
        <f t="shared" ca="1" si="216"/>
        <v>BCHIMP</v>
      </c>
      <c r="D56" t="str">
        <f t="shared" ca="1" si="217"/>
        <v>Alberta-BC Intertie - Import</v>
      </c>
      <c r="E56" s="51">
        <v>19000</v>
      </c>
      <c r="F56" s="51">
        <v>6182</v>
      </c>
      <c r="G56" s="51">
        <v>31473</v>
      </c>
      <c r="H56" s="51">
        <v>34660</v>
      </c>
      <c r="I56" s="51">
        <v>9491</v>
      </c>
      <c r="J56" s="51">
        <v>18424</v>
      </c>
      <c r="K56" s="51">
        <v>8355</v>
      </c>
      <c r="L56" s="51">
        <v>9088</v>
      </c>
      <c r="M56" s="51">
        <v>5982</v>
      </c>
      <c r="N56" s="51">
        <v>3495</v>
      </c>
      <c r="O56" s="51">
        <v>981</v>
      </c>
      <c r="P56" s="51">
        <v>5119</v>
      </c>
      <c r="Q56" s="32">
        <v>2586426</v>
      </c>
      <c r="R56" s="32">
        <v>306454.78000000003</v>
      </c>
      <c r="S56" s="32">
        <v>5966013.6799999997</v>
      </c>
      <c r="T56" s="32">
        <v>7380530.3700000001</v>
      </c>
      <c r="U56" s="32">
        <v>706676.41</v>
      </c>
      <c r="V56" s="32">
        <v>4916592.28</v>
      </c>
      <c r="W56" s="32">
        <v>1671454.63</v>
      </c>
      <c r="X56" s="32">
        <v>919829.25</v>
      </c>
      <c r="Y56" s="32">
        <v>1121196.21</v>
      </c>
      <c r="Z56" s="32">
        <v>714470.67</v>
      </c>
      <c r="AA56" s="32">
        <v>164499.87</v>
      </c>
      <c r="AB56" s="32">
        <v>1213114.82</v>
      </c>
      <c r="AC56" s="2">
        <v>1.99</v>
      </c>
      <c r="AD56" s="2">
        <v>1.99</v>
      </c>
      <c r="AE56" s="2">
        <v>1.99</v>
      </c>
      <c r="AF56" s="2">
        <v>1.99</v>
      </c>
      <c r="AG56" s="2">
        <v>1.99</v>
      </c>
      <c r="AH56" s="2">
        <v>1.99</v>
      </c>
      <c r="AI56" s="2">
        <v>1.99</v>
      </c>
      <c r="AJ56" s="2">
        <v>1.99</v>
      </c>
      <c r="AK56" s="2">
        <v>1.99</v>
      </c>
      <c r="AL56" s="2">
        <v>1.99</v>
      </c>
      <c r="AM56" s="2">
        <v>1.99</v>
      </c>
      <c r="AN56" s="2">
        <v>1.99</v>
      </c>
      <c r="AO56" s="33">
        <v>51469.88</v>
      </c>
      <c r="AP56" s="33">
        <v>6098.45</v>
      </c>
      <c r="AQ56" s="33">
        <v>118723.67</v>
      </c>
      <c r="AR56" s="33">
        <v>146872.54999999999</v>
      </c>
      <c r="AS56" s="33">
        <v>14062.86</v>
      </c>
      <c r="AT56" s="33">
        <v>97840.19</v>
      </c>
      <c r="AU56" s="33">
        <v>33261.949999999997</v>
      </c>
      <c r="AV56" s="33">
        <v>18304.599999999999</v>
      </c>
      <c r="AW56" s="33">
        <v>22311.8</v>
      </c>
      <c r="AX56" s="33">
        <v>14217.97</v>
      </c>
      <c r="AY56" s="33">
        <v>3273.55</v>
      </c>
      <c r="AZ56" s="33">
        <v>24140.98</v>
      </c>
      <c r="BA56" s="31">
        <f t="shared" si="44"/>
        <v>-1034.57</v>
      </c>
      <c r="BB56" s="31">
        <f t="shared" si="45"/>
        <v>-122.58</v>
      </c>
      <c r="BC56" s="31">
        <f t="shared" si="46"/>
        <v>-2386.41</v>
      </c>
      <c r="BD56" s="31">
        <f t="shared" si="47"/>
        <v>11808.85</v>
      </c>
      <c r="BE56" s="31">
        <f t="shared" si="48"/>
        <v>1130.68</v>
      </c>
      <c r="BF56" s="31">
        <f t="shared" si="49"/>
        <v>7866.55</v>
      </c>
      <c r="BG56" s="31">
        <f t="shared" si="50"/>
        <v>5181.51</v>
      </c>
      <c r="BH56" s="31">
        <f t="shared" si="51"/>
        <v>2851.47</v>
      </c>
      <c r="BI56" s="31">
        <f t="shared" si="52"/>
        <v>3475.71</v>
      </c>
      <c r="BJ56" s="31">
        <f t="shared" si="53"/>
        <v>-2786.44</v>
      </c>
      <c r="BK56" s="31">
        <f t="shared" si="54"/>
        <v>-641.54999999999995</v>
      </c>
      <c r="BL56" s="31">
        <f t="shared" si="55"/>
        <v>-4731.1499999999996</v>
      </c>
      <c r="BM56" s="6">
        <f t="shared" ca="1" si="215"/>
        <v>-1.9E-3</v>
      </c>
      <c r="BN56" s="6">
        <f t="shared" ca="1" si="215"/>
        <v>-1.9E-3</v>
      </c>
      <c r="BO56" s="6">
        <f t="shared" ca="1" si="215"/>
        <v>-1.9E-3</v>
      </c>
      <c r="BP56" s="6">
        <f t="shared" ca="1" si="215"/>
        <v>-1.9E-3</v>
      </c>
      <c r="BQ56" s="6">
        <f t="shared" ca="1" si="215"/>
        <v>-1.9E-3</v>
      </c>
      <c r="BR56" s="6">
        <f t="shared" ca="1" si="215"/>
        <v>-1.9E-3</v>
      </c>
      <c r="BS56" s="6">
        <f t="shared" ca="1" si="215"/>
        <v>-1.9E-3</v>
      </c>
      <c r="BT56" s="6">
        <f t="shared" ca="1" si="215"/>
        <v>-1.9E-3</v>
      </c>
      <c r="BU56" s="6">
        <f t="shared" ca="1" si="215"/>
        <v>-1.9E-3</v>
      </c>
      <c r="BV56" s="6">
        <f t="shared" ca="1" si="215"/>
        <v>-1.9E-3</v>
      </c>
      <c r="BW56" s="6">
        <f t="shared" ca="1" si="215"/>
        <v>-1.9E-3</v>
      </c>
      <c r="BX56" s="6">
        <f t="shared" ca="1" si="215"/>
        <v>-1.9E-3</v>
      </c>
      <c r="BY56" s="31">
        <f t="shared" ca="1" si="203"/>
        <v>-4914.21</v>
      </c>
      <c r="BZ56" s="31">
        <f t="shared" ca="1" si="204"/>
        <v>-582.26</v>
      </c>
      <c r="CA56" s="31">
        <f t="shared" ca="1" si="205"/>
        <v>-11335.43</v>
      </c>
      <c r="CB56" s="31">
        <f t="shared" ca="1" si="206"/>
        <v>-14023.01</v>
      </c>
      <c r="CC56" s="31">
        <f t="shared" ca="1" si="207"/>
        <v>-1342.69</v>
      </c>
      <c r="CD56" s="31">
        <f t="shared" ca="1" si="208"/>
        <v>-9341.5300000000007</v>
      </c>
      <c r="CE56" s="31">
        <f t="shared" ca="1" si="209"/>
        <v>-3175.76</v>
      </c>
      <c r="CF56" s="31">
        <f t="shared" ca="1" si="210"/>
        <v>-1747.68</v>
      </c>
      <c r="CG56" s="31">
        <f t="shared" ca="1" si="211"/>
        <v>-2130.27</v>
      </c>
      <c r="CH56" s="31">
        <f t="shared" ca="1" si="212"/>
        <v>-1357.49</v>
      </c>
      <c r="CI56" s="31">
        <f t="shared" ca="1" si="213"/>
        <v>-312.55</v>
      </c>
      <c r="CJ56" s="31">
        <f t="shared" ca="1" si="214"/>
        <v>-2304.92</v>
      </c>
      <c r="CK56" s="32">
        <f t="shared" ca="1" si="56"/>
        <v>6983.35</v>
      </c>
      <c r="CL56" s="32">
        <f t="shared" ca="1" si="57"/>
        <v>827.43</v>
      </c>
      <c r="CM56" s="32">
        <f t="shared" ca="1" si="58"/>
        <v>16108.24</v>
      </c>
      <c r="CN56" s="32">
        <f t="shared" ca="1" si="59"/>
        <v>19927.43</v>
      </c>
      <c r="CO56" s="32">
        <f t="shared" ca="1" si="60"/>
        <v>1908.03</v>
      </c>
      <c r="CP56" s="32">
        <f t="shared" ca="1" si="61"/>
        <v>13274.8</v>
      </c>
      <c r="CQ56" s="32">
        <f t="shared" ca="1" si="62"/>
        <v>4512.93</v>
      </c>
      <c r="CR56" s="32">
        <f t="shared" ca="1" si="63"/>
        <v>2483.54</v>
      </c>
      <c r="CS56" s="32">
        <f t="shared" ca="1" si="64"/>
        <v>3027.23</v>
      </c>
      <c r="CT56" s="32">
        <f t="shared" ca="1" si="65"/>
        <v>1929.07</v>
      </c>
      <c r="CU56" s="32">
        <f t="shared" ca="1" si="66"/>
        <v>444.15</v>
      </c>
      <c r="CV56" s="32">
        <f t="shared" ca="1" si="67"/>
        <v>3275.41</v>
      </c>
      <c r="CW56" s="31">
        <f t="shared" ca="1" si="191"/>
        <v>-48366.17</v>
      </c>
      <c r="CX56" s="31">
        <f t="shared" ca="1" si="192"/>
        <v>-5730.7</v>
      </c>
      <c r="CY56" s="31">
        <f t="shared" ca="1" si="193"/>
        <v>-111564.45</v>
      </c>
      <c r="CZ56" s="31">
        <f t="shared" ca="1" si="194"/>
        <v>-152776.97999999998</v>
      </c>
      <c r="DA56" s="31">
        <f t="shared" ca="1" si="195"/>
        <v>-14628.2</v>
      </c>
      <c r="DB56" s="31">
        <f t="shared" ca="1" si="196"/>
        <v>-101773.47</v>
      </c>
      <c r="DC56" s="31">
        <f t="shared" ca="1" si="197"/>
        <v>-37106.29</v>
      </c>
      <c r="DD56" s="31">
        <f t="shared" ca="1" si="198"/>
        <v>-20420.21</v>
      </c>
      <c r="DE56" s="31">
        <f t="shared" ca="1" si="199"/>
        <v>-24890.55</v>
      </c>
      <c r="DF56" s="31">
        <f t="shared" ca="1" si="200"/>
        <v>-10859.949999999999</v>
      </c>
      <c r="DG56" s="31">
        <f t="shared" ca="1" si="201"/>
        <v>-2500.4000000000005</v>
      </c>
      <c r="DH56" s="31">
        <f t="shared" ca="1" si="202"/>
        <v>-18439.339999999997</v>
      </c>
      <c r="DI56" s="32">
        <f t="shared" ca="1" si="68"/>
        <v>-2418.31</v>
      </c>
      <c r="DJ56" s="32">
        <f t="shared" ca="1" si="69"/>
        <v>-286.54000000000002</v>
      </c>
      <c r="DK56" s="32">
        <f t="shared" ca="1" si="70"/>
        <v>-5578.22</v>
      </c>
      <c r="DL56" s="32">
        <f t="shared" ca="1" si="71"/>
        <v>-7638.85</v>
      </c>
      <c r="DM56" s="32">
        <f t="shared" ca="1" si="72"/>
        <v>-731.41</v>
      </c>
      <c r="DN56" s="32">
        <f t="shared" ca="1" si="73"/>
        <v>-5088.67</v>
      </c>
      <c r="DO56" s="32">
        <f t="shared" ca="1" si="74"/>
        <v>-1855.31</v>
      </c>
      <c r="DP56" s="32">
        <f t="shared" ca="1" si="75"/>
        <v>-1021.01</v>
      </c>
      <c r="DQ56" s="32">
        <f t="shared" ca="1" si="76"/>
        <v>-1244.53</v>
      </c>
      <c r="DR56" s="32">
        <f t="shared" ca="1" si="77"/>
        <v>-543</v>
      </c>
      <c r="DS56" s="32">
        <f t="shared" ca="1" si="78"/>
        <v>-125.02</v>
      </c>
      <c r="DT56" s="32">
        <f t="shared" ca="1" si="79"/>
        <v>-921.97</v>
      </c>
      <c r="DU56" s="31">
        <f t="shared" ca="1" si="80"/>
        <v>-10510.32</v>
      </c>
      <c r="DV56" s="31">
        <f t="shared" ca="1" si="81"/>
        <v>-1231.94</v>
      </c>
      <c r="DW56" s="31">
        <f t="shared" ca="1" si="82"/>
        <v>-23747.83</v>
      </c>
      <c r="DX56" s="31">
        <f t="shared" ca="1" si="83"/>
        <v>-32163.58</v>
      </c>
      <c r="DY56" s="31">
        <f t="shared" ca="1" si="84"/>
        <v>-3046.56</v>
      </c>
      <c r="DZ56" s="31">
        <f t="shared" ca="1" si="85"/>
        <v>-20958.259999999998</v>
      </c>
      <c r="EA56" s="31">
        <f t="shared" ca="1" si="86"/>
        <v>-7557.44</v>
      </c>
      <c r="EB56" s="31">
        <f t="shared" ca="1" si="87"/>
        <v>-4111.29</v>
      </c>
      <c r="EC56" s="31">
        <f t="shared" ca="1" si="88"/>
        <v>-4953.1899999999996</v>
      </c>
      <c r="ED56" s="31">
        <f t="shared" ca="1" si="89"/>
        <v>-2136.5700000000002</v>
      </c>
      <c r="EE56" s="31">
        <f t="shared" ca="1" si="90"/>
        <v>-486.09</v>
      </c>
      <c r="EF56" s="31">
        <f t="shared" ca="1" si="91"/>
        <v>-3542.99</v>
      </c>
      <c r="EG56" s="32">
        <f t="shared" ca="1" si="92"/>
        <v>-61294.799999999996</v>
      </c>
      <c r="EH56" s="32">
        <f t="shared" ca="1" si="93"/>
        <v>-7249.18</v>
      </c>
      <c r="EI56" s="32">
        <f t="shared" ca="1" si="94"/>
        <v>-140890.5</v>
      </c>
      <c r="EJ56" s="32">
        <f t="shared" ca="1" si="95"/>
        <v>-192579.40999999997</v>
      </c>
      <c r="EK56" s="32">
        <f t="shared" ca="1" si="96"/>
        <v>-18406.170000000002</v>
      </c>
      <c r="EL56" s="32">
        <f t="shared" ca="1" si="97"/>
        <v>-127820.4</v>
      </c>
      <c r="EM56" s="32">
        <f t="shared" ca="1" si="98"/>
        <v>-46519.040000000001</v>
      </c>
      <c r="EN56" s="32">
        <f t="shared" ca="1" si="99"/>
        <v>-25552.51</v>
      </c>
      <c r="EO56" s="32">
        <f t="shared" ca="1" si="100"/>
        <v>-31088.269999999997</v>
      </c>
      <c r="EP56" s="32">
        <f t="shared" ca="1" si="101"/>
        <v>-13539.519999999999</v>
      </c>
      <c r="EQ56" s="32">
        <f t="shared" ca="1" si="102"/>
        <v>-3111.5100000000007</v>
      </c>
      <c r="ER56" s="32">
        <f t="shared" ca="1" si="103"/>
        <v>-22904.299999999996</v>
      </c>
    </row>
    <row r="57" spans="1:148" x14ac:dyDescent="0.25">
      <c r="A57" t="s">
        <v>463</v>
      </c>
      <c r="B57" s="1" t="s">
        <v>137</v>
      </c>
      <c r="C57" t="str">
        <f t="shared" ca="1" si="216"/>
        <v>BCHEXP</v>
      </c>
      <c r="D57" t="str">
        <f t="shared" ca="1" si="217"/>
        <v>Alberta-BC Intertie - Export</v>
      </c>
      <c r="H57" s="51">
        <v>75</v>
      </c>
      <c r="K57" s="51">
        <v>750</v>
      </c>
      <c r="M57" s="51">
        <v>278</v>
      </c>
      <c r="N57" s="51">
        <v>1525</v>
      </c>
      <c r="O57" s="51">
        <v>5731.25</v>
      </c>
      <c r="P57" s="51">
        <v>3026.25</v>
      </c>
      <c r="Q57" s="32"/>
      <c r="R57" s="32"/>
      <c r="S57" s="32"/>
      <c r="T57" s="32">
        <v>1762.12</v>
      </c>
      <c r="U57" s="32"/>
      <c r="V57" s="32"/>
      <c r="W57" s="32">
        <v>22465.5</v>
      </c>
      <c r="X57" s="32"/>
      <c r="Y57" s="32">
        <v>3658.72</v>
      </c>
      <c r="Z57" s="32">
        <v>34425.5</v>
      </c>
      <c r="AA57" s="32">
        <v>98797.25</v>
      </c>
      <c r="AB57" s="32">
        <v>115940.82</v>
      </c>
      <c r="AF57" s="2">
        <v>0.94</v>
      </c>
      <c r="AI57" s="2">
        <v>0.94</v>
      </c>
      <c r="AK57" s="2">
        <v>0.94</v>
      </c>
      <c r="AL57" s="2">
        <v>0.94</v>
      </c>
      <c r="AM57" s="2">
        <v>0.94</v>
      </c>
      <c r="AN57" s="2">
        <v>0.94</v>
      </c>
      <c r="AO57" s="33"/>
      <c r="AP57" s="33"/>
      <c r="AQ57" s="33"/>
      <c r="AR57" s="33">
        <v>16.559999999999999</v>
      </c>
      <c r="AS57" s="33"/>
      <c r="AT57" s="33"/>
      <c r="AU57" s="33">
        <v>211.18</v>
      </c>
      <c r="AV57" s="33"/>
      <c r="AW57" s="33">
        <v>34.39</v>
      </c>
      <c r="AX57" s="33">
        <v>323.60000000000002</v>
      </c>
      <c r="AY57" s="33">
        <v>928.69</v>
      </c>
      <c r="AZ57" s="33">
        <v>1089.8399999999999</v>
      </c>
      <c r="BA57" s="31">
        <f t="shared" si="44"/>
        <v>0</v>
      </c>
      <c r="BB57" s="31">
        <f t="shared" si="45"/>
        <v>0</v>
      </c>
      <c r="BC57" s="31">
        <f t="shared" si="46"/>
        <v>0</v>
      </c>
      <c r="BD57" s="31">
        <f t="shared" si="47"/>
        <v>2.82</v>
      </c>
      <c r="BE57" s="31">
        <f t="shared" si="48"/>
        <v>0</v>
      </c>
      <c r="BF57" s="31">
        <f t="shared" si="49"/>
        <v>0</v>
      </c>
      <c r="BG57" s="31">
        <f t="shared" si="50"/>
        <v>69.64</v>
      </c>
      <c r="BH57" s="31">
        <f t="shared" si="51"/>
        <v>0</v>
      </c>
      <c r="BI57" s="31">
        <f t="shared" si="52"/>
        <v>11.34</v>
      </c>
      <c r="BJ57" s="31">
        <f t="shared" si="53"/>
        <v>-134.26</v>
      </c>
      <c r="BK57" s="31">
        <f t="shared" si="54"/>
        <v>-385.31</v>
      </c>
      <c r="BL57" s="31">
        <f t="shared" si="55"/>
        <v>-452.17</v>
      </c>
      <c r="BM57" s="6">
        <f t="shared" ca="1" si="215"/>
        <v>7.7000000000000002E-3</v>
      </c>
      <c r="BN57" s="6">
        <f t="shared" ca="1" si="215"/>
        <v>7.7000000000000002E-3</v>
      </c>
      <c r="BO57" s="6">
        <f t="shared" ca="1" si="215"/>
        <v>7.7000000000000002E-3</v>
      </c>
      <c r="BP57" s="6">
        <f t="shared" ca="1" si="215"/>
        <v>7.7000000000000002E-3</v>
      </c>
      <c r="BQ57" s="6">
        <f t="shared" ca="1" si="215"/>
        <v>7.7000000000000002E-3</v>
      </c>
      <c r="BR57" s="6">
        <f t="shared" ca="1" si="215"/>
        <v>7.7000000000000002E-3</v>
      </c>
      <c r="BS57" s="6">
        <f t="shared" ca="1" si="215"/>
        <v>7.7000000000000002E-3</v>
      </c>
      <c r="BT57" s="6">
        <f t="shared" ca="1" si="215"/>
        <v>7.7000000000000002E-3</v>
      </c>
      <c r="BU57" s="6">
        <f t="shared" ca="1" si="215"/>
        <v>7.7000000000000002E-3</v>
      </c>
      <c r="BV57" s="6">
        <f t="shared" ca="1" si="215"/>
        <v>7.7000000000000002E-3</v>
      </c>
      <c r="BW57" s="6">
        <f t="shared" ca="1" si="215"/>
        <v>7.7000000000000002E-3</v>
      </c>
      <c r="BX57" s="6">
        <f t="shared" ca="1" si="215"/>
        <v>7.7000000000000002E-3</v>
      </c>
      <c r="BY57" s="31">
        <f t="shared" ca="1" si="203"/>
        <v>0</v>
      </c>
      <c r="BZ57" s="31">
        <f t="shared" ca="1" si="204"/>
        <v>0</v>
      </c>
      <c r="CA57" s="31">
        <f t="shared" ca="1" si="205"/>
        <v>0</v>
      </c>
      <c r="CB57" s="31">
        <f t="shared" ca="1" si="206"/>
        <v>13.57</v>
      </c>
      <c r="CC57" s="31">
        <f t="shared" ca="1" si="207"/>
        <v>0</v>
      </c>
      <c r="CD57" s="31">
        <f t="shared" ca="1" si="208"/>
        <v>0</v>
      </c>
      <c r="CE57" s="31">
        <f t="shared" ca="1" si="209"/>
        <v>172.98</v>
      </c>
      <c r="CF57" s="31">
        <f t="shared" ca="1" si="210"/>
        <v>0</v>
      </c>
      <c r="CG57" s="31">
        <f t="shared" ca="1" si="211"/>
        <v>28.17</v>
      </c>
      <c r="CH57" s="31">
        <f t="shared" ca="1" si="212"/>
        <v>265.08</v>
      </c>
      <c r="CI57" s="31">
        <f t="shared" ca="1" si="213"/>
        <v>760.74</v>
      </c>
      <c r="CJ57" s="31">
        <f t="shared" ca="1" si="214"/>
        <v>892.74</v>
      </c>
      <c r="CK57" s="32">
        <f t="shared" ca="1" si="56"/>
        <v>0</v>
      </c>
      <c r="CL57" s="32">
        <f t="shared" ca="1" si="57"/>
        <v>0</v>
      </c>
      <c r="CM57" s="32">
        <f t="shared" ca="1" si="58"/>
        <v>0</v>
      </c>
      <c r="CN57" s="32">
        <f t="shared" ca="1" si="59"/>
        <v>4.76</v>
      </c>
      <c r="CO57" s="32">
        <f t="shared" ca="1" si="60"/>
        <v>0</v>
      </c>
      <c r="CP57" s="32">
        <f t="shared" ca="1" si="61"/>
        <v>0</v>
      </c>
      <c r="CQ57" s="32">
        <f t="shared" ca="1" si="62"/>
        <v>60.66</v>
      </c>
      <c r="CR57" s="32">
        <f t="shared" ca="1" si="63"/>
        <v>0</v>
      </c>
      <c r="CS57" s="32">
        <f t="shared" ca="1" si="64"/>
        <v>9.8800000000000008</v>
      </c>
      <c r="CT57" s="32">
        <f t="shared" ca="1" si="65"/>
        <v>92.95</v>
      </c>
      <c r="CU57" s="32">
        <f t="shared" ca="1" si="66"/>
        <v>266.75</v>
      </c>
      <c r="CV57" s="32">
        <f t="shared" ca="1" si="67"/>
        <v>313.04000000000002</v>
      </c>
      <c r="CW57" s="31">
        <f t="shared" ca="1" si="191"/>
        <v>0</v>
      </c>
      <c r="CX57" s="31">
        <f t="shared" ca="1" si="192"/>
        <v>0</v>
      </c>
      <c r="CY57" s="31">
        <f t="shared" ca="1" si="193"/>
        <v>0</v>
      </c>
      <c r="CZ57" s="31">
        <f t="shared" ca="1" si="194"/>
        <v>-1.0500000000000003</v>
      </c>
      <c r="DA57" s="31">
        <f t="shared" ca="1" si="195"/>
        <v>0</v>
      </c>
      <c r="DB57" s="31">
        <f t="shared" ca="1" si="196"/>
        <v>0</v>
      </c>
      <c r="DC57" s="31">
        <f t="shared" ca="1" si="197"/>
        <v>-47.180000000000021</v>
      </c>
      <c r="DD57" s="31">
        <f t="shared" ca="1" si="198"/>
        <v>0</v>
      </c>
      <c r="DE57" s="31">
        <f t="shared" ca="1" si="199"/>
        <v>-7.6799999999999962</v>
      </c>
      <c r="DF57" s="31">
        <f t="shared" ca="1" si="200"/>
        <v>168.68999999999994</v>
      </c>
      <c r="DG57" s="31">
        <f t="shared" ca="1" si="201"/>
        <v>484.10999999999996</v>
      </c>
      <c r="DH57" s="31">
        <f t="shared" ca="1" si="202"/>
        <v>568.11000000000013</v>
      </c>
      <c r="DI57" s="32">
        <f t="shared" ca="1" si="68"/>
        <v>0</v>
      </c>
      <c r="DJ57" s="32">
        <f t="shared" ca="1" si="69"/>
        <v>0</v>
      </c>
      <c r="DK57" s="32">
        <f t="shared" ca="1" si="70"/>
        <v>0</v>
      </c>
      <c r="DL57" s="32">
        <f t="shared" ca="1" si="71"/>
        <v>-0.05</v>
      </c>
      <c r="DM57" s="32">
        <f t="shared" ca="1" si="72"/>
        <v>0</v>
      </c>
      <c r="DN57" s="32">
        <f t="shared" ca="1" si="73"/>
        <v>0</v>
      </c>
      <c r="DO57" s="32">
        <f t="shared" ca="1" si="74"/>
        <v>-2.36</v>
      </c>
      <c r="DP57" s="32">
        <f t="shared" ca="1" si="75"/>
        <v>0</v>
      </c>
      <c r="DQ57" s="32">
        <f t="shared" ca="1" si="76"/>
        <v>-0.38</v>
      </c>
      <c r="DR57" s="32">
        <f t="shared" ca="1" si="77"/>
        <v>8.43</v>
      </c>
      <c r="DS57" s="32">
        <f t="shared" ca="1" si="78"/>
        <v>24.21</v>
      </c>
      <c r="DT57" s="32">
        <f t="shared" ca="1" si="79"/>
        <v>28.41</v>
      </c>
      <c r="DU57" s="31">
        <f t="shared" ca="1" si="80"/>
        <v>0</v>
      </c>
      <c r="DV57" s="31">
        <f t="shared" ca="1" si="81"/>
        <v>0</v>
      </c>
      <c r="DW57" s="31">
        <f t="shared" ca="1" si="82"/>
        <v>0</v>
      </c>
      <c r="DX57" s="31">
        <f t="shared" ca="1" si="83"/>
        <v>-0.22</v>
      </c>
      <c r="DY57" s="31">
        <f t="shared" ca="1" si="84"/>
        <v>0</v>
      </c>
      <c r="DZ57" s="31">
        <f t="shared" ca="1" si="85"/>
        <v>0</v>
      </c>
      <c r="EA57" s="31">
        <f t="shared" ca="1" si="86"/>
        <v>-9.61</v>
      </c>
      <c r="EB57" s="31">
        <f t="shared" ca="1" si="87"/>
        <v>0</v>
      </c>
      <c r="EC57" s="31">
        <f t="shared" ca="1" si="88"/>
        <v>-1.53</v>
      </c>
      <c r="ED57" s="31">
        <f t="shared" ca="1" si="89"/>
        <v>33.19</v>
      </c>
      <c r="EE57" s="31">
        <f t="shared" ca="1" si="90"/>
        <v>94.11</v>
      </c>
      <c r="EF57" s="31">
        <f t="shared" ca="1" si="91"/>
        <v>109.16</v>
      </c>
      <c r="EG57" s="32">
        <f t="shared" ca="1" si="92"/>
        <v>0</v>
      </c>
      <c r="EH57" s="32">
        <f t="shared" ca="1" si="93"/>
        <v>0</v>
      </c>
      <c r="EI57" s="32">
        <f t="shared" ca="1" si="94"/>
        <v>0</v>
      </c>
      <c r="EJ57" s="32">
        <f t="shared" ca="1" si="95"/>
        <v>-1.3200000000000003</v>
      </c>
      <c r="EK57" s="32">
        <f t="shared" ca="1" si="96"/>
        <v>0</v>
      </c>
      <c r="EL57" s="32">
        <f t="shared" ca="1" si="97"/>
        <v>0</v>
      </c>
      <c r="EM57" s="32">
        <f t="shared" ca="1" si="98"/>
        <v>-59.15000000000002</v>
      </c>
      <c r="EN57" s="32">
        <f t="shared" ca="1" si="99"/>
        <v>0</v>
      </c>
      <c r="EO57" s="32">
        <f t="shared" ca="1" si="100"/>
        <v>-9.5899999999999963</v>
      </c>
      <c r="EP57" s="32">
        <f t="shared" ca="1" si="101"/>
        <v>210.30999999999995</v>
      </c>
      <c r="EQ57" s="32">
        <f t="shared" ca="1" si="102"/>
        <v>602.42999999999995</v>
      </c>
      <c r="ER57" s="32">
        <f t="shared" ca="1" si="103"/>
        <v>705.68000000000006</v>
      </c>
    </row>
    <row r="58" spans="1:148" x14ac:dyDescent="0.25">
      <c r="A58" t="s">
        <v>464</v>
      </c>
      <c r="B58" s="1" t="s">
        <v>106</v>
      </c>
      <c r="C58" t="str">
        <f t="shared" ca="1" si="216"/>
        <v>FNG1</v>
      </c>
      <c r="D58" t="str">
        <f t="shared" ca="1" si="217"/>
        <v>Fort Nelson</v>
      </c>
      <c r="E58" s="51">
        <v>3919.8355200000001</v>
      </c>
      <c r="F58" s="51">
        <v>1669.27944</v>
      </c>
      <c r="G58" s="51">
        <v>16941.342240000002</v>
      </c>
      <c r="H58" s="51">
        <v>11310.48288</v>
      </c>
      <c r="I58" s="51">
        <v>11326.5708</v>
      </c>
      <c r="J58" s="51">
        <v>10217.85168</v>
      </c>
      <c r="K58" s="51">
        <v>8008.3197600000003</v>
      </c>
      <c r="L58" s="51">
        <v>12111.5748</v>
      </c>
      <c r="M58" s="51">
        <v>9383.3207999999995</v>
      </c>
      <c r="N58" s="51">
        <v>8064.6110399999998</v>
      </c>
      <c r="O58" s="51">
        <v>2413.1959200000001</v>
      </c>
      <c r="P58" s="51">
        <v>7713.9444000000003</v>
      </c>
      <c r="Q58" s="32">
        <v>582992.18999999994</v>
      </c>
      <c r="R58" s="32">
        <v>76199.179999999993</v>
      </c>
      <c r="S58" s="32">
        <v>2439239.0499999998</v>
      </c>
      <c r="T58" s="32">
        <v>749558.23</v>
      </c>
      <c r="U58" s="32">
        <v>1301807.97</v>
      </c>
      <c r="V58" s="32">
        <v>2154566.17</v>
      </c>
      <c r="W58" s="32">
        <v>923098.26</v>
      </c>
      <c r="X58" s="32">
        <v>1875432.72</v>
      </c>
      <c r="Y58" s="32">
        <v>2534441.4500000002</v>
      </c>
      <c r="Z58" s="32">
        <v>1182619.69</v>
      </c>
      <c r="AA58" s="32">
        <v>88622.89</v>
      </c>
      <c r="AB58" s="32">
        <v>789990.40000000002</v>
      </c>
      <c r="AC58" s="2">
        <v>3.64</v>
      </c>
      <c r="AD58" s="2">
        <v>3.64</v>
      </c>
      <c r="AE58" s="2">
        <v>3.64</v>
      </c>
      <c r="AF58" s="2">
        <v>3.64</v>
      </c>
      <c r="AG58" s="2">
        <v>3.64</v>
      </c>
      <c r="AH58" s="2">
        <v>3.64</v>
      </c>
      <c r="AI58" s="2">
        <v>2.95</v>
      </c>
      <c r="AJ58" s="2">
        <v>2.95</v>
      </c>
      <c r="AK58" s="2">
        <v>2.95</v>
      </c>
      <c r="AL58" s="2">
        <v>1.28</v>
      </c>
      <c r="AM58" s="2">
        <v>1.28</v>
      </c>
      <c r="AN58" s="2">
        <v>1.28</v>
      </c>
      <c r="AO58" s="33">
        <v>21220.92</v>
      </c>
      <c r="AP58" s="33">
        <v>2773.65</v>
      </c>
      <c r="AQ58" s="33">
        <v>88788.3</v>
      </c>
      <c r="AR58" s="33">
        <v>27283.919999999998</v>
      </c>
      <c r="AS58" s="33">
        <v>47385.81</v>
      </c>
      <c r="AT58" s="33">
        <v>78426.210000000006</v>
      </c>
      <c r="AU58" s="33">
        <v>27231.4</v>
      </c>
      <c r="AV58" s="33">
        <v>55325.27</v>
      </c>
      <c r="AW58" s="33">
        <v>74766.02</v>
      </c>
      <c r="AX58" s="33">
        <v>15137.53</v>
      </c>
      <c r="AY58" s="33">
        <v>1134.3699999999999</v>
      </c>
      <c r="AZ58" s="33">
        <v>10111.879999999999</v>
      </c>
      <c r="BA58" s="31">
        <f t="shared" si="44"/>
        <v>-233.2</v>
      </c>
      <c r="BB58" s="31">
        <f t="shared" si="45"/>
        <v>-30.48</v>
      </c>
      <c r="BC58" s="31">
        <f t="shared" si="46"/>
        <v>-975.7</v>
      </c>
      <c r="BD58" s="31">
        <f t="shared" si="47"/>
        <v>1199.29</v>
      </c>
      <c r="BE58" s="31">
        <f t="shared" si="48"/>
        <v>2082.89</v>
      </c>
      <c r="BF58" s="31">
        <f t="shared" si="49"/>
        <v>3447.31</v>
      </c>
      <c r="BG58" s="31">
        <f t="shared" si="50"/>
        <v>2861.6</v>
      </c>
      <c r="BH58" s="31">
        <f t="shared" si="51"/>
        <v>5813.84</v>
      </c>
      <c r="BI58" s="31">
        <f t="shared" si="52"/>
        <v>7856.77</v>
      </c>
      <c r="BJ58" s="31">
        <f t="shared" si="53"/>
        <v>-4612.22</v>
      </c>
      <c r="BK58" s="31">
        <f t="shared" si="54"/>
        <v>-345.63</v>
      </c>
      <c r="BL58" s="31">
        <f t="shared" si="55"/>
        <v>-3080.96</v>
      </c>
      <c r="BM58" s="6">
        <f t="shared" ca="1" si="215"/>
        <v>2.0000000000000001E-4</v>
      </c>
      <c r="BN58" s="6">
        <f t="shared" ca="1" si="215"/>
        <v>2.0000000000000001E-4</v>
      </c>
      <c r="BO58" s="6">
        <f t="shared" ca="1" si="215"/>
        <v>2.0000000000000001E-4</v>
      </c>
      <c r="BP58" s="6">
        <f t="shared" ca="1" si="215"/>
        <v>2.0000000000000001E-4</v>
      </c>
      <c r="BQ58" s="6">
        <f t="shared" ca="1" si="215"/>
        <v>2.0000000000000001E-4</v>
      </c>
      <c r="BR58" s="6">
        <f t="shared" ca="1" si="215"/>
        <v>2.0000000000000001E-4</v>
      </c>
      <c r="BS58" s="6">
        <f t="shared" ca="1" si="215"/>
        <v>2.0000000000000001E-4</v>
      </c>
      <c r="BT58" s="6">
        <f t="shared" ca="1" si="215"/>
        <v>2.0000000000000001E-4</v>
      </c>
      <c r="BU58" s="6">
        <f t="shared" ca="1" si="215"/>
        <v>2.0000000000000001E-4</v>
      </c>
      <c r="BV58" s="6">
        <f t="shared" ca="1" si="215"/>
        <v>2.0000000000000001E-4</v>
      </c>
      <c r="BW58" s="6">
        <f t="shared" ca="1" si="215"/>
        <v>2.0000000000000001E-4</v>
      </c>
      <c r="BX58" s="6">
        <f t="shared" ca="1" si="215"/>
        <v>2.0000000000000001E-4</v>
      </c>
      <c r="BY58" s="31">
        <f t="shared" ca="1" si="203"/>
        <v>116.6</v>
      </c>
      <c r="BZ58" s="31">
        <f t="shared" ca="1" si="204"/>
        <v>15.24</v>
      </c>
      <c r="CA58" s="31">
        <f t="shared" ca="1" si="205"/>
        <v>487.85</v>
      </c>
      <c r="CB58" s="31">
        <f t="shared" ca="1" si="206"/>
        <v>149.91</v>
      </c>
      <c r="CC58" s="31">
        <f t="shared" ca="1" si="207"/>
        <v>260.36</v>
      </c>
      <c r="CD58" s="31">
        <f t="shared" ca="1" si="208"/>
        <v>430.91</v>
      </c>
      <c r="CE58" s="31">
        <f t="shared" ca="1" si="209"/>
        <v>184.62</v>
      </c>
      <c r="CF58" s="31">
        <f t="shared" ca="1" si="210"/>
        <v>375.09</v>
      </c>
      <c r="CG58" s="31">
        <f t="shared" ca="1" si="211"/>
        <v>506.89</v>
      </c>
      <c r="CH58" s="31">
        <f t="shared" ca="1" si="212"/>
        <v>236.52</v>
      </c>
      <c r="CI58" s="31">
        <f t="shared" ca="1" si="213"/>
        <v>17.72</v>
      </c>
      <c r="CJ58" s="31">
        <f t="shared" ca="1" si="214"/>
        <v>158</v>
      </c>
      <c r="CK58" s="32">
        <f t="shared" ca="1" si="56"/>
        <v>1574.08</v>
      </c>
      <c r="CL58" s="32">
        <f t="shared" ca="1" si="57"/>
        <v>205.74</v>
      </c>
      <c r="CM58" s="32">
        <f t="shared" ca="1" si="58"/>
        <v>6585.95</v>
      </c>
      <c r="CN58" s="32">
        <f t="shared" ca="1" si="59"/>
        <v>2023.81</v>
      </c>
      <c r="CO58" s="32">
        <f t="shared" ca="1" si="60"/>
        <v>3514.88</v>
      </c>
      <c r="CP58" s="32">
        <f t="shared" ca="1" si="61"/>
        <v>5817.33</v>
      </c>
      <c r="CQ58" s="32">
        <f t="shared" ca="1" si="62"/>
        <v>2492.37</v>
      </c>
      <c r="CR58" s="32">
        <f t="shared" ca="1" si="63"/>
        <v>5063.67</v>
      </c>
      <c r="CS58" s="32">
        <f t="shared" ca="1" si="64"/>
        <v>6842.99</v>
      </c>
      <c r="CT58" s="32">
        <f t="shared" ca="1" si="65"/>
        <v>3193.07</v>
      </c>
      <c r="CU58" s="32">
        <f t="shared" ca="1" si="66"/>
        <v>239.28</v>
      </c>
      <c r="CV58" s="32">
        <f t="shared" ca="1" si="67"/>
        <v>2132.9699999999998</v>
      </c>
      <c r="CW58" s="31">
        <f t="shared" ca="1" si="191"/>
        <v>-19297.039999999997</v>
      </c>
      <c r="CX58" s="31">
        <f t="shared" ca="1" si="192"/>
        <v>-2522.19</v>
      </c>
      <c r="CY58" s="31">
        <f t="shared" ca="1" si="193"/>
        <v>-80738.8</v>
      </c>
      <c r="CZ58" s="31">
        <f t="shared" ca="1" si="194"/>
        <v>-26309.489999999998</v>
      </c>
      <c r="DA58" s="31">
        <f t="shared" ca="1" si="195"/>
        <v>-45693.46</v>
      </c>
      <c r="DB58" s="31">
        <f t="shared" ca="1" si="196"/>
        <v>-75625.279999999999</v>
      </c>
      <c r="DC58" s="31">
        <f t="shared" ca="1" si="197"/>
        <v>-27416.010000000002</v>
      </c>
      <c r="DD58" s="31">
        <f t="shared" ca="1" si="198"/>
        <v>-55700.349999999991</v>
      </c>
      <c r="DE58" s="31">
        <f t="shared" ca="1" si="199"/>
        <v>-75272.91</v>
      </c>
      <c r="DF58" s="31">
        <f t="shared" ca="1" si="200"/>
        <v>-7095.72</v>
      </c>
      <c r="DG58" s="31">
        <f t="shared" ca="1" si="201"/>
        <v>-531.7399999999999</v>
      </c>
      <c r="DH58" s="31">
        <f t="shared" ca="1" si="202"/>
        <v>-4739.95</v>
      </c>
      <c r="DI58" s="32">
        <f t="shared" ca="1" si="68"/>
        <v>-964.85</v>
      </c>
      <c r="DJ58" s="32">
        <f t="shared" ca="1" si="69"/>
        <v>-126.11</v>
      </c>
      <c r="DK58" s="32">
        <f t="shared" ca="1" si="70"/>
        <v>-4036.94</v>
      </c>
      <c r="DL58" s="32">
        <f t="shared" ca="1" si="71"/>
        <v>-1315.47</v>
      </c>
      <c r="DM58" s="32">
        <f t="shared" ca="1" si="72"/>
        <v>-2284.67</v>
      </c>
      <c r="DN58" s="32">
        <f t="shared" ca="1" si="73"/>
        <v>-3781.26</v>
      </c>
      <c r="DO58" s="32">
        <f t="shared" ca="1" si="74"/>
        <v>-1370.8</v>
      </c>
      <c r="DP58" s="32">
        <f t="shared" ca="1" si="75"/>
        <v>-2785.02</v>
      </c>
      <c r="DQ58" s="32">
        <f t="shared" ca="1" si="76"/>
        <v>-3763.65</v>
      </c>
      <c r="DR58" s="32">
        <f t="shared" ca="1" si="77"/>
        <v>-354.79</v>
      </c>
      <c r="DS58" s="32">
        <f t="shared" ca="1" si="78"/>
        <v>-26.59</v>
      </c>
      <c r="DT58" s="32">
        <f t="shared" ca="1" si="79"/>
        <v>-237</v>
      </c>
      <c r="DU58" s="31">
        <f t="shared" ca="1" si="80"/>
        <v>-4193.3900000000003</v>
      </c>
      <c r="DV58" s="31">
        <f t="shared" ca="1" si="81"/>
        <v>-542.20000000000005</v>
      </c>
      <c r="DW58" s="31">
        <f t="shared" ca="1" si="82"/>
        <v>-17186.22</v>
      </c>
      <c r="DX58" s="31">
        <f t="shared" ca="1" si="83"/>
        <v>-5538.84</v>
      </c>
      <c r="DY58" s="31">
        <f t="shared" ca="1" si="84"/>
        <v>-9516.4</v>
      </c>
      <c r="DZ58" s="31">
        <f t="shared" ca="1" si="85"/>
        <v>-15573.55</v>
      </c>
      <c r="EA58" s="31">
        <f t="shared" ca="1" si="86"/>
        <v>-5583.82</v>
      </c>
      <c r="EB58" s="31">
        <f t="shared" ca="1" si="87"/>
        <v>-11214.41</v>
      </c>
      <c r="EC58" s="31">
        <f t="shared" ca="1" si="88"/>
        <v>-14979.23</v>
      </c>
      <c r="ED58" s="31">
        <f t="shared" ca="1" si="89"/>
        <v>-1396</v>
      </c>
      <c r="EE58" s="31">
        <f t="shared" ca="1" si="90"/>
        <v>-103.37</v>
      </c>
      <c r="EF58" s="31">
        <f t="shared" ca="1" si="91"/>
        <v>-910.75</v>
      </c>
      <c r="EG58" s="32">
        <f t="shared" ca="1" si="92"/>
        <v>-24455.279999999995</v>
      </c>
      <c r="EH58" s="32">
        <f t="shared" ca="1" si="93"/>
        <v>-3190.5</v>
      </c>
      <c r="EI58" s="32">
        <f t="shared" ca="1" si="94"/>
        <v>-101961.96</v>
      </c>
      <c r="EJ58" s="32">
        <f t="shared" ca="1" si="95"/>
        <v>-33163.800000000003</v>
      </c>
      <c r="EK58" s="32">
        <f t="shared" ca="1" si="96"/>
        <v>-57494.53</v>
      </c>
      <c r="EL58" s="32">
        <f t="shared" ca="1" si="97"/>
        <v>-94980.09</v>
      </c>
      <c r="EM58" s="32">
        <f t="shared" ca="1" si="98"/>
        <v>-34370.630000000005</v>
      </c>
      <c r="EN58" s="32">
        <f t="shared" ca="1" si="99"/>
        <v>-69699.779999999984</v>
      </c>
      <c r="EO58" s="32">
        <f t="shared" ca="1" si="100"/>
        <v>-94015.79</v>
      </c>
      <c r="EP58" s="32">
        <f t="shared" ca="1" si="101"/>
        <v>-8846.51</v>
      </c>
      <c r="EQ58" s="32">
        <f t="shared" ca="1" si="102"/>
        <v>-661.69999999999993</v>
      </c>
      <c r="ER58" s="32">
        <f t="shared" ca="1" si="103"/>
        <v>-5887.7</v>
      </c>
    </row>
    <row r="59" spans="1:148" x14ac:dyDescent="0.25">
      <c r="A59" t="s">
        <v>450</v>
      </c>
      <c r="B59" s="1" t="s">
        <v>127</v>
      </c>
      <c r="C59" t="str">
        <f t="shared" ca="1" si="216"/>
        <v>GHO</v>
      </c>
      <c r="D59" t="str">
        <f t="shared" ca="1" si="217"/>
        <v>Ghost Hydro Facility</v>
      </c>
      <c r="E59" s="51">
        <v>9627.6602239999993</v>
      </c>
      <c r="F59" s="51">
        <v>9558.6720170000008</v>
      </c>
      <c r="G59" s="51">
        <v>10199.1036678</v>
      </c>
      <c r="H59" s="51">
        <v>10063.1053426</v>
      </c>
      <c r="I59" s="51">
        <v>18033.654288999998</v>
      </c>
      <c r="J59" s="51">
        <v>24251.710803999998</v>
      </c>
      <c r="K59" s="51">
        <v>28617.066368600001</v>
      </c>
      <c r="L59" s="51">
        <v>19061.536936199998</v>
      </c>
      <c r="M59" s="51">
        <v>8757.6650269999991</v>
      </c>
      <c r="N59" s="51">
        <v>5729.6390044999998</v>
      </c>
      <c r="O59" s="51">
        <v>9381.7243682999997</v>
      </c>
      <c r="P59" s="51">
        <v>9641.3543196999999</v>
      </c>
      <c r="Q59" s="32">
        <v>611987.12</v>
      </c>
      <c r="R59" s="32">
        <v>293651.87</v>
      </c>
      <c r="S59" s="32">
        <v>1248228.1200000001</v>
      </c>
      <c r="T59" s="32">
        <v>1681049.51</v>
      </c>
      <c r="U59" s="32">
        <v>1896793.02</v>
      </c>
      <c r="V59" s="32">
        <v>3050070.07</v>
      </c>
      <c r="W59" s="32">
        <v>1652758.71</v>
      </c>
      <c r="X59" s="32">
        <v>1775120.17</v>
      </c>
      <c r="Y59" s="32">
        <v>2107903.7200000002</v>
      </c>
      <c r="Z59" s="32">
        <v>437026.47</v>
      </c>
      <c r="AA59" s="32">
        <v>318335.65000000002</v>
      </c>
      <c r="AB59" s="32">
        <v>810756.29</v>
      </c>
      <c r="AC59" s="2">
        <v>-0.47</v>
      </c>
      <c r="AD59" s="2">
        <v>-0.47</v>
      </c>
      <c r="AE59" s="2">
        <v>-0.47</v>
      </c>
      <c r="AF59" s="2">
        <v>-0.47</v>
      </c>
      <c r="AG59" s="2">
        <v>-0.47</v>
      </c>
      <c r="AH59" s="2">
        <v>-0.47</v>
      </c>
      <c r="AI59" s="2">
        <v>-0.47</v>
      </c>
      <c r="AJ59" s="2">
        <v>-0.47</v>
      </c>
      <c r="AK59" s="2">
        <v>-0.47</v>
      </c>
      <c r="AL59" s="2">
        <v>-0.47</v>
      </c>
      <c r="AM59" s="2">
        <v>-0.47</v>
      </c>
      <c r="AN59" s="2">
        <v>-0.47</v>
      </c>
      <c r="AO59" s="33">
        <v>-2876.34</v>
      </c>
      <c r="AP59" s="33">
        <v>-1380.16</v>
      </c>
      <c r="AQ59" s="33">
        <v>-5866.67</v>
      </c>
      <c r="AR59" s="33">
        <v>-7900.93</v>
      </c>
      <c r="AS59" s="33">
        <v>-8914.93</v>
      </c>
      <c r="AT59" s="33">
        <v>-14335.33</v>
      </c>
      <c r="AU59" s="33">
        <v>-7767.97</v>
      </c>
      <c r="AV59" s="33">
        <v>-8343.06</v>
      </c>
      <c r="AW59" s="33">
        <v>-9907.15</v>
      </c>
      <c r="AX59" s="33">
        <v>-2054.02</v>
      </c>
      <c r="AY59" s="33">
        <v>-1496.18</v>
      </c>
      <c r="AZ59" s="33">
        <v>-3810.55</v>
      </c>
      <c r="BA59" s="31">
        <f t="shared" si="44"/>
        <v>-244.79</v>
      </c>
      <c r="BB59" s="31">
        <f t="shared" si="45"/>
        <v>-117.46</v>
      </c>
      <c r="BC59" s="31">
        <f t="shared" si="46"/>
        <v>-499.29</v>
      </c>
      <c r="BD59" s="31">
        <f t="shared" si="47"/>
        <v>2689.68</v>
      </c>
      <c r="BE59" s="31">
        <f t="shared" si="48"/>
        <v>3034.87</v>
      </c>
      <c r="BF59" s="31">
        <f t="shared" si="49"/>
        <v>4880.1099999999997</v>
      </c>
      <c r="BG59" s="31">
        <f t="shared" si="50"/>
        <v>5123.55</v>
      </c>
      <c r="BH59" s="31">
        <f t="shared" si="51"/>
        <v>5502.87</v>
      </c>
      <c r="BI59" s="31">
        <f t="shared" si="52"/>
        <v>6534.5</v>
      </c>
      <c r="BJ59" s="31">
        <f t="shared" si="53"/>
        <v>-1704.4</v>
      </c>
      <c r="BK59" s="31">
        <f t="shared" si="54"/>
        <v>-1241.51</v>
      </c>
      <c r="BL59" s="31">
        <f t="shared" si="55"/>
        <v>-3161.95</v>
      </c>
      <c r="BM59" s="6">
        <f t="shared" ca="1" si="215"/>
        <v>-3.1099999999999999E-2</v>
      </c>
      <c r="BN59" s="6">
        <f t="shared" ca="1" si="215"/>
        <v>-3.1099999999999999E-2</v>
      </c>
      <c r="BO59" s="6">
        <f t="shared" ca="1" si="215"/>
        <v>-3.1099999999999999E-2</v>
      </c>
      <c r="BP59" s="6">
        <f t="shared" ca="1" si="215"/>
        <v>-3.1099999999999999E-2</v>
      </c>
      <c r="BQ59" s="6">
        <f t="shared" ca="1" si="215"/>
        <v>-3.1099999999999999E-2</v>
      </c>
      <c r="BR59" s="6">
        <f t="shared" ca="1" si="215"/>
        <v>-3.1099999999999999E-2</v>
      </c>
      <c r="BS59" s="6">
        <f t="shared" ref="BM59:BX80" ca="1" si="218">VLOOKUP($C59,LossFactorLookup,3,FALSE)</f>
        <v>-3.1099999999999999E-2</v>
      </c>
      <c r="BT59" s="6">
        <f t="shared" ca="1" si="218"/>
        <v>-3.1099999999999999E-2</v>
      </c>
      <c r="BU59" s="6">
        <f t="shared" ca="1" si="218"/>
        <v>-3.1099999999999999E-2</v>
      </c>
      <c r="BV59" s="6">
        <f t="shared" ca="1" si="218"/>
        <v>-3.1099999999999999E-2</v>
      </c>
      <c r="BW59" s="6">
        <f t="shared" ca="1" si="218"/>
        <v>-3.1099999999999999E-2</v>
      </c>
      <c r="BX59" s="6">
        <f t="shared" ca="1" si="218"/>
        <v>-3.1099999999999999E-2</v>
      </c>
      <c r="BY59" s="31">
        <f t="shared" ca="1" si="203"/>
        <v>-19032.8</v>
      </c>
      <c r="BZ59" s="31">
        <f t="shared" ca="1" si="204"/>
        <v>-9132.57</v>
      </c>
      <c r="CA59" s="31">
        <f t="shared" ca="1" si="205"/>
        <v>-38819.89</v>
      </c>
      <c r="CB59" s="31">
        <f t="shared" ca="1" si="206"/>
        <v>-52280.639999999999</v>
      </c>
      <c r="CC59" s="31">
        <f t="shared" ca="1" si="207"/>
        <v>-58990.26</v>
      </c>
      <c r="CD59" s="31">
        <f t="shared" ca="1" si="208"/>
        <v>-94857.18</v>
      </c>
      <c r="CE59" s="31">
        <f t="shared" ca="1" si="209"/>
        <v>-51400.800000000003</v>
      </c>
      <c r="CF59" s="31">
        <f t="shared" ca="1" si="210"/>
        <v>-55206.239999999998</v>
      </c>
      <c r="CG59" s="31">
        <f t="shared" ca="1" si="211"/>
        <v>-65555.81</v>
      </c>
      <c r="CH59" s="31">
        <f t="shared" ca="1" si="212"/>
        <v>-13591.52</v>
      </c>
      <c r="CI59" s="31">
        <f t="shared" ca="1" si="213"/>
        <v>-9900.24</v>
      </c>
      <c r="CJ59" s="31">
        <f t="shared" ca="1" si="214"/>
        <v>-25214.52</v>
      </c>
      <c r="CK59" s="32">
        <f t="shared" ca="1" si="56"/>
        <v>1652.37</v>
      </c>
      <c r="CL59" s="32">
        <f t="shared" ca="1" si="57"/>
        <v>792.86</v>
      </c>
      <c r="CM59" s="32">
        <f t="shared" ca="1" si="58"/>
        <v>3370.22</v>
      </c>
      <c r="CN59" s="32">
        <f t="shared" ca="1" si="59"/>
        <v>4538.83</v>
      </c>
      <c r="CO59" s="32">
        <f t="shared" ca="1" si="60"/>
        <v>5121.34</v>
      </c>
      <c r="CP59" s="32">
        <f t="shared" ca="1" si="61"/>
        <v>8235.19</v>
      </c>
      <c r="CQ59" s="32">
        <f t="shared" ca="1" si="62"/>
        <v>4462.45</v>
      </c>
      <c r="CR59" s="32">
        <f t="shared" ca="1" si="63"/>
        <v>4792.82</v>
      </c>
      <c r="CS59" s="32">
        <f t="shared" ca="1" si="64"/>
        <v>5691.34</v>
      </c>
      <c r="CT59" s="32">
        <f t="shared" ca="1" si="65"/>
        <v>1179.97</v>
      </c>
      <c r="CU59" s="32">
        <f t="shared" ca="1" si="66"/>
        <v>859.51</v>
      </c>
      <c r="CV59" s="32">
        <f t="shared" ca="1" si="67"/>
        <v>2189.04</v>
      </c>
      <c r="CW59" s="31">
        <f t="shared" ca="1" si="191"/>
        <v>-14259.3</v>
      </c>
      <c r="CX59" s="31">
        <f t="shared" ca="1" si="192"/>
        <v>-6842.0899999999992</v>
      </c>
      <c r="CY59" s="31">
        <f t="shared" ca="1" si="193"/>
        <v>-29083.71</v>
      </c>
      <c r="CZ59" s="31">
        <f t="shared" ca="1" si="194"/>
        <v>-42530.559999999998</v>
      </c>
      <c r="DA59" s="31">
        <f t="shared" ca="1" si="195"/>
        <v>-47988.86</v>
      </c>
      <c r="DB59" s="31">
        <f t="shared" ca="1" si="196"/>
        <v>-77166.76999999999</v>
      </c>
      <c r="DC59" s="31">
        <f t="shared" ca="1" si="197"/>
        <v>-44293.930000000008</v>
      </c>
      <c r="DD59" s="31">
        <f t="shared" ca="1" si="198"/>
        <v>-47573.23</v>
      </c>
      <c r="DE59" s="31">
        <f t="shared" ca="1" si="199"/>
        <v>-56491.82</v>
      </c>
      <c r="DF59" s="31">
        <f t="shared" ca="1" si="200"/>
        <v>-8653.130000000001</v>
      </c>
      <c r="DG59" s="31">
        <f t="shared" ca="1" si="201"/>
        <v>-6303.0399999999991</v>
      </c>
      <c r="DH59" s="31">
        <f t="shared" ca="1" si="202"/>
        <v>-16052.98</v>
      </c>
      <c r="DI59" s="32">
        <f t="shared" ca="1" si="68"/>
        <v>-712.97</v>
      </c>
      <c r="DJ59" s="32">
        <f t="shared" ca="1" si="69"/>
        <v>-342.1</v>
      </c>
      <c r="DK59" s="32">
        <f t="shared" ca="1" si="70"/>
        <v>-1454.19</v>
      </c>
      <c r="DL59" s="32">
        <f t="shared" ca="1" si="71"/>
        <v>-2126.5300000000002</v>
      </c>
      <c r="DM59" s="32">
        <f t="shared" ca="1" si="72"/>
        <v>-2399.44</v>
      </c>
      <c r="DN59" s="32">
        <f t="shared" ca="1" si="73"/>
        <v>-3858.34</v>
      </c>
      <c r="DO59" s="32">
        <f t="shared" ca="1" si="74"/>
        <v>-2214.6999999999998</v>
      </c>
      <c r="DP59" s="32">
        <f t="shared" ca="1" si="75"/>
        <v>-2378.66</v>
      </c>
      <c r="DQ59" s="32">
        <f t="shared" ca="1" si="76"/>
        <v>-2824.59</v>
      </c>
      <c r="DR59" s="32">
        <f t="shared" ca="1" si="77"/>
        <v>-432.66</v>
      </c>
      <c r="DS59" s="32">
        <f t="shared" ca="1" si="78"/>
        <v>-315.14999999999998</v>
      </c>
      <c r="DT59" s="32">
        <f t="shared" ca="1" si="79"/>
        <v>-802.65</v>
      </c>
      <c r="DU59" s="31">
        <f t="shared" ca="1" si="80"/>
        <v>-3098.65</v>
      </c>
      <c r="DV59" s="31">
        <f t="shared" ca="1" si="81"/>
        <v>-1470.85</v>
      </c>
      <c r="DW59" s="31">
        <f t="shared" ca="1" si="82"/>
        <v>-6190.82</v>
      </c>
      <c r="DX59" s="31">
        <f t="shared" ca="1" si="83"/>
        <v>-8953.7999999999993</v>
      </c>
      <c r="DY59" s="31">
        <f t="shared" ca="1" si="84"/>
        <v>-9994.4500000000007</v>
      </c>
      <c r="DZ59" s="31">
        <f t="shared" ca="1" si="85"/>
        <v>-15890.99</v>
      </c>
      <c r="EA59" s="31">
        <f t="shared" ca="1" si="86"/>
        <v>-9021.35</v>
      </c>
      <c r="EB59" s="31">
        <f t="shared" ca="1" si="87"/>
        <v>-9578.14</v>
      </c>
      <c r="EC59" s="31">
        <f t="shared" ca="1" si="88"/>
        <v>-11241.81</v>
      </c>
      <c r="ED59" s="31">
        <f t="shared" ca="1" si="89"/>
        <v>-1702.41</v>
      </c>
      <c r="EE59" s="31">
        <f t="shared" ca="1" si="90"/>
        <v>-1225.33</v>
      </c>
      <c r="EF59" s="31">
        <f t="shared" ca="1" si="91"/>
        <v>-3084.46</v>
      </c>
      <c r="EG59" s="32">
        <f t="shared" ca="1" si="92"/>
        <v>-18070.919999999998</v>
      </c>
      <c r="EH59" s="32">
        <f t="shared" ca="1" si="93"/>
        <v>-8655.0399999999991</v>
      </c>
      <c r="EI59" s="32">
        <f t="shared" ca="1" si="94"/>
        <v>-36728.720000000001</v>
      </c>
      <c r="EJ59" s="32">
        <f t="shared" ca="1" si="95"/>
        <v>-53610.89</v>
      </c>
      <c r="EK59" s="32">
        <f t="shared" ca="1" si="96"/>
        <v>-60382.75</v>
      </c>
      <c r="EL59" s="32">
        <f t="shared" ca="1" si="97"/>
        <v>-96916.099999999991</v>
      </c>
      <c r="EM59" s="32">
        <f t="shared" ca="1" si="98"/>
        <v>-55529.98</v>
      </c>
      <c r="EN59" s="32">
        <f t="shared" ca="1" si="99"/>
        <v>-59530.03</v>
      </c>
      <c r="EO59" s="32">
        <f t="shared" ca="1" si="100"/>
        <v>-70558.22</v>
      </c>
      <c r="EP59" s="32">
        <f t="shared" ca="1" si="101"/>
        <v>-10788.2</v>
      </c>
      <c r="EQ59" s="32">
        <f t="shared" ca="1" si="102"/>
        <v>-7843.5199999999986</v>
      </c>
      <c r="ER59" s="32">
        <f t="shared" ca="1" si="103"/>
        <v>-19940.09</v>
      </c>
    </row>
    <row r="60" spans="1:148" x14ac:dyDescent="0.25">
      <c r="A60" t="s">
        <v>465</v>
      </c>
      <c r="B60" s="1" t="s">
        <v>46</v>
      </c>
      <c r="C60" t="str">
        <f t="shared" ca="1" si="216"/>
        <v>GN1</v>
      </c>
      <c r="D60" t="str">
        <f t="shared" ca="1" si="217"/>
        <v>Genesee #1</v>
      </c>
      <c r="E60" s="51">
        <v>256420.1607598</v>
      </c>
      <c r="F60" s="51">
        <v>261894.53434370001</v>
      </c>
      <c r="G60" s="51">
        <v>289026.6493858</v>
      </c>
      <c r="H60" s="51">
        <v>168399.49132669999</v>
      </c>
      <c r="I60" s="51">
        <v>132021.20795849999</v>
      </c>
      <c r="J60" s="51">
        <v>181254.89093210001</v>
      </c>
      <c r="K60" s="51">
        <v>260633.3395003</v>
      </c>
      <c r="L60" s="51">
        <v>288275.72189639998</v>
      </c>
      <c r="M60" s="51">
        <v>269933.8038159</v>
      </c>
      <c r="N60" s="51">
        <v>279952.41216180002</v>
      </c>
      <c r="O60" s="51">
        <v>273750.92494340002</v>
      </c>
      <c r="P60" s="51">
        <v>288745.55833550001</v>
      </c>
      <c r="Q60" s="32">
        <v>10365179.33</v>
      </c>
      <c r="R60" s="32">
        <v>7529563.3099999996</v>
      </c>
      <c r="S60" s="32">
        <v>30704354.530000001</v>
      </c>
      <c r="T60" s="32">
        <v>8219509.3799999999</v>
      </c>
      <c r="U60" s="32">
        <v>3747126.05</v>
      </c>
      <c r="V60" s="32">
        <v>12284532.289999999</v>
      </c>
      <c r="W60" s="32">
        <v>12942245.01</v>
      </c>
      <c r="X60" s="32">
        <v>24382691.739999998</v>
      </c>
      <c r="Y60" s="32">
        <v>31276325.550000001</v>
      </c>
      <c r="Z60" s="32">
        <v>18334295.399999999</v>
      </c>
      <c r="AA60" s="32">
        <v>7874398.0999999996</v>
      </c>
      <c r="AB60" s="32">
        <v>15137878.15</v>
      </c>
      <c r="AC60" s="2">
        <v>4.9400000000000004</v>
      </c>
      <c r="AD60" s="2">
        <v>4.9400000000000004</v>
      </c>
      <c r="AE60" s="2">
        <v>4.9400000000000004</v>
      </c>
      <c r="AF60" s="2">
        <v>4.9400000000000004</v>
      </c>
      <c r="AG60" s="2">
        <v>4.9400000000000004</v>
      </c>
      <c r="AH60" s="2">
        <v>4.9400000000000004</v>
      </c>
      <c r="AI60" s="2">
        <v>4.9400000000000004</v>
      </c>
      <c r="AJ60" s="2">
        <v>4.9400000000000004</v>
      </c>
      <c r="AK60" s="2">
        <v>4.9400000000000004</v>
      </c>
      <c r="AL60" s="2">
        <v>4.9400000000000004</v>
      </c>
      <c r="AM60" s="2">
        <v>4.9400000000000004</v>
      </c>
      <c r="AN60" s="2">
        <v>4.9400000000000004</v>
      </c>
      <c r="AO60" s="33">
        <v>512039.86</v>
      </c>
      <c r="AP60" s="33">
        <v>371960.43</v>
      </c>
      <c r="AQ60" s="33">
        <v>1516795.11</v>
      </c>
      <c r="AR60" s="33">
        <v>406043.76</v>
      </c>
      <c r="AS60" s="33">
        <v>185108.03</v>
      </c>
      <c r="AT60" s="33">
        <v>606855.9</v>
      </c>
      <c r="AU60" s="33">
        <v>639346.9</v>
      </c>
      <c r="AV60" s="33">
        <v>1204504.97</v>
      </c>
      <c r="AW60" s="33">
        <v>1545050.48</v>
      </c>
      <c r="AX60" s="33">
        <v>905714.19</v>
      </c>
      <c r="AY60" s="33">
        <v>388995.27</v>
      </c>
      <c r="AZ60" s="33">
        <v>747811.18</v>
      </c>
      <c r="BA60" s="31">
        <f t="shared" si="44"/>
        <v>-4146.07</v>
      </c>
      <c r="BB60" s="31">
        <f t="shared" si="45"/>
        <v>-3011.83</v>
      </c>
      <c r="BC60" s="31">
        <f t="shared" si="46"/>
        <v>-12281.74</v>
      </c>
      <c r="BD60" s="31">
        <f t="shared" si="47"/>
        <v>13151.22</v>
      </c>
      <c r="BE60" s="31">
        <f t="shared" si="48"/>
        <v>5995.4</v>
      </c>
      <c r="BF60" s="31">
        <f t="shared" si="49"/>
        <v>19655.25</v>
      </c>
      <c r="BG60" s="31">
        <f t="shared" si="50"/>
        <v>40120.959999999999</v>
      </c>
      <c r="BH60" s="31">
        <f t="shared" si="51"/>
        <v>75586.34</v>
      </c>
      <c r="BI60" s="31">
        <f t="shared" si="52"/>
        <v>96956.61</v>
      </c>
      <c r="BJ60" s="31">
        <f t="shared" si="53"/>
        <v>-71503.75</v>
      </c>
      <c r="BK60" s="31">
        <f t="shared" si="54"/>
        <v>-30710.15</v>
      </c>
      <c r="BL60" s="31">
        <f t="shared" si="55"/>
        <v>-59037.72</v>
      </c>
      <c r="BM60" s="6">
        <f t="shared" ca="1" si="218"/>
        <v>5.5399999999999998E-2</v>
      </c>
      <c r="BN60" s="6">
        <f t="shared" ca="1" si="218"/>
        <v>5.5399999999999998E-2</v>
      </c>
      <c r="BO60" s="6">
        <f t="shared" ca="1" si="218"/>
        <v>5.5399999999999998E-2</v>
      </c>
      <c r="BP60" s="6">
        <f t="shared" ca="1" si="218"/>
        <v>5.5399999999999998E-2</v>
      </c>
      <c r="BQ60" s="6">
        <f t="shared" ca="1" si="218"/>
        <v>5.5399999999999998E-2</v>
      </c>
      <c r="BR60" s="6">
        <f t="shared" ca="1" si="218"/>
        <v>5.5399999999999998E-2</v>
      </c>
      <c r="BS60" s="6">
        <f t="shared" ca="1" si="218"/>
        <v>5.5399999999999998E-2</v>
      </c>
      <c r="BT60" s="6">
        <f t="shared" ca="1" si="218"/>
        <v>5.5399999999999998E-2</v>
      </c>
      <c r="BU60" s="6">
        <f t="shared" ca="1" si="218"/>
        <v>5.5399999999999998E-2</v>
      </c>
      <c r="BV60" s="6">
        <f t="shared" ca="1" si="218"/>
        <v>5.5399999999999998E-2</v>
      </c>
      <c r="BW60" s="6">
        <f t="shared" ca="1" si="218"/>
        <v>5.5399999999999998E-2</v>
      </c>
      <c r="BX60" s="6">
        <f t="shared" ca="1" si="218"/>
        <v>5.5399999999999998E-2</v>
      </c>
      <c r="BY60" s="31">
        <f t="shared" ca="1" si="203"/>
        <v>574230.93000000005</v>
      </c>
      <c r="BZ60" s="31">
        <f t="shared" ca="1" si="204"/>
        <v>417137.81</v>
      </c>
      <c r="CA60" s="31">
        <f t="shared" ca="1" si="205"/>
        <v>1701021.24</v>
      </c>
      <c r="CB60" s="31">
        <f t="shared" ca="1" si="206"/>
        <v>455360.82</v>
      </c>
      <c r="CC60" s="31">
        <f t="shared" ca="1" si="207"/>
        <v>207590.78</v>
      </c>
      <c r="CD60" s="31">
        <f t="shared" ca="1" si="208"/>
        <v>680563.09</v>
      </c>
      <c r="CE60" s="31">
        <f t="shared" ca="1" si="209"/>
        <v>717000.37</v>
      </c>
      <c r="CF60" s="31">
        <f t="shared" ca="1" si="210"/>
        <v>1350801.12</v>
      </c>
      <c r="CG60" s="31">
        <f t="shared" ca="1" si="211"/>
        <v>1732708.44</v>
      </c>
      <c r="CH60" s="31">
        <f t="shared" ca="1" si="212"/>
        <v>1015719.97</v>
      </c>
      <c r="CI60" s="31">
        <f t="shared" ca="1" si="213"/>
        <v>436241.65</v>
      </c>
      <c r="CJ60" s="31">
        <f t="shared" ca="1" si="214"/>
        <v>838638.45</v>
      </c>
      <c r="CK60" s="32">
        <f t="shared" ca="1" si="56"/>
        <v>27985.98</v>
      </c>
      <c r="CL60" s="32">
        <f t="shared" ca="1" si="57"/>
        <v>20329.82</v>
      </c>
      <c r="CM60" s="32">
        <f t="shared" ca="1" si="58"/>
        <v>82901.759999999995</v>
      </c>
      <c r="CN60" s="32">
        <f t="shared" ca="1" si="59"/>
        <v>22192.68</v>
      </c>
      <c r="CO60" s="32">
        <f t="shared" ca="1" si="60"/>
        <v>10117.24</v>
      </c>
      <c r="CP60" s="32">
        <f t="shared" ca="1" si="61"/>
        <v>33168.239999999998</v>
      </c>
      <c r="CQ60" s="32">
        <f t="shared" ca="1" si="62"/>
        <v>34944.06</v>
      </c>
      <c r="CR60" s="32">
        <f t="shared" ca="1" si="63"/>
        <v>65833.27</v>
      </c>
      <c r="CS60" s="32">
        <f t="shared" ca="1" si="64"/>
        <v>84446.080000000002</v>
      </c>
      <c r="CT60" s="32">
        <f t="shared" ca="1" si="65"/>
        <v>49502.6</v>
      </c>
      <c r="CU60" s="32">
        <f t="shared" ca="1" si="66"/>
        <v>21260.87</v>
      </c>
      <c r="CV60" s="32">
        <f t="shared" ca="1" si="67"/>
        <v>40872.269999999997</v>
      </c>
      <c r="CW60" s="31">
        <f t="shared" ca="1" si="191"/>
        <v>94323.120000000054</v>
      </c>
      <c r="CX60" s="31">
        <f t="shared" ca="1" si="192"/>
        <v>68519.030000000013</v>
      </c>
      <c r="CY60" s="31">
        <f t="shared" ca="1" si="193"/>
        <v>279409.62999999989</v>
      </c>
      <c r="CZ60" s="31">
        <f t="shared" ca="1" si="194"/>
        <v>58358.51999999999</v>
      </c>
      <c r="DA60" s="31">
        <f t="shared" ca="1" si="195"/>
        <v>26604.589999999989</v>
      </c>
      <c r="DB60" s="31">
        <f t="shared" ca="1" si="196"/>
        <v>87220.179999999935</v>
      </c>
      <c r="DC60" s="31">
        <f t="shared" ca="1" si="197"/>
        <v>72476.56999999992</v>
      </c>
      <c r="DD60" s="31">
        <f t="shared" ca="1" si="198"/>
        <v>136543.08000000016</v>
      </c>
      <c r="DE60" s="31">
        <f t="shared" ca="1" si="199"/>
        <v>175147.43000000005</v>
      </c>
      <c r="DF60" s="31">
        <f t="shared" ca="1" si="200"/>
        <v>231012.13000000012</v>
      </c>
      <c r="DG60" s="31">
        <f t="shared" ca="1" si="201"/>
        <v>99217.4</v>
      </c>
      <c r="DH60" s="31">
        <f t="shared" ca="1" si="202"/>
        <v>190737.25999999992</v>
      </c>
      <c r="DI60" s="32">
        <f t="shared" ca="1" si="68"/>
        <v>4716.16</v>
      </c>
      <c r="DJ60" s="32">
        <f t="shared" ca="1" si="69"/>
        <v>3425.95</v>
      </c>
      <c r="DK60" s="32">
        <f t="shared" ca="1" si="70"/>
        <v>13970.48</v>
      </c>
      <c r="DL60" s="32">
        <f t="shared" ca="1" si="71"/>
        <v>2917.93</v>
      </c>
      <c r="DM60" s="32">
        <f t="shared" ca="1" si="72"/>
        <v>1330.23</v>
      </c>
      <c r="DN60" s="32">
        <f t="shared" ca="1" si="73"/>
        <v>4361.01</v>
      </c>
      <c r="DO60" s="32">
        <f t="shared" ca="1" si="74"/>
        <v>3623.83</v>
      </c>
      <c r="DP60" s="32">
        <f t="shared" ca="1" si="75"/>
        <v>6827.15</v>
      </c>
      <c r="DQ60" s="32">
        <f t="shared" ca="1" si="76"/>
        <v>8757.3700000000008</v>
      </c>
      <c r="DR60" s="32">
        <f t="shared" ca="1" si="77"/>
        <v>11550.61</v>
      </c>
      <c r="DS60" s="32">
        <f t="shared" ca="1" si="78"/>
        <v>4960.87</v>
      </c>
      <c r="DT60" s="32">
        <f t="shared" ca="1" si="79"/>
        <v>9536.86</v>
      </c>
      <c r="DU60" s="31">
        <f t="shared" ca="1" si="80"/>
        <v>20497.09</v>
      </c>
      <c r="DV60" s="31">
        <f t="shared" ca="1" si="81"/>
        <v>14729.64</v>
      </c>
      <c r="DW60" s="31">
        <f t="shared" ca="1" si="82"/>
        <v>59475.68</v>
      </c>
      <c r="DX60" s="31">
        <f t="shared" ca="1" si="83"/>
        <v>12286.01</v>
      </c>
      <c r="DY60" s="31">
        <f t="shared" ca="1" si="84"/>
        <v>5540.83</v>
      </c>
      <c r="DZ60" s="31">
        <f t="shared" ca="1" si="85"/>
        <v>17961.29</v>
      </c>
      <c r="EA60" s="31">
        <f t="shared" ca="1" si="86"/>
        <v>14761.32</v>
      </c>
      <c r="EB60" s="31">
        <f t="shared" ca="1" si="87"/>
        <v>27490.84</v>
      </c>
      <c r="EC60" s="31">
        <f t="shared" ca="1" si="88"/>
        <v>34854.160000000003</v>
      </c>
      <c r="ED60" s="31">
        <f t="shared" ca="1" si="89"/>
        <v>45449.02</v>
      </c>
      <c r="EE60" s="31">
        <f t="shared" ca="1" si="90"/>
        <v>19288.169999999998</v>
      </c>
      <c r="EF60" s="31">
        <f t="shared" ca="1" si="91"/>
        <v>36648.79</v>
      </c>
      <c r="EG60" s="32">
        <f t="shared" ca="1" si="92"/>
        <v>119536.37000000005</v>
      </c>
      <c r="EH60" s="32">
        <f t="shared" ca="1" si="93"/>
        <v>86674.62000000001</v>
      </c>
      <c r="EI60" s="32">
        <f t="shared" ca="1" si="94"/>
        <v>352855.78999999986</v>
      </c>
      <c r="EJ60" s="32">
        <f t="shared" ca="1" si="95"/>
        <v>73562.459999999992</v>
      </c>
      <c r="EK60" s="32">
        <f t="shared" ca="1" si="96"/>
        <v>33475.649999999987</v>
      </c>
      <c r="EL60" s="32">
        <f t="shared" ca="1" si="97"/>
        <v>109542.47999999992</v>
      </c>
      <c r="EM60" s="32">
        <f t="shared" ca="1" si="98"/>
        <v>90861.719999999914</v>
      </c>
      <c r="EN60" s="32">
        <f t="shared" ca="1" si="99"/>
        <v>170861.07000000015</v>
      </c>
      <c r="EO60" s="32">
        <f t="shared" ca="1" si="100"/>
        <v>218758.96000000005</v>
      </c>
      <c r="EP60" s="32">
        <f t="shared" ca="1" si="101"/>
        <v>288011.76000000013</v>
      </c>
      <c r="EQ60" s="32">
        <f t="shared" ca="1" si="102"/>
        <v>123466.43999999999</v>
      </c>
      <c r="ER60" s="32">
        <f t="shared" ca="1" si="103"/>
        <v>236922.90999999995</v>
      </c>
    </row>
    <row r="61" spans="1:148" x14ac:dyDescent="0.25">
      <c r="A61" t="s">
        <v>465</v>
      </c>
      <c r="B61" s="1" t="s">
        <v>47</v>
      </c>
      <c r="C61" t="str">
        <f t="shared" ca="1" si="216"/>
        <v>GN2</v>
      </c>
      <c r="D61" t="str">
        <f t="shared" ca="1" si="217"/>
        <v>Genesee #2</v>
      </c>
      <c r="E61" s="51">
        <v>252324.95204020001</v>
      </c>
      <c r="F61" s="51">
        <v>245529.6896563</v>
      </c>
      <c r="G61" s="51">
        <v>290106.91041419999</v>
      </c>
      <c r="H61" s="51">
        <v>277982.2542733</v>
      </c>
      <c r="I61" s="51">
        <v>255067.5968415</v>
      </c>
      <c r="J61" s="51">
        <v>171027.741068</v>
      </c>
      <c r="K61" s="51">
        <v>281954.1212997</v>
      </c>
      <c r="L61" s="51">
        <v>288297.09730359999</v>
      </c>
      <c r="M61" s="51">
        <v>269569.85898409999</v>
      </c>
      <c r="N61" s="51">
        <v>253709.33673820001</v>
      </c>
      <c r="O61" s="51">
        <v>263060.6686567</v>
      </c>
      <c r="P61" s="51">
        <v>284928.83366449998</v>
      </c>
      <c r="Q61" s="32">
        <v>14976843.57</v>
      </c>
      <c r="R61" s="32">
        <v>6944486.6399999997</v>
      </c>
      <c r="S61" s="32">
        <v>30823227.57</v>
      </c>
      <c r="T61" s="32">
        <v>37727936.909999996</v>
      </c>
      <c r="U61" s="32">
        <v>32077909.670000002</v>
      </c>
      <c r="V61" s="32">
        <v>17361300.010000002</v>
      </c>
      <c r="W61" s="32">
        <v>15482326.75</v>
      </c>
      <c r="X61" s="32">
        <v>24513584.649999999</v>
      </c>
      <c r="Y61" s="32">
        <v>31360846.949999999</v>
      </c>
      <c r="Z61" s="32">
        <v>12303643.59</v>
      </c>
      <c r="AA61" s="32">
        <v>7614090.46</v>
      </c>
      <c r="AB61" s="32">
        <v>15032229.710000001</v>
      </c>
      <c r="AC61" s="2">
        <v>4.9400000000000004</v>
      </c>
      <c r="AD61" s="2">
        <v>4.9400000000000004</v>
      </c>
      <c r="AE61" s="2">
        <v>4.9400000000000004</v>
      </c>
      <c r="AF61" s="2">
        <v>4.9400000000000004</v>
      </c>
      <c r="AG61" s="2">
        <v>4.9400000000000004</v>
      </c>
      <c r="AH61" s="2">
        <v>4.9400000000000004</v>
      </c>
      <c r="AI61" s="2">
        <v>4.9400000000000004</v>
      </c>
      <c r="AJ61" s="2">
        <v>4.9400000000000004</v>
      </c>
      <c r="AK61" s="2">
        <v>4.9400000000000004</v>
      </c>
      <c r="AL61" s="2">
        <v>4.9400000000000004</v>
      </c>
      <c r="AM61" s="2">
        <v>4.9400000000000004</v>
      </c>
      <c r="AN61" s="2">
        <v>4.9400000000000004</v>
      </c>
      <c r="AO61" s="33">
        <v>739856.07</v>
      </c>
      <c r="AP61" s="33">
        <v>343057.64</v>
      </c>
      <c r="AQ61" s="33">
        <v>1522667.44</v>
      </c>
      <c r="AR61" s="33">
        <v>1863760.08</v>
      </c>
      <c r="AS61" s="33">
        <v>1584648.74</v>
      </c>
      <c r="AT61" s="33">
        <v>857648.22</v>
      </c>
      <c r="AU61" s="33">
        <v>764826.94</v>
      </c>
      <c r="AV61" s="33">
        <v>1210971.08</v>
      </c>
      <c r="AW61" s="33">
        <v>1549225.84</v>
      </c>
      <c r="AX61" s="33">
        <v>607799.99</v>
      </c>
      <c r="AY61" s="33">
        <v>376136.07</v>
      </c>
      <c r="AZ61" s="33">
        <v>742592.15</v>
      </c>
      <c r="BA61" s="31">
        <f t="shared" si="44"/>
        <v>-5990.74</v>
      </c>
      <c r="BB61" s="31">
        <f t="shared" si="45"/>
        <v>-2777.79</v>
      </c>
      <c r="BC61" s="31">
        <f t="shared" si="46"/>
        <v>-12329.29</v>
      </c>
      <c r="BD61" s="31">
        <f t="shared" si="47"/>
        <v>60364.7</v>
      </c>
      <c r="BE61" s="31">
        <f t="shared" si="48"/>
        <v>51324.66</v>
      </c>
      <c r="BF61" s="31">
        <f t="shared" si="49"/>
        <v>27778.080000000002</v>
      </c>
      <c r="BG61" s="31">
        <f t="shared" si="50"/>
        <v>47995.21</v>
      </c>
      <c r="BH61" s="31">
        <f t="shared" si="51"/>
        <v>75992.11</v>
      </c>
      <c r="BI61" s="31">
        <f t="shared" si="52"/>
        <v>97218.63</v>
      </c>
      <c r="BJ61" s="31">
        <f t="shared" si="53"/>
        <v>-47984.21</v>
      </c>
      <c r="BK61" s="31">
        <f t="shared" si="54"/>
        <v>-29694.95</v>
      </c>
      <c r="BL61" s="31">
        <f t="shared" si="55"/>
        <v>-58625.7</v>
      </c>
      <c r="BM61" s="6">
        <f t="shared" ca="1" si="218"/>
        <v>5.3999999999999999E-2</v>
      </c>
      <c r="BN61" s="6">
        <f t="shared" ca="1" si="218"/>
        <v>5.3999999999999999E-2</v>
      </c>
      <c r="BO61" s="6">
        <f t="shared" ca="1" si="218"/>
        <v>5.3999999999999999E-2</v>
      </c>
      <c r="BP61" s="6">
        <f t="shared" ca="1" si="218"/>
        <v>5.3999999999999999E-2</v>
      </c>
      <c r="BQ61" s="6">
        <f t="shared" ca="1" si="218"/>
        <v>5.3999999999999999E-2</v>
      </c>
      <c r="BR61" s="6">
        <f t="shared" ca="1" si="218"/>
        <v>5.3999999999999999E-2</v>
      </c>
      <c r="BS61" s="6">
        <f t="shared" ca="1" si="218"/>
        <v>5.3999999999999999E-2</v>
      </c>
      <c r="BT61" s="6">
        <f t="shared" ca="1" si="218"/>
        <v>5.3999999999999999E-2</v>
      </c>
      <c r="BU61" s="6">
        <f t="shared" ca="1" si="218"/>
        <v>5.3999999999999999E-2</v>
      </c>
      <c r="BV61" s="6">
        <f t="shared" ca="1" si="218"/>
        <v>5.3999999999999999E-2</v>
      </c>
      <c r="BW61" s="6">
        <f t="shared" ca="1" si="218"/>
        <v>5.3999999999999999E-2</v>
      </c>
      <c r="BX61" s="6">
        <f t="shared" ca="1" si="218"/>
        <v>5.3999999999999999E-2</v>
      </c>
      <c r="BY61" s="31">
        <f t="shared" ca="1" si="203"/>
        <v>808749.55</v>
      </c>
      <c r="BZ61" s="31">
        <f t="shared" ca="1" si="204"/>
        <v>375002.28</v>
      </c>
      <c r="CA61" s="31">
        <f t="shared" ca="1" si="205"/>
        <v>1664454.29</v>
      </c>
      <c r="CB61" s="31">
        <f t="shared" ca="1" si="206"/>
        <v>2037308.59</v>
      </c>
      <c r="CC61" s="31">
        <f t="shared" ca="1" si="207"/>
        <v>1732207.12</v>
      </c>
      <c r="CD61" s="31">
        <f t="shared" ca="1" si="208"/>
        <v>937510.2</v>
      </c>
      <c r="CE61" s="31">
        <f t="shared" ca="1" si="209"/>
        <v>836045.64</v>
      </c>
      <c r="CF61" s="31">
        <f t="shared" ca="1" si="210"/>
        <v>1323733.57</v>
      </c>
      <c r="CG61" s="31">
        <f t="shared" ca="1" si="211"/>
        <v>1693485.74</v>
      </c>
      <c r="CH61" s="31">
        <f t="shared" ca="1" si="212"/>
        <v>664396.75</v>
      </c>
      <c r="CI61" s="31">
        <f t="shared" ca="1" si="213"/>
        <v>411160.88</v>
      </c>
      <c r="CJ61" s="31">
        <f t="shared" ca="1" si="214"/>
        <v>811740.4</v>
      </c>
      <c r="CK61" s="32">
        <f t="shared" ca="1" si="56"/>
        <v>40437.480000000003</v>
      </c>
      <c r="CL61" s="32">
        <f t="shared" ca="1" si="57"/>
        <v>18750.11</v>
      </c>
      <c r="CM61" s="32">
        <f t="shared" ca="1" si="58"/>
        <v>83222.710000000006</v>
      </c>
      <c r="CN61" s="32">
        <f t="shared" ca="1" si="59"/>
        <v>101865.43</v>
      </c>
      <c r="CO61" s="32">
        <f t="shared" ca="1" si="60"/>
        <v>86610.36</v>
      </c>
      <c r="CP61" s="32">
        <f t="shared" ca="1" si="61"/>
        <v>46875.51</v>
      </c>
      <c r="CQ61" s="32">
        <f t="shared" ca="1" si="62"/>
        <v>41802.28</v>
      </c>
      <c r="CR61" s="32">
        <f t="shared" ca="1" si="63"/>
        <v>66186.679999999993</v>
      </c>
      <c r="CS61" s="32">
        <f t="shared" ca="1" si="64"/>
        <v>84674.29</v>
      </c>
      <c r="CT61" s="32">
        <f t="shared" ca="1" si="65"/>
        <v>33219.839999999997</v>
      </c>
      <c r="CU61" s="32">
        <f t="shared" ca="1" si="66"/>
        <v>20558.04</v>
      </c>
      <c r="CV61" s="32">
        <f t="shared" ca="1" si="67"/>
        <v>40587.019999999997</v>
      </c>
      <c r="CW61" s="31">
        <f t="shared" ca="1" si="191"/>
        <v>115321.70000000008</v>
      </c>
      <c r="CX61" s="31">
        <f t="shared" ca="1" si="192"/>
        <v>53472.54</v>
      </c>
      <c r="CY61" s="31">
        <f t="shared" ca="1" si="193"/>
        <v>237338.85000000006</v>
      </c>
      <c r="CZ61" s="31">
        <f t="shared" ca="1" si="194"/>
        <v>215049.23999999993</v>
      </c>
      <c r="DA61" s="31">
        <f t="shared" ca="1" si="195"/>
        <v>182844.08000000022</v>
      </c>
      <c r="DB61" s="31">
        <f t="shared" ca="1" si="196"/>
        <v>98959.409999999989</v>
      </c>
      <c r="DC61" s="31">
        <f t="shared" ca="1" si="197"/>
        <v>65025.770000000099</v>
      </c>
      <c r="DD61" s="31">
        <f t="shared" ca="1" si="198"/>
        <v>102957.05999999992</v>
      </c>
      <c r="DE61" s="31">
        <f t="shared" ca="1" si="199"/>
        <v>131715.55999999994</v>
      </c>
      <c r="DF61" s="31">
        <f t="shared" ca="1" si="200"/>
        <v>137800.80999999997</v>
      </c>
      <c r="DG61" s="31">
        <f t="shared" ca="1" si="201"/>
        <v>85277.799999999974</v>
      </c>
      <c r="DH61" s="31">
        <f t="shared" ca="1" si="202"/>
        <v>168360.97000000003</v>
      </c>
      <c r="DI61" s="32">
        <f t="shared" ca="1" si="68"/>
        <v>5766.09</v>
      </c>
      <c r="DJ61" s="32">
        <f t="shared" ca="1" si="69"/>
        <v>2673.63</v>
      </c>
      <c r="DK61" s="32">
        <f t="shared" ca="1" si="70"/>
        <v>11866.94</v>
      </c>
      <c r="DL61" s="32">
        <f t="shared" ca="1" si="71"/>
        <v>10752.46</v>
      </c>
      <c r="DM61" s="32">
        <f t="shared" ca="1" si="72"/>
        <v>9142.2000000000007</v>
      </c>
      <c r="DN61" s="32">
        <f t="shared" ca="1" si="73"/>
        <v>4947.97</v>
      </c>
      <c r="DO61" s="32">
        <f t="shared" ca="1" si="74"/>
        <v>3251.29</v>
      </c>
      <c r="DP61" s="32">
        <f t="shared" ca="1" si="75"/>
        <v>5147.8500000000004</v>
      </c>
      <c r="DQ61" s="32">
        <f t="shared" ca="1" si="76"/>
        <v>6585.78</v>
      </c>
      <c r="DR61" s="32">
        <f t="shared" ca="1" si="77"/>
        <v>6890.04</v>
      </c>
      <c r="DS61" s="32">
        <f t="shared" ca="1" si="78"/>
        <v>4263.8900000000003</v>
      </c>
      <c r="DT61" s="32">
        <f t="shared" ca="1" si="79"/>
        <v>8418.0499999999993</v>
      </c>
      <c r="DU61" s="31">
        <f t="shared" ca="1" si="80"/>
        <v>25060.23</v>
      </c>
      <c r="DV61" s="31">
        <f t="shared" ca="1" si="81"/>
        <v>11495.08</v>
      </c>
      <c r="DW61" s="31">
        <f t="shared" ca="1" si="82"/>
        <v>50520.41</v>
      </c>
      <c r="DX61" s="31">
        <f t="shared" ca="1" si="83"/>
        <v>45273.53</v>
      </c>
      <c r="DY61" s="31">
        <f t="shared" ca="1" si="84"/>
        <v>38080.22</v>
      </c>
      <c r="DZ61" s="31">
        <f t="shared" ca="1" si="85"/>
        <v>20378.759999999998</v>
      </c>
      <c r="EA61" s="31">
        <f t="shared" ca="1" si="86"/>
        <v>13243.81</v>
      </c>
      <c r="EB61" s="31">
        <f t="shared" ca="1" si="87"/>
        <v>20728.82</v>
      </c>
      <c r="EC61" s="31">
        <f t="shared" ca="1" si="88"/>
        <v>26211.26</v>
      </c>
      <c r="ED61" s="31">
        <f t="shared" ca="1" si="89"/>
        <v>27110.75</v>
      </c>
      <c r="EE61" s="31">
        <f t="shared" ca="1" si="90"/>
        <v>16578.27</v>
      </c>
      <c r="EF61" s="31">
        <f t="shared" ca="1" si="91"/>
        <v>32349.35</v>
      </c>
      <c r="EG61" s="32">
        <f t="shared" ca="1" si="92"/>
        <v>146148.02000000008</v>
      </c>
      <c r="EH61" s="32">
        <f t="shared" ca="1" si="93"/>
        <v>67641.25</v>
      </c>
      <c r="EI61" s="32">
        <f t="shared" ca="1" si="94"/>
        <v>299726.20000000007</v>
      </c>
      <c r="EJ61" s="32">
        <f t="shared" ca="1" si="95"/>
        <v>271075.22999999992</v>
      </c>
      <c r="EK61" s="32">
        <f t="shared" ca="1" si="96"/>
        <v>230066.50000000023</v>
      </c>
      <c r="EL61" s="32">
        <f t="shared" ca="1" si="97"/>
        <v>124286.13999999998</v>
      </c>
      <c r="EM61" s="32">
        <f t="shared" ca="1" si="98"/>
        <v>81520.870000000097</v>
      </c>
      <c r="EN61" s="32">
        <f t="shared" ca="1" si="99"/>
        <v>128833.72999999992</v>
      </c>
      <c r="EO61" s="32">
        <f t="shared" ca="1" si="100"/>
        <v>164512.59999999995</v>
      </c>
      <c r="EP61" s="32">
        <f t="shared" ca="1" si="101"/>
        <v>171801.59999999998</v>
      </c>
      <c r="EQ61" s="32">
        <f t="shared" ca="1" si="102"/>
        <v>106119.95999999998</v>
      </c>
      <c r="ER61" s="32">
        <f t="shared" ca="1" si="103"/>
        <v>209128.37000000002</v>
      </c>
    </row>
    <row r="62" spans="1:148" x14ac:dyDescent="0.25">
      <c r="A62" t="s">
        <v>466</v>
      </c>
      <c r="B62" s="1" t="s">
        <v>79</v>
      </c>
      <c r="C62" t="str">
        <f t="shared" ca="1" si="216"/>
        <v>GN3</v>
      </c>
      <c r="D62" t="str">
        <f t="shared" ca="1" si="217"/>
        <v>Genesee #3</v>
      </c>
      <c r="E62" s="51">
        <v>330210.80719999998</v>
      </c>
      <c r="F62" s="51">
        <v>308114.011</v>
      </c>
      <c r="G62" s="51">
        <v>329038.8996</v>
      </c>
      <c r="H62" s="51">
        <v>300930.76189999998</v>
      </c>
      <c r="I62" s="51">
        <v>325589.26199999999</v>
      </c>
      <c r="J62" s="51">
        <v>320896.79340000002</v>
      </c>
      <c r="K62" s="51">
        <v>336117.07459999999</v>
      </c>
      <c r="L62" s="51">
        <v>333984.84370000003</v>
      </c>
      <c r="M62" s="51">
        <v>307444.96659999999</v>
      </c>
      <c r="N62" s="51">
        <v>293136.54139999999</v>
      </c>
      <c r="O62" s="51">
        <v>323362.23330000002</v>
      </c>
      <c r="P62" s="51">
        <v>321678.60190000001</v>
      </c>
      <c r="Q62" s="32">
        <v>19572448.710000001</v>
      </c>
      <c r="R62" s="32">
        <v>8841314.2400000002</v>
      </c>
      <c r="S62" s="32">
        <v>34685091.909999996</v>
      </c>
      <c r="T62" s="32">
        <v>37588629.030000001</v>
      </c>
      <c r="U62" s="32">
        <v>38882706.579999998</v>
      </c>
      <c r="V62" s="32">
        <v>33870169.270000003</v>
      </c>
      <c r="W62" s="32">
        <v>18444578.399999999</v>
      </c>
      <c r="X62" s="32">
        <v>27469620.77</v>
      </c>
      <c r="Y62" s="32">
        <v>33835194.710000001</v>
      </c>
      <c r="Z62" s="32">
        <v>15600233.619999999</v>
      </c>
      <c r="AA62" s="32">
        <v>9193678.8599999994</v>
      </c>
      <c r="AB62" s="32">
        <v>16072389.17</v>
      </c>
      <c r="AC62" s="2">
        <v>4.9400000000000004</v>
      </c>
      <c r="AD62" s="2">
        <v>4.9400000000000004</v>
      </c>
      <c r="AE62" s="2">
        <v>4.9400000000000004</v>
      </c>
      <c r="AF62" s="2">
        <v>4.9400000000000004</v>
      </c>
      <c r="AG62" s="2">
        <v>4.9400000000000004</v>
      </c>
      <c r="AH62" s="2">
        <v>4.9400000000000004</v>
      </c>
      <c r="AI62" s="2">
        <v>4.9400000000000004</v>
      </c>
      <c r="AJ62" s="2">
        <v>4.9400000000000004</v>
      </c>
      <c r="AK62" s="2">
        <v>4.9400000000000004</v>
      </c>
      <c r="AL62" s="2">
        <v>4.9400000000000004</v>
      </c>
      <c r="AM62" s="2">
        <v>4.9400000000000004</v>
      </c>
      <c r="AN62" s="2">
        <v>4.9400000000000004</v>
      </c>
      <c r="AO62" s="33">
        <v>966878.97</v>
      </c>
      <c r="AP62" s="33">
        <v>436760.92</v>
      </c>
      <c r="AQ62" s="33">
        <v>1713443.54</v>
      </c>
      <c r="AR62" s="33">
        <v>1856878.27</v>
      </c>
      <c r="AS62" s="33">
        <v>1920805.7</v>
      </c>
      <c r="AT62" s="33">
        <v>1673186.36</v>
      </c>
      <c r="AU62" s="33">
        <v>911162.17</v>
      </c>
      <c r="AV62" s="33">
        <v>1356999.27</v>
      </c>
      <c r="AW62" s="33">
        <v>1671458.62</v>
      </c>
      <c r="AX62" s="33">
        <v>770651.54</v>
      </c>
      <c r="AY62" s="33">
        <v>454167.74</v>
      </c>
      <c r="AZ62" s="33">
        <v>793976.03</v>
      </c>
      <c r="BA62" s="31">
        <f t="shared" si="44"/>
        <v>-7828.98</v>
      </c>
      <c r="BB62" s="31">
        <f t="shared" si="45"/>
        <v>-3536.53</v>
      </c>
      <c r="BC62" s="31">
        <f t="shared" si="46"/>
        <v>-13874.04</v>
      </c>
      <c r="BD62" s="31">
        <f t="shared" si="47"/>
        <v>60141.81</v>
      </c>
      <c r="BE62" s="31">
        <f t="shared" si="48"/>
        <v>62212.33</v>
      </c>
      <c r="BF62" s="31">
        <f t="shared" si="49"/>
        <v>54192.27</v>
      </c>
      <c r="BG62" s="31">
        <f t="shared" si="50"/>
        <v>57178.19</v>
      </c>
      <c r="BH62" s="31">
        <f t="shared" si="51"/>
        <v>85155.82</v>
      </c>
      <c r="BI62" s="31">
        <f t="shared" si="52"/>
        <v>104889.1</v>
      </c>
      <c r="BJ62" s="31">
        <f t="shared" si="53"/>
        <v>-60840.91</v>
      </c>
      <c r="BK62" s="31">
        <f t="shared" si="54"/>
        <v>-35855.35</v>
      </c>
      <c r="BL62" s="31">
        <f t="shared" si="55"/>
        <v>-62682.32</v>
      </c>
      <c r="BM62" s="6">
        <f t="shared" ca="1" si="218"/>
        <v>5.1400000000000001E-2</v>
      </c>
      <c r="BN62" s="6">
        <f t="shared" ca="1" si="218"/>
        <v>5.1400000000000001E-2</v>
      </c>
      <c r="BO62" s="6">
        <f t="shared" ca="1" si="218"/>
        <v>5.1400000000000001E-2</v>
      </c>
      <c r="BP62" s="6">
        <f t="shared" ca="1" si="218"/>
        <v>5.1400000000000001E-2</v>
      </c>
      <c r="BQ62" s="6">
        <f t="shared" ca="1" si="218"/>
        <v>5.1400000000000001E-2</v>
      </c>
      <c r="BR62" s="6">
        <f t="shared" ca="1" si="218"/>
        <v>5.1400000000000001E-2</v>
      </c>
      <c r="BS62" s="6">
        <f t="shared" ca="1" si="218"/>
        <v>5.1400000000000001E-2</v>
      </c>
      <c r="BT62" s="6">
        <f t="shared" ca="1" si="218"/>
        <v>5.1400000000000001E-2</v>
      </c>
      <c r="BU62" s="6">
        <f t="shared" ca="1" si="218"/>
        <v>5.1400000000000001E-2</v>
      </c>
      <c r="BV62" s="6">
        <f t="shared" ca="1" si="218"/>
        <v>5.1400000000000001E-2</v>
      </c>
      <c r="BW62" s="6">
        <f t="shared" ca="1" si="218"/>
        <v>5.1400000000000001E-2</v>
      </c>
      <c r="BX62" s="6">
        <f t="shared" ca="1" si="218"/>
        <v>5.1400000000000001E-2</v>
      </c>
      <c r="BY62" s="31">
        <f t="shared" ca="1" si="203"/>
        <v>1006023.86</v>
      </c>
      <c r="BZ62" s="31">
        <f t="shared" ca="1" si="204"/>
        <v>454443.55</v>
      </c>
      <c r="CA62" s="31">
        <f t="shared" ca="1" si="205"/>
        <v>1782813.72</v>
      </c>
      <c r="CB62" s="31">
        <f t="shared" ca="1" si="206"/>
        <v>1932055.53</v>
      </c>
      <c r="CC62" s="31">
        <f t="shared" ca="1" si="207"/>
        <v>1998571.12</v>
      </c>
      <c r="CD62" s="31">
        <f t="shared" ca="1" si="208"/>
        <v>1740926.7</v>
      </c>
      <c r="CE62" s="31">
        <f t="shared" ca="1" si="209"/>
        <v>948051.33</v>
      </c>
      <c r="CF62" s="31">
        <f t="shared" ca="1" si="210"/>
        <v>1411938.51</v>
      </c>
      <c r="CG62" s="31">
        <f t="shared" ca="1" si="211"/>
        <v>1739129.01</v>
      </c>
      <c r="CH62" s="31">
        <f t="shared" ca="1" si="212"/>
        <v>801852.01</v>
      </c>
      <c r="CI62" s="31">
        <f t="shared" ca="1" si="213"/>
        <v>472555.09</v>
      </c>
      <c r="CJ62" s="31">
        <f t="shared" ca="1" si="214"/>
        <v>826120.8</v>
      </c>
      <c r="CK62" s="32">
        <f t="shared" ca="1" si="56"/>
        <v>52845.61</v>
      </c>
      <c r="CL62" s="32">
        <f t="shared" ca="1" si="57"/>
        <v>23871.55</v>
      </c>
      <c r="CM62" s="32">
        <f t="shared" ca="1" si="58"/>
        <v>93649.75</v>
      </c>
      <c r="CN62" s="32">
        <f t="shared" ca="1" si="59"/>
        <v>101489.3</v>
      </c>
      <c r="CO62" s="32">
        <f t="shared" ca="1" si="60"/>
        <v>104983.31</v>
      </c>
      <c r="CP62" s="32">
        <f t="shared" ca="1" si="61"/>
        <v>91449.46</v>
      </c>
      <c r="CQ62" s="32">
        <f t="shared" ca="1" si="62"/>
        <v>49800.36</v>
      </c>
      <c r="CR62" s="32">
        <f t="shared" ca="1" si="63"/>
        <v>74167.98</v>
      </c>
      <c r="CS62" s="32">
        <f t="shared" ca="1" si="64"/>
        <v>91355.03</v>
      </c>
      <c r="CT62" s="32">
        <f t="shared" ca="1" si="65"/>
        <v>42120.63</v>
      </c>
      <c r="CU62" s="32">
        <f t="shared" ca="1" si="66"/>
        <v>24822.93</v>
      </c>
      <c r="CV62" s="32">
        <f t="shared" ca="1" si="67"/>
        <v>43395.45</v>
      </c>
      <c r="CW62" s="31">
        <f t="shared" ca="1" si="191"/>
        <v>99819.48</v>
      </c>
      <c r="CX62" s="31">
        <f t="shared" ca="1" si="192"/>
        <v>45090.709999999992</v>
      </c>
      <c r="CY62" s="31">
        <f t="shared" ca="1" si="193"/>
        <v>176893.96999999994</v>
      </c>
      <c r="CZ62" s="31">
        <f t="shared" ca="1" si="194"/>
        <v>116524.75000000006</v>
      </c>
      <c r="DA62" s="31">
        <f t="shared" ca="1" si="195"/>
        <v>120536.40000000021</v>
      </c>
      <c r="DB62" s="31">
        <f t="shared" ca="1" si="196"/>
        <v>104997.52999999982</v>
      </c>
      <c r="DC62" s="31">
        <f t="shared" ca="1" si="197"/>
        <v>29511.3299999999</v>
      </c>
      <c r="DD62" s="31">
        <f t="shared" ca="1" si="198"/>
        <v>43951.399999999965</v>
      </c>
      <c r="DE62" s="31">
        <f t="shared" ca="1" si="199"/>
        <v>54136.31999999992</v>
      </c>
      <c r="DF62" s="31">
        <f t="shared" ca="1" si="200"/>
        <v>134162.00999999998</v>
      </c>
      <c r="DG62" s="31">
        <f t="shared" ca="1" si="201"/>
        <v>79065.630000000034</v>
      </c>
      <c r="DH62" s="31">
        <f t="shared" ca="1" si="202"/>
        <v>138222.53999999998</v>
      </c>
      <c r="DI62" s="32">
        <f t="shared" ca="1" si="68"/>
        <v>4990.97</v>
      </c>
      <c r="DJ62" s="32">
        <f t="shared" ca="1" si="69"/>
        <v>2254.54</v>
      </c>
      <c r="DK62" s="32">
        <f t="shared" ca="1" si="70"/>
        <v>8844.7000000000007</v>
      </c>
      <c r="DL62" s="32">
        <f t="shared" ca="1" si="71"/>
        <v>5826.24</v>
      </c>
      <c r="DM62" s="32">
        <f t="shared" ca="1" si="72"/>
        <v>6026.82</v>
      </c>
      <c r="DN62" s="32">
        <f t="shared" ca="1" si="73"/>
        <v>5249.88</v>
      </c>
      <c r="DO62" s="32">
        <f t="shared" ca="1" si="74"/>
        <v>1475.57</v>
      </c>
      <c r="DP62" s="32">
        <f t="shared" ca="1" si="75"/>
        <v>2197.5700000000002</v>
      </c>
      <c r="DQ62" s="32">
        <f t="shared" ca="1" si="76"/>
        <v>2706.82</v>
      </c>
      <c r="DR62" s="32">
        <f t="shared" ca="1" si="77"/>
        <v>6708.1</v>
      </c>
      <c r="DS62" s="32">
        <f t="shared" ca="1" si="78"/>
        <v>3953.28</v>
      </c>
      <c r="DT62" s="32">
        <f t="shared" ca="1" si="79"/>
        <v>6911.13</v>
      </c>
      <c r="DU62" s="31">
        <f t="shared" ca="1" si="80"/>
        <v>21691.49</v>
      </c>
      <c r="DV62" s="31">
        <f t="shared" ca="1" si="81"/>
        <v>9693.2199999999993</v>
      </c>
      <c r="DW62" s="31">
        <f t="shared" ca="1" si="82"/>
        <v>37654</v>
      </c>
      <c r="DX62" s="31">
        <f t="shared" ca="1" si="83"/>
        <v>24531.53</v>
      </c>
      <c r="DY62" s="31">
        <f t="shared" ca="1" si="84"/>
        <v>25103.64</v>
      </c>
      <c r="DZ62" s="31">
        <f t="shared" ca="1" si="85"/>
        <v>21622.19</v>
      </c>
      <c r="EA62" s="31">
        <f t="shared" ca="1" si="86"/>
        <v>6010.58</v>
      </c>
      <c r="EB62" s="31">
        <f t="shared" ca="1" si="87"/>
        <v>8848.94</v>
      </c>
      <c r="EC62" s="31">
        <f t="shared" ca="1" si="88"/>
        <v>10773.07</v>
      </c>
      <c r="ED62" s="31">
        <f t="shared" ca="1" si="89"/>
        <v>26394.86</v>
      </c>
      <c r="EE62" s="31">
        <f t="shared" ca="1" si="90"/>
        <v>15370.6</v>
      </c>
      <c r="EF62" s="31">
        <f t="shared" ca="1" si="91"/>
        <v>26558.46</v>
      </c>
      <c r="EG62" s="32">
        <f t="shared" ca="1" si="92"/>
        <v>126501.94</v>
      </c>
      <c r="EH62" s="32">
        <f t="shared" ca="1" si="93"/>
        <v>57038.469999999994</v>
      </c>
      <c r="EI62" s="32">
        <f t="shared" ca="1" si="94"/>
        <v>223392.66999999995</v>
      </c>
      <c r="EJ62" s="32">
        <f t="shared" ca="1" si="95"/>
        <v>146882.52000000008</v>
      </c>
      <c r="EK62" s="32">
        <f t="shared" ca="1" si="96"/>
        <v>151666.86000000022</v>
      </c>
      <c r="EL62" s="32">
        <f t="shared" ca="1" si="97"/>
        <v>131869.59999999983</v>
      </c>
      <c r="EM62" s="32">
        <f t="shared" ca="1" si="98"/>
        <v>36997.479999999901</v>
      </c>
      <c r="EN62" s="32">
        <f t="shared" ca="1" si="99"/>
        <v>54997.909999999967</v>
      </c>
      <c r="EO62" s="32">
        <f t="shared" ca="1" si="100"/>
        <v>67616.209999999919</v>
      </c>
      <c r="EP62" s="32">
        <f t="shared" ca="1" si="101"/>
        <v>167264.96999999997</v>
      </c>
      <c r="EQ62" s="32">
        <f t="shared" ca="1" si="102"/>
        <v>98389.510000000038</v>
      </c>
      <c r="ER62" s="32">
        <f t="shared" ca="1" si="103"/>
        <v>171692.12999999998</v>
      </c>
    </row>
    <row r="63" spans="1:148" x14ac:dyDescent="0.25">
      <c r="A63" t="s">
        <v>467</v>
      </c>
      <c r="B63" s="1" t="s">
        <v>43</v>
      </c>
      <c r="C63" t="str">
        <f t="shared" ca="1" si="216"/>
        <v>GPEC</v>
      </c>
      <c r="D63" t="str">
        <f t="shared" ca="1" si="217"/>
        <v>Grande Prairie EcoPower Industrial System</v>
      </c>
      <c r="E63" s="51">
        <v>5085.1404000000002</v>
      </c>
      <c r="F63" s="51">
        <v>5934.0371999999998</v>
      </c>
      <c r="G63" s="51">
        <v>7565.5677999999998</v>
      </c>
      <c r="H63" s="51">
        <v>7646.5146999999997</v>
      </c>
      <c r="I63" s="51">
        <v>7053.7183000000005</v>
      </c>
      <c r="J63" s="51">
        <v>6536.2128000000002</v>
      </c>
      <c r="K63" s="51">
        <v>6372.9994999999999</v>
      </c>
      <c r="L63" s="51">
        <v>5855.8459000000003</v>
      </c>
      <c r="M63" s="51">
        <v>3759.3112999999998</v>
      </c>
      <c r="N63" s="51">
        <v>5313.1287000000002</v>
      </c>
      <c r="O63" s="51">
        <v>7048.259</v>
      </c>
      <c r="P63" s="51">
        <v>5632.3401000000003</v>
      </c>
      <c r="Q63" s="32">
        <v>312147.53999999998</v>
      </c>
      <c r="R63" s="32">
        <v>163729.74</v>
      </c>
      <c r="S63" s="32">
        <v>729682.29</v>
      </c>
      <c r="T63" s="32">
        <v>1114730.74</v>
      </c>
      <c r="U63" s="32">
        <v>776358.27</v>
      </c>
      <c r="V63" s="32">
        <v>626462.98</v>
      </c>
      <c r="W63" s="32">
        <v>355202.06</v>
      </c>
      <c r="X63" s="32">
        <v>491758.86</v>
      </c>
      <c r="Y63" s="32">
        <v>365800.09</v>
      </c>
      <c r="Z63" s="32">
        <v>354322.17</v>
      </c>
      <c r="AA63" s="32">
        <v>183258.36</v>
      </c>
      <c r="AB63" s="32">
        <v>297504.28999999998</v>
      </c>
      <c r="AC63" s="2">
        <v>-2.9</v>
      </c>
      <c r="AD63" s="2">
        <v>-2.9</v>
      </c>
      <c r="AE63" s="2">
        <v>-2.9</v>
      </c>
      <c r="AF63" s="2">
        <v>-2.9</v>
      </c>
      <c r="AG63" s="2">
        <v>-2.9</v>
      </c>
      <c r="AH63" s="2">
        <v>-2.9</v>
      </c>
      <c r="AI63" s="2">
        <v>-2.9</v>
      </c>
      <c r="AJ63" s="2">
        <v>-2.9</v>
      </c>
      <c r="AK63" s="2">
        <v>-2.9</v>
      </c>
      <c r="AL63" s="2">
        <v>-2.9</v>
      </c>
      <c r="AM63" s="2">
        <v>-2.9</v>
      </c>
      <c r="AN63" s="2">
        <v>-2.9</v>
      </c>
      <c r="AO63" s="33">
        <v>-9052.2800000000007</v>
      </c>
      <c r="AP63" s="33">
        <v>-4748.16</v>
      </c>
      <c r="AQ63" s="33">
        <v>-21160.79</v>
      </c>
      <c r="AR63" s="33">
        <v>-32327.19</v>
      </c>
      <c r="AS63" s="33">
        <v>-22514.39</v>
      </c>
      <c r="AT63" s="33">
        <v>-18167.43</v>
      </c>
      <c r="AU63" s="33">
        <v>-10300.86</v>
      </c>
      <c r="AV63" s="33">
        <v>-14261.01</v>
      </c>
      <c r="AW63" s="33">
        <v>-10608.2</v>
      </c>
      <c r="AX63" s="33">
        <v>-10275.34</v>
      </c>
      <c r="AY63" s="33">
        <v>-5314.49</v>
      </c>
      <c r="AZ63" s="33">
        <v>-8627.6200000000008</v>
      </c>
      <c r="BA63" s="31">
        <f t="shared" si="44"/>
        <v>-124.86</v>
      </c>
      <c r="BB63" s="31">
        <f t="shared" si="45"/>
        <v>-65.489999999999995</v>
      </c>
      <c r="BC63" s="31">
        <f t="shared" si="46"/>
        <v>-291.87</v>
      </c>
      <c r="BD63" s="31">
        <f t="shared" si="47"/>
        <v>1783.57</v>
      </c>
      <c r="BE63" s="31">
        <f t="shared" si="48"/>
        <v>1242.17</v>
      </c>
      <c r="BF63" s="31">
        <f t="shared" si="49"/>
        <v>1002.34</v>
      </c>
      <c r="BG63" s="31">
        <f t="shared" si="50"/>
        <v>1101.1300000000001</v>
      </c>
      <c r="BH63" s="31">
        <f t="shared" si="51"/>
        <v>1524.45</v>
      </c>
      <c r="BI63" s="31">
        <f t="shared" si="52"/>
        <v>1133.98</v>
      </c>
      <c r="BJ63" s="31">
        <f t="shared" si="53"/>
        <v>-1381.86</v>
      </c>
      <c r="BK63" s="31">
        <f t="shared" si="54"/>
        <v>-714.71</v>
      </c>
      <c r="BL63" s="31">
        <f t="shared" si="55"/>
        <v>-1160.27</v>
      </c>
      <c r="BM63" s="6">
        <f t="shared" ca="1" si="218"/>
        <v>-0.1164</v>
      </c>
      <c r="BN63" s="6">
        <f t="shared" ca="1" si="218"/>
        <v>-0.1164</v>
      </c>
      <c r="BO63" s="6">
        <f t="shared" ca="1" si="218"/>
        <v>-0.1164</v>
      </c>
      <c r="BP63" s="6">
        <f t="shared" ca="1" si="218"/>
        <v>-0.1164</v>
      </c>
      <c r="BQ63" s="6">
        <f t="shared" ca="1" si="218"/>
        <v>-0.1164</v>
      </c>
      <c r="BR63" s="6">
        <f t="shared" ca="1" si="218"/>
        <v>-0.1164</v>
      </c>
      <c r="BS63" s="6">
        <f t="shared" ca="1" si="218"/>
        <v>-0.1164</v>
      </c>
      <c r="BT63" s="6">
        <f t="shared" ca="1" si="218"/>
        <v>-0.1164</v>
      </c>
      <c r="BU63" s="6">
        <f t="shared" ca="1" si="218"/>
        <v>-0.1164</v>
      </c>
      <c r="BV63" s="6">
        <f t="shared" ca="1" si="218"/>
        <v>-0.1164</v>
      </c>
      <c r="BW63" s="6">
        <f t="shared" ca="1" si="218"/>
        <v>-0.1164</v>
      </c>
      <c r="BX63" s="6">
        <f t="shared" ca="1" si="218"/>
        <v>-0.1164</v>
      </c>
      <c r="BY63" s="31">
        <f t="shared" ca="1" si="203"/>
        <v>-36333.97</v>
      </c>
      <c r="BZ63" s="31">
        <f t="shared" ca="1" si="204"/>
        <v>-19058.14</v>
      </c>
      <c r="CA63" s="31">
        <f t="shared" ca="1" si="205"/>
        <v>-84935.02</v>
      </c>
      <c r="CB63" s="31">
        <f t="shared" ca="1" si="206"/>
        <v>-129754.66</v>
      </c>
      <c r="CC63" s="31">
        <f t="shared" ca="1" si="207"/>
        <v>-90368.1</v>
      </c>
      <c r="CD63" s="31">
        <f t="shared" ca="1" si="208"/>
        <v>-72920.289999999994</v>
      </c>
      <c r="CE63" s="31">
        <f t="shared" ca="1" si="209"/>
        <v>-41345.519999999997</v>
      </c>
      <c r="CF63" s="31">
        <f t="shared" ca="1" si="210"/>
        <v>-57240.73</v>
      </c>
      <c r="CG63" s="31">
        <f t="shared" ca="1" si="211"/>
        <v>-42579.13</v>
      </c>
      <c r="CH63" s="31">
        <f t="shared" ca="1" si="212"/>
        <v>-41243.1</v>
      </c>
      <c r="CI63" s="31">
        <f t="shared" ca="1" si="213"/>
        <v>-21331.27</v>
      </c>
      <c r="CJ63" s="31">
        <f t="shared" ca="1" si="214"/>
        <v>-34629.5</v>
      </c>
      <c r="CK63" s="32">
        <f t="shared" ca="1" si="56"/>
        <v>842.8</v>
      </c>
      <c r="CL63" s="32">
        <f t="shared" ca="1" si="57"/>
        <v>442.07</v>
      </c>
      <c r="CM63" s="32">
        <f t="shared" ca="1" si="58"/>
        <v>1970.14</v>
      </c>
      <c r="CN63" s="32">
        <f t="shared" ca="1" si="59"/>
        <v>3009.77</v>
      </c>
      <c r="CO63" s="32">
        <f t="shared" ca="1" si="60"/>
        <v>2096.17</v>
      </c>
      <c r="CP63" s="32">
        <f t="shared" ca="1" si="61"/>
        <v>1691.45</v>
      </c>
      <c r="CQ63" s="32">
        <f t="shared" ca="1" si="62"/>
        <v>959.05</v>
      </c>
      <c r="CR63" s="32">
        <f t="shared" ca="1" si="63"/>
        <v>1327.75</v>
      </c>
      <c r="CS63" s="32">
        <f t="shared" ca="1" si="64"/>
        <v>987.66</v>
      </c>
      <c r="CT63" s="32">
        <f t="shared" ca="1" si="65"/>
        <v>956.67</v>
      </c>
      <c r="CU63" s="32">
        <f t="shared" ca="1" si="66"/>
        <v>494.8</v>
      </c>
      <c r="CV63" s="32">
        <f t="shared" ca="1" si="67"/>
        <v>803.26</v>
      </c>
      <c r="CW63" s="31">
        <f t="shared" ca="1" si="191"/>
        <v>-26314.03</v>
      </c>
      <c r="CX63" s="31">
        <f t="shared" ca="1" si="192"/>
        <v>-13802.42</v>
      </c>
      <c r="CY63" s="31">
        <f t="shared" ca="1" si="193"/>
        <v>-61512.22</v>
      </c>
      <c r="CZ63" s="31">
        <f t="shared" ca="1" si="194"/>
        <v>-96201.27</v>
      </c>
      <c r="DA63" s="31">
        <f t="shared" ca="1" si="195"/>
        <v>-66999.710000000006</v>
      </c>
      <c r="DB63" s="31">
        <f t="shared" ca="1" si="196"/>
        <v>-54063.749999999993</v>
      </c>
      <c r="DC63" s="31">
        <f t="shared" ca="1" si="197"/>
        <v>-31186.739999999994</v>
      </c>
      <c r="DD63" s="31">
        <f t="shared" ca="1" si="198"/>
        <v>-43176.42</v>
      </c>
      <c r="DE63" s="31">
        <f t="shared" ca="1" si="199"/>
        <v>-32117.249999999993</v>
      </c>
      <c r="DF63" s="31">
        <f t="shared" ca="1" si="200"/>
        <v>-28629.23</v>
      </c>
      <c r="DG63" s="31">
        <f t="shared" ca="1" si="201"/>
        <v>-14807.27</v>
      </c>
      <c r="DH63" s="31">
        <f t="shared" ca="1" si="202"/>
        <v>-24038.349999999995</v>
      </c>
      <c r="DI63" s="32">
        <f t="shared" ca="1" si="68"/>
        <v>-1315.7</v>
      </c>
      <c r="DJ63" s="32">
        <f t="shared" ca="1" si="69"/>
        <v>-690.12</v>
      </c>
      <c r="DK63" s="32">
        <f t="shared" ca="1" si="70"/>
        <v>-3075.61</v>
      </c>
      <c r="DL63" s="32">
        <f t="shared" ca="1" si="71"/>
        <v>-4810.0600000000004</v>
      </c>
      <c r="DM63" s="32">
        <f t="shared" ca="1" si="72"/>
        <v>-3349.99</v>
      </c>
      <c r="DN63" s="32">
        <f t="shared" ca="1" si="73"/>
        <v>-2703.19</v>
      </c>
      <c r="DO63" s="32">
        <f t="shared" ca="1" si="74"/>
        <v>-1559.34</v>
      </c>
      <c r="DP63" s="32">
        <f t="shared" ca="1" si="75"/>
        <v>-2158.8200000000002</v>
      </c>
      <c r="DQ63" s="32">
        <f t="shared" ca="1" si="76"/>
        <v>-1605.86</v>
      </c>
      <c r="DR63" s="32">
        <f t="shared" ca="1" si="77"/>
        <v>-1431.46</v>
      </c>
      <c r="DS63" s="32">
        <f t="shared" ca="1" si="78"/>
        <v>-740.36</v>
      </c>
      <c r="DT63" s="32">
        <f t="shared" ca="1" si="79"/>
        <v>-1201.92</v>
      </c>
      <c r="DU63" s="31">
        <f t="shared" ca="1" si="80"/>
        <v>-5718.23</v>
      </c>
      <c r="DV63" s="31">
        <f t="shared" ca="1" si="81"/>
        <v>-2967.13</v>
      </c>
      <c r="DW63" s="31">
        <f t="shared" ca="1" si="82"/>
        <v>-13093.61</v>
      </c>
      <c r="DX63" s="31">
        <f t="shared" ca="1" si="83"/>
        <v>-20252.900000000001</v>
      </c>
      <c r="DY63" s="31">
        <f t="shared" ca="1" si="84"/>
        <v>-13953.77</v>
      </c>
      <c r="DZ63" s="31">
        <f t="shared" ca="1" si="85"/>
        <v>-11133.37</v>
      </c>
      <c r="EA63" s="31">
        <f t="shared" ca="1" si="86"/>
        <v>-6351.81</v>
      </c>
      <c r="EB63" s="31">
        <f t="shared" ca="1" si="87"/>
        <v>-8692.91</v>
      </c>
      <c r="EC63" s="31">
        <f t="shared" ca="1" si="88"/>
        <v>-6391.3</v>
      </c>
      <c r="ED63" s="31">
        <f t="shared" ca="1" si="89"/>
        <v>-5632.48</v>
      </c>
      <c r="EE63" s="31">
        <f t="shared" ca="1" si="90"/>
        <v>-2878.58</v>
      </c>
      <c r="EF63" s="31">
        <f t="shared" ca="1" si="91"/>
        <v>-4618.8</v>
      </c>
      <c r="EG63" s="32">
        <f t="shared" ca="1" si="92"/>
        <v>-33347.96</v>
      </c>
      <c r="EH63" s="32">
        <f t="shared" ca="1" si="93"/>
        <v>-17459.670000000002</v>
      </c>
      <c r="EI63" s="32">
        <f t="shared" ca="1" si="94"/>
        <v>-77681.440000000002</v>
      </c>
      <c r="EJ63" s="32">
        <f t="shared" ca="1" si="95"/>
        <v>-121264.23000000001</v>
      </c>
      <c r="EK63" s="32">
        <f t="shared" ca="1" si="96"/>
        <v>-84303.470000000016</v>
      </c>
      <c r="EL63" s="32">
        <f t="shared" ca="1" si="97"/>
        <v>-67900.31</v>
      </c>
      <c r="EM63" s="32">
        <f t="shared" ca="1" si="98"/>
        <v>-39097.889999999992</v>
      </c>
      <c r="EN63" s="32">
        <f t="shared" ca="1" si="99"/>
        <v>-54028.149999999994</v>
      </c>
      <c r="EO63" s="32">
        <f t="shared" ca="1" si="100"/>
        <v>-40114.409999999996</v>
      </c>
      <c r="EP63" s="32">
        <f t="shared" ca="1" si="101"/>
        <v>-35693.17</v>
      </c>
      <c r="EQ63" s="32">
        <f t="shared" ca="1" si="102"/>
        <v>-18426.21</v>
      </c>
      <c r="ER63" s="32">
        <f t="shared" ca="1" si="103"/>
        <v>-29859.069999999996</v>
      </c>
    </row>
    <row r="64" spans="1:148" x14ac:dyDescent="0.25">
      <c r="A64" t="s">
        <v>482</v>
      </c>
      <c r="B64" s="1" t="s">
        <v>119</v>
      </c>
      <c r="C64" t="str">
        <f t="shared" ca="1" si="216"/>
        <v>GWW1</v>
      </c>
      <c r="D64" t="str">
        <f t="shared" ca="1" si="217"/>
        <v>Soderglen Wind Facility</v>
      </c>
      <c r="E64" s="51">
        <v>30626.2261</v>
      </c>
      <c r="F64" s="51">
        <v>25754.6404</v>
      </c>
      <c r="G64" s="51">
        <v>14993.728499999999</v>
      </c>
      <c r="H64" s="51">
        <v>18845.578000000001</v>
      </c>
      <c r="I64" s="51">
        <v>16364.3334</v>
      </c>
      <c r="J64" s="51">
        <v>12954.184300000001</v>
      </c>
      <c r="K64" s="51">
        <v>8104.6575000000003</v>
      </c>
      <c r="L64" s="51">
        <v>9481.3153000000002</v>
      </c>
      <c r="M64" s="51">
        <v>15244.491599999999</v>
      </c>
      <c r="N64" s="51">
        <v>19416.813099999999</v>
      </c>
      <c r="O64" s="51">
        <v>22153.088899999999</v>
      </c>
      <c r="P64" s="51">
        <v>25984.224699999999</v>
      </c>
      <c r="Q64" s="32">
        <v>1053870.31</v>
      </c>
      <c r="R64" s="32">
        <v>636790.06000000006</v>
      </c>
      <c r="S64" s="32">
        <v>966757.86</v>
      </c>
      <c r="T64" s="32">
        <v>2445026.41</v>
      </c>
      <c r="U64" s="32">
        <v>1959813.23</v>
      </c>
      <c r="V64" s="32">
        <v>768521.04</v>
      </c>
      <c r="W64" s="32">
        <v>237894.98</v>
      </c>
      <c r="X64" s="32">
        <v>548712.43999999994</v>
      </c>
      <c r="Y64" s="32">
        <v>680687.6</v>
      </c>
      <c r="Z64" s="32">
        <v>717958.5</v>
      </c>
      <c r="AA64" s="32">
        <v>483432.41</v>
      </c>
      <c r="AB64" s="32">
        <v>977647.85</v>
      </c>
      <c r="AC64" s="2">
        <v>3.09</v>
      </c>
      <c r="AD64" s="2">
        <v>3.09</v>
      </c>
      <c r="AE64" s="2">
        <v>3.09</v>
      </c>
      <c r="AF64" s="2">
        <v>3.09</v>
      </c>
      <c r="AG64" s="2">
        <v>3.09</v>
      </c>
      <c r="AH64" s="2">
        <v>3.09</v>
      </c>
      <c r="AI64" s="2">
        <v>3.09</v>
      </c>
      <c r="AJ64" s="2">
        <v>3.09</v>
      </c>
      <c r="AK64" s="2">
        <v>3.09</v>
      </c>
      <c r="AL64" s="2">
        <v>2.78</v>
      </c>
      <c r="AM64" s="2">
        <v>2.78</v>
      </c>
      <c r="AN64" s="2">
        <v>2.78</v>
      </c>
      <c r="AO64" s="33">
        <v>32564.59</v>
      </c>
      <c r="AP64" s="33">
        <v>19676.810000000001</v>
      </c>
      <c r="AQ64" s="33">
        <v>29872.82</v>
      </c>
      <c r="AR64" s="33">
        <v>75551.320000000007</v>
      </c>
      <c r="AS64" s="33">
        <v>60558.23</v>
      </c>
      <c r="AT64" s="33">
        <v>23747.3</v>
      </c>
      <c r="AU64" s="33">
        <v>7350.95</v>
      </c>
      <c r="AV64" s="33">
        <v>16955.21</v>
      </c>
      <c r="AW64" s="33">
        <v>21033.25</v>
      </c>
      <c r="AX64" s="33">
        <v>19959.25</v>
      </c>
      <c r="AY64" s="33">
        <v>13439.42</v>
      </c>
      <c r="AZ64" s="33">
        <v>27178.61</v>
      </c>
      <c r="BA64" s="31">
        <f t="shared" si="44"/>
        <v>-421.55</v>
      </c>
      <c r="BB64" s="31">
        <f t="shared" si="45"/>
        <v>-254.72</v>
      </c>
      <c r="BC64" s="31">
        <f t="shared" si="46"/>
        <v>-386.7</v>
      </c>
      <c r="BD64" s="31">
        <f t="shared" si="47"/>
        <v>3912.04</v>
      </c>
      <c r="BE64" s="31">
        <f t="shared" si="48"/>
        <v>3135.7</v>
      </c>
      <c r="BF64" s="31">
        <f t="shared" si="49"/>
        <v>1229.6300000000001</v>
      </c>
      <c r="BG64" s="31">
        <f t="shared" si="50"/>
        <v>737.47</v>
      </c>
      <c r="BH64" s="31">
        <f t="shared" si="51"/>
        <v>1701.01</v>
      </c>
      <c r="BI64" s="31">
        <f t="shared" si="52"/>
        <v>2110.13</v>
      </c>
      <c r="BJ64" s="31">
        <f t="shared" si="53"/>
        <v>-2800.04</v>
      </c>
      <c r="BK64" s="31">
        <f t="shared" si="54"/>
        <v>-1885.39</v>
      </c>
      <c r="BL64" s="31">
        <f t="shared" si="55"/>
        <v>-3812.83</v>
      </c>
      <c r="BM64" s="6">
        <f t="shared" ca="1" si="218"/>
        <v>3.5499999999999997E-2</v>
      </c>
      <c r="BN64" s="6">
        <f t="shared" ca="1" si="218"/>
        <v>3.5499999999999997E-2</v>
      </c>
      <c r="BO64" s="6">
        <f t="shared" ca="1" si="218"/>
        <v>3.5499999999999997E-2</v>
      </c>
      <c r="BP64" s="6">
        <f t="shared" ca="1" si="218"/>
        <v>3.5499999999999997E-2</v>
      </c>
      <c r="BQ64" s="6">
        <f t="shared" ca="1" si="218"/>
        <v>3.5499999999999997E-2</v>
      </c>
      <c r="BR64" s="6">
        <f t="shared" ca="1" si="218"/>
        <v>3.5499999999999997E-2</v>
      </c>
      <c r="BS64" s="6">
        <f t="shared" ca="1" si="218"/>
        <v>3.5499999999999997E-2</v>
      </c>
      <c r="BT64" s="6">
        <f t="shared" ca="1" si="218"/>
        <v>3.5499999999999997E-2</v>
      </c>
      <c r="BU64" s="6">
        <f t="shared" ca="1" si="218"/>
        <v>3.5499999999999997E-2</v>
      </c>
      <c r="BV64" s="6">
        <f t="shared" ca="1" si="218"/>
        <v>3.5499999999999997E-2</v>
      </c>
      <c r="BW64" s="6">
        <f t="shared" ca="1" si="218"/>
        <v>3.5499999999999997E-2</v>
      </c>
      <c r="BX64" s="6">
        <f t="shared" ca="1" si="218"/>
        <v>3.5499999999999997E-2</v>
      </c>
      <c r="BY64" s="31">
        <f t="shared" ca="1" si="203"/>
        <v>37412.400000000001</v>
      </c>
      <c r="BZ64" s="31">
        <f t="shared" ca="1" si="204"/>
        <v>22606.05</v>
      </c>
      <c r="CA64" s="31">
        <f t="shared" ca="1" si="205"/>
        <v>34319.9</v>
      </c>
      <c r="CB64" s="31">
        <f t="shared" ca="1" si="206"/>
        <v>86798.44</v>
      </c>
      <c r="CC64" s="31">
        <f t="shared" ca="1" si="207"/>
        <v>69573.37</v>
      </c>
      <c r="CD64" s="31">
        <f t="shared" ca="1" si="208"/>
        <v>27282.5</v>
      </c>
      <c r="CE64" s="31">
        <f t="shared" ca="1" si="209"/>
        <v>8445.27</v>
      </c>
      <c r="CF64" s="31">
        <f t="shared" ca="1" si="210"/>
        <v>19479.29</v>
      </c>
      <c r="CG64" s="31">
        <f t="shared" ca="1" si="211"/>
        <v>24164.41</v>
      </c>
      <c r="CH64" s="31">
        <f t="shared" ca="1" si="212"/>
        <v>25487.53</v>
      </c>
      <c r="CI64" s="31">
        <f t="shared" ca="1" si="213"/>
        <v>17161.849999999999</v>
      </c>
      <c r="CJ64" s="31">
        <f t="shared" ca="1" si="214"/>
        <v>34706.5</v>
      </c>
      <c r="CK64" s="32">
        <f t="shared" ca="1" si="56"/>
        <v>2845.45</v>
      </c>
      <c r="CL64" s="32">
        <f t="shared" ca="1" si="57"/>
        <v>1719.33</v>
      </c>
      <c r="CM64" s="32">
        <f t="shared" ca="1" si="58"/>
        <v>2610.25</v>
      </c>
      <c r="CN64" s="32">
        <f t="shared" ca="1" si="59"/>
        <v>6601.57</v>
      </c>
      <c r="CO64" s="32">
        <f t="shared" ca="1" si="60"/>
        <v>5291.5</v>
      </c>
      <c r="CP64" s="32">
        <f t="shared" ca="1" si="61"/>
        <v>2075.0100000000002</v>
      </c>
      <c r="CQ64" s="32">
        <f t="shared" ca="1" si="62"/>
        <v>642.32000000000005</v>
      </c>
      <c r="CR64" s="32">
        <f t="shared" ca="1" si="63"/>
        <v>1481.52</v>
      </c>
      <c r="CS64" s="32">
        <f t="shared" ca="1" si="64"/>
        <v>1837.86</v>
      </c>
      <c r="CT64" s="32">
        <f t="shared" ca="1" si="65"/>
        <v>1938.49</v>
      </c>
      <c r="CU64" s="32">
        <f t="shared" ca="1" si="66"/>
        <v>1305.27</v>
      </c>
      <c r="CV64" s="32">
        <f t="shared" ca="1" si="67"/>
        <v>2639.65</v>
      </c>
      <c r="CW64" s="31">
        <f t="shared" ca="1" si="191"/>
        <v>8114.8099999999986</v>
      </c>
      <c r="CX64" s="31">
        <f t="shared" ca="1" si="192"/>
        <v>4903.2899999999963</v>
      </c>
      <c r="CY64" s="31">
        <f t="shared" ca="1" si="193"/>
        <v>7444.0300000000016</v>
      </c>
      <c r="CZ64" s="31">
        <f t="shared" ca="1" si="194"/>
        <v>13936.650000000001</v>
      </c>
      <c r="DA64" s="31">
        <f t="shared" ca="1" si="195"/>
        <v>11170.939999999991</v>
      </c>
      <c r="DB64" s="31">
        <f t="shared" ca="1" si="196"/>
        <v>4380.5800000000027</v>
      </c>
      <c r="DC64" s="31">
        <f t="shared" ca="1" si="197"/>
        <v>999.1700000000003</v>
      </c>
      <c r="DD64" s="31">
        <f t="shared" ca="1" si="198"/>
        <v>2304.590000000002</v>
      </c>
      <c r="DE64" s="31">
        <f t="shared" ca="1" si="199"/>
        <v>2858.8900000000003</v>
      </c>
      <c r="DF64" s="31">
        <f t="shared" ca="1" si="200"/>
        <v>10266.810000000001</v>
      </c>
      <c r="DG64" s="31">
        <f t="shared" ca="1" si="201"/>
        <v>6913.0899999999992</v>
      </c>
      <c r="DH64" s="31">
        <f t="shared" ca="1" si="202"/>
        <v>13980.37</v>
      </c>
      <c r="DI64" s="32">
        <f t="shared" ca="1" si="68"/>
        <v>405.74</v>
      </c>
      <c r="DJ64" s="32">
        <f t="shared" ca="1" si="69"/>
        <v>245.16</v>
      </c>
      <c r="DK64" s="32">
        <f t="shared" ca="1" si="70"/>
        <v>372.2</v>
      </c>
      <c r="DL64" s="32">
        <f t="shared" ca="1" si="71"/>
        <v>696.83</v>
      </c>
      <c r="DM64" s="32">
        <f t="shared" ca="1" si="72"/>
        <v>558.54999999999995</v>
      </c>
      <c r="DN64" s="32">
        <f t="shared" ca="1" si="73"/>
        <v>219.03</v>
      </c>
      <c r="DO64" s="32">
        <f t="shared" ca="1" si="74"/>
        <v>49.96</v>
      </c>
      <c r="DP64" s="32">
        <f t="shared" ca="1" si="75"/>
        <v>115.23</v>
      </c>
      <c r="DQ64" s="32">
        <f t="shared" ca="1" si="76"/>
        <v>142.94</v>
      </c>
      <c r="DR64" s="32">
        <f t="shared" ca="1" si="77"/>
        <v>513.34</v>
      </c>
      <c r="DS64" s="32">
        <f t="shared" ca="1" si="78"/>
        <v>345.65</v>
      </c>
      <c r="DT64" s="32">
        <f t="shared" ca="1" si="79"/>
        <v>699.02</v>
      </c>
      <c r="DU64" s="31">
        <f t="shared" ca="1" si="80"/>
        <v>1763.41</v>
      </c>
      <c r="DV64" s="31">
        <f t="shared" ca="1" si="81"/>
        <v>1054.07</v>
      </c>
      <c r="DW64" s="31">
        <f t="shared" ca="1" si="82"/>
        <v>1584.55</v>
      </c>
      <c r="DX64" s="31">
        <f t="shared" ca="1" si="83"/>
        <v>2934.03</v>
      </c>
      <c r="DY64" s="31">
        <f t="shared" ca="1" si="84"/>
        <v>2326.5300000000002</v>
      </c>
      <c r="DZ64" s="31">
        <f t="shared" ca="1" si="85"/>
        <v>902.09</v>
      </c>
      <c r="EA64" s="31">
        <f t="shared" ca="1" si="86"/>
        <v>203.5</v>
      </c>
      <c r="EB64" s="31">
        <f t="shared" ca="1" si="87"/>
        <v>463.99</v>
      </c>
      <c r="EC64" s="31">
        <f t="shared" ca="1" si="88"/>
        <v>568.91999999999996</v>
      </c>
      <c r="ED64" s="31">
        <f t="shared" ca="1" si="89"/>
        <v>2019.88</v>
      </c>
      <c r="EE64" s="31">
        <f t="shared" ca="1" si="90"/>
        <v>1343.93</v>
      </c>
      <c r="EF64" s="31">
        <f t="shared" ca="1" si="91"/>
        <v>2686.23</v>
      </c>
      <c r="EG64" s="32">
        <f t="shared" ca="1" si="92"/>
        <v>10283.959999999999</v>
      </c>
      <c r="EH64" s="32">
        <f t="shared" ca="1" si="93"/>
        <v>6202.5199999999959</v>
      </c>
      <c r="EI64" s="32">
        <f t="shared" ca="1" si="94"/>
        <v>9400.7800000000007</v>
      </c>
      <c r="EJ64" s="32">
        <f t="shared" ca="1" si="95"/>
        <v>17567.510000000002</v>
      </c>
      <c r="EK64" s="32">
        <f t="shared" ca="1" si="96"/>
        <v>14056.019999999991</v>
      </c>
      <c r="EL64" s="32">
        <f t="shared" ca="1" si="97"/>
        <v>5501.7000000000025</v>
      </c>
      <c r="EM64" s="32">
        <f t="shared" ca="1" si="98"/>
        <v>1252.6300000000003</v>
      </c>
      <c r="EN64" s="32">
        <f t="shared" ca="1" si="99"/>
        <v>2883.8100000000022</v>
      </c>
      <c r="EO64" s="32">
        <f t="shared" ca="1" si="100"/>
        <v>3570.7500000000005</v>
      </c>
      <c r="EP64" s="32">
        <f t="shared" ca="1" si="101"/>
        <v>12800.030000000002</v>
      </c>
      <c r="EQ64" s="32">
        <f t="shared" ca="1" si="102"/>
        <v>8602.6699999999983</v>
      </c>
      <c r="ER64" s="32">
        <f t="shared" ca="1" si="103"/>
        <v>17365.620000000003</v>
      </c>
    </row>
    <row r="65" spans="1:148" x14ac:dyDescent="0.25">
      <c r="A65" t="s">
        <v>507</v>
      </c>
      <c r="B65" s="1" t="s">
        <v>84</v>
      </c>
      <c r="C65" t="str">
        <f t="shared" ca="1" si="216"/>
        <v>HAL1</v>
      </c>
      <c r="D65" t="str">
        <f t="shared" ca="1" si="217"/>
        <v>Halkirk Wind Facility</v>
      </c>
      <c r="E65" s="51">
        <v>48765.539649999999</v>
      </c>
      <c r="F65" s="51">
        <v>45914.141600000003</v>
      </c>
      <c r="G65" s="51">
        <v>39952.134400000003</v>
      </c>
      <c r="H65" s="51">
        <v>43572.851999999999</v>
      </c>
      <c r="I65" s="51">
        <v>41151.121599999999</v>
      </c>
      <c r="Q65" s="32">
        <v>2028155.74</v>
      </c>
      <c r="R65" s="32">
        <v>1202540.45</v>
      </c>
      <c r="S65" s="32">
        <v>3159524.66</v>
      </c>
      <c r="T65" s="32">
        <v>5185224.43</v>
      </c>
      <c r="U65" s="32">
        <v>3997727.34</v>
      </c>
      <c r="V65" s="32"/>
      <c r="W65" s="32"/>
      <c r="X65" s="32"/>
      <c r="Y65" s="32"/>
      <c r="Z65" s="32"/>
      <c r="AA65" s="32"/>
      <c r="AB65" s="32"/>
      <c r="AC65" s="2">
        <v>4.96</v>
      </c>
      <c r="AD65" s="2">
        <v>4.96</v>
      </c>
      <c r="AE65" s="2">
        <v>4.96</v>
      </c>
      <c r="AF65" s="2">
        <v>4.96</v>
      </c>
      <c r="AG65" s="2">
        <v>4.96</v>
      </c>
      <c r="AO65" s="33">
        <v>100596.52</v>
      </c>
      <c r="AP65" s="33">
        <v>59646.01</v>
      </c>
      <c r="AQ65" s="33">
        <v>156712.42000000001</v>
      </c>
      <c r="AR65" s="33">
        <v>257187.13</v>
      </c>
      <c r="AS65" s="33">
        <v>198287.28</v>
      </c>
      <c r="AT65" s="33"/>
      <c r="AU65" s="33"/>
      <c r="AV65" s="33"/>
      <c r="AW65" s="33"/>
      <c r="AX65" s="33"/>
      <c r="AY65" s="33"/>
      <c r="AZ65" s="33"/>
      <c r="BA65" s="31">
        <f t="shared" si="44"/>
        <v>-811.26</v>
      </c>
      <c r="BB65" s="31">
        <f t="shared" si="45"/>
        <v>-481.02</v>
      </c>
      <c r="BC65" s="31">
        <f t="shared" si="46"/>
        <v>-1263.81</v>
      </c>
      <c r="BD65" s="31">
        <f t="shared" si="47"/>
        <v>8296.36</v>
      </c>
      <c r="BE65" s="31">
        <f t="shared" si="48"/>
        <v>6396.36</v>
      </c>
      <c r="BF65" s="31">
        <f t="shared" si="49"/>
        <v>0</v>
      </c>
      <c r="BG65" s="31">
        <f t="shared" si="50"/>
        <v>0</v>
      </c>
      <c r="BH65" s="31">
        <f t="shared" si="51"/>
        <v>0</v>
      </c>
      <c r="BI65" s="31">
        <f t="shared" si="52"/>
        <v>0</v>
      </c>
      <c r="BJ65" s="31">
        <f t="shared" si="53"/>
        <v>0</v>
      </c>
      <c r="BK65" s="31">
        <f t="shared" si="54"/>
        <v>0</v>
      </c>
      <c r="BL65" s="31">
        <f t="shared" si="55"/>
        <v>0</v>
      </c>
      <c r="BM65" s="6">
        <f t="shared" ca="1" si="218"/>
        <v>5.79E-2</v>
      </c>
      <c r="BN65" s="6">
        <f t="shared" ca="1" si="218"/>
        <v>5.79E-2</v>
      </c>
      <c r="BO65" s="6">
        <f t="shared" ca="1" si="218"/>
        <v>5.79E-2</v>
      </c>
      <c r="BP65" s="6">
        <f t="shared" ca="1" si="218"/>
        <v>5.79E-2</v>
      </c>
      <c r="BQ65" s="6">
        <f t="shared" ca="1" si="218"/>
        <v>5.79E-2</v>
      </c>
      <c r="BR65" s="6">
        <f t="shared" ca="1" si="218"/>
        <v>5.79E-2</v>
      </c>
      <c r="BS65" s="6">
        <f t="shared" ca="1" si="218"/>
        <v>5.79E-2</v>
      </c>
      <c r="BT65" s="6">
        <f t="shared" ca="1" si="218"/>
        <v>5.79E-2</v>
      </c>
      <c r="BU65" s="6">
        <f t="shared" ca="1" si="218"/>
        <v>5.79E-2</v>
      </c>
      <c r="BV65" s="6">
        <f t="shared" ca="1" si="218"/>
        <v>5.79E-2</v>
      </c>
      <c r="BW65" s="6">
        <f t="shared" ca="1" si="218"/>
        <v>5.79E-2</v>
      </c>
      <c r="BX65" s="6">
        <f t="shared" ca="1" si="218"/>
        <v>5.79E-2</v>
      </c>
      <c r="BY65" s="31">
        <f t="shared" ca="1" si="203"/>
        <v>117430.22</v>
      </c>
      <c r="BZ65" s="31">
        <f t="shared" ca="1" si="204"/>
        <v>69627.09</v>
      </c>
      <c r="CA65" s="31">
        <f t="shared" ca="1" si="205"/>
        <v>182936.48</v>
      </c>
      <c r="CB65" s="31">
        <f t="shared" ca="1" si="206"/>
        <v>300224.49</v>
      </c>
      <c r="CC65" s="31">
        <f t="shared" ca="1" si="207"/>
        <v>231468.41</v>
      </c>
      <c r="CD65" s="31">
        <f t="shared" ca="1" si="208"/>
        <v>0</v>
      </c>
      <c r="CE65" s="31">
        <f t="shared" ca="1" si="209"/>
        <v>0</v>
      </c>
      <c r="CF65" s="31">
        <f t="shared" ca="1" si="210"/>
        <v>0</v>
      </c>
      <c r="CG65" s="31">
        <f t="shared" ca="1" si="211"/>
        <v>0</v>
      </c>
      <c r="CH65" s="31">
        <f t="shared" ca="1" si="212"/>
        <v>0</v>
      </c>
      <c r="CI65" s="31">
        <f t="shared" ca="1" si="213"/>
        <v>0</v>
      </c>
      <c r="CJ65" s="31">
        <f t="shared" ca="1" si="214"/>
        <v>0</v>
      </c>
      <c r="CK65" s="32">
        <f t="shared" ca="1" si="56"/>
        <v>5476.02</v>
      </c>
      <c r="CL65" s="32">
        <f t="shared" ca="1" si="57"/>
        <v>3246.86</v>
      </c>
      <c r="CM65" s="32">
        <f t="shared" ca="1" si="58"/>
        <v>8530.7199999999993</v>
      </c>
      <c r="CN65" s="32">
        <f t="shared" ca="1" si="59"/>
        <v>14000.11</v>
      </c>
      <c r="CO65" s="32">
        <f t="shared" ca="1" si="60"/>
        <v>10793.86</v>
      </c>
      <c r="CP65" s="32">
        <f t="shared" ca="1" si="61"/>
        <v>0</v>
      </c>
      <c r="CQ65" s="32">
        <f t="shared" ca="1" si="62"/>
        <v>0</v>
      </c>
      <c r="CR65" s="32">
        <f t="shared" ca="1" si="63"/>
        <v>0</v>
      </c>
      <c r="CS65" s="32">
        <f t="shared" ca="1" si="64"/>
        <v>0</v>
      </c>
      <c r="CT65" s="32">
        <f t="shared" ca="1" si="65"/>
        <v>0</v>
      </c>
      <c r="CU65" s="32">
        <f t="shared" ca="1" si="66"/>
        <v>0</v>
      </c>
      <c r="CV65" s="32">
        <f t="shared" ca="1" si="67"/>
        <v>0</v>
      </c>
      <c r="CW65" s="31">
        <f t="shared" ca="1" si="191"/>
        <v>23120.98</v>
      </c>
      <c r="CX65" s="31">
        <f t="shared" ca="1" si="192"/>
        <v>13708.959999999995</v>
      </c>
      <c r="CY65" s="31">
        <f t="shared" ca="1" si="193"/>
        <v>36018.589999999997</v>
      </c>
      <c r="CZ65" s="31">
        <f t="shared" ca="1" si="194"/>
        <v>48741.109999999971</v>
      </c>
      <c r="DA65" s="31">
        <f t="shared" ca="1" si="195"/>
        <v>37578.630000000019</v>
      </c>
      <c r="DB65" s="31">
        <f t="shared" ca="1" si="196"/>
        <v>0</v>
      </c>
      <c r="DC65" s="31">
        <f t="shared" ca="1" si="197"/>
        <v>0</v>
      </c>
      <c r="DD65" s="31">
        <f t="shared" ca="1" si="198"/>
        <v>0</v>
      </c>
      <c r="DE65" s="31">
        <f t="shared" ca="1" si="199"/>
        <v>0</v>
      </c>
      <c r="DF65" s="31">
        <f t="shared" ca="1" si="200"/>
        <v>0</v>
      </c>
      <c r="DG65" s="31">
        <f t="shared" ca="1" si="201"/>
        <v>0</v>
      </c>
      <c r="DH65" s="31">
        <f t="shared" ca="1" si="202"/>
        <v>0</v>
      </c>
      <c r="DI65" s="32">
        <f t="shared" ca="1" si="68"/>
        <v>1156.05</v>
      </c>
      <c r="DJ65" s="32">
        <f t="shared" ca="1" si="69"/>
        <v>685.45</v>
      </c>
      <c r="DK65" s="32">
        <f t="shared" ca="1" si="70"/>
        <v>1800.93</v>
      </c>
      <c r="DL65" s="32">
        <f t="shared" ca="1" si="71"/>
        <v>2437.06</v>
      </c>
      <c r="DM65" s="32">
        <f t="shared" ca="1" si="72"/>
        <v>1878.93</v>
      </c>
      <c r="DN65" s="32">
        <f t="shared" ca="1" si="73"/>
        <v>0</v>
      </c>
      <c r="DO65" s="32">
        <f t="shared" ca="1" si="74"/>
        <v>0</v>
      </c>
      <c r="DP65" s="32">
        <f t="shared" ca="1" si="75"/>
        <v>0</v>
      </c>
      <c r="DQ65" s="32">
        <f t="shared" ca="1" si="76"/>
        <v>0</v>
      </c>
      <c r="DR65" s="32">
        <f t="shared" ca="1" si="77"/>
        <v>0</v>
      </c>
      <c r="DS65" s="32">
        <f t="shared" ca="1" si="78"/>
        <v>0</v>
      </c>
      <c r="DT65" s="32">
        <f t="shared" ca="1" si="79"/>
        <v>0</v>
      </c>
      <c r="DU65" s="31">
        <f t="shared" ca="1" si="80"/>
        <v>5024.3500000000004</v>
      </c>
      <c r="DV65" s="31">
        <f t="shared" ca="1" si="81"/>
        <v>2947.04</v>
      </c>
      <c r="DW65" s="31">
        <f t="shared" ca="1" si="82"/>
        <v>7666.99</v>
      </c>
      <c r="DX65" s="31">
        <f t="shared" ca="1" si="83"/>
        <v>10261.290000000001</v>
      </c>
      <c r="DY65" s="31">
        <f t="shared" ca="1" si="84"/>
        <v>7826.35</v>
      </c>
      <c r="DZ65" s="31">
        <f t="shared" ca="1" si="85"/>
        <v>0</v>
      </c>
      <c r="EA65" s="31">
        <f t="shared" ca="1" si="86"/>
        <v>0</v>
      </c>
      <c r="EB65" s="31">
        <f t="shared" ca="1" si="87"/>
        <v>0</v>
      </c>
      <c r="EC65" s="31">
        <f t="shared" ca="1" si="88"/>
        <v>0</v>
      </c>
      <c r="ED65" s="31">
        <f t="shared" ca="1" si="89"/>
        <v>0</v>
      </c>
      <c r="EE65" s="31">
        <f t="shared" ca="1" si="90"/>
        <v>0</v>
      </c>
      <c r="EF65" s="31">
        <f t="shared" ca="1" si="91"/>
        <v>0</v>
      </c>
      <c r="EG65" s="32">
        <f t="shared" ca="1" si="92"/>
        <v>29301.379999999997</v>
      </c>
      <c r="EH65" s="32">
        <f t="shared" ca="1" si="93"/>
        <v>17341.449999999997</v>
      </c>
      <c r="EI65" s="32">
        <f t="shared" ca="1" si="94"/>
        <v>45486.509999999995</v>
      </c>
      <c r="EJ65" s="32">
        <f t="shared" ca="1" si="95"/>
        <v>61439.45999999997</v>
      </c>
      <c r="EK65" s="32">
        <f t="shared" ca="1" si="96"/>
        <v>47283.910000000018</v>
      </c>
      <c r="EL65" s="32">
        <f t="shared" ca="1" si="97"/>
        <v>0</v>
      </c>
      <c r="EM65" s="32">
        <f t="shared" ca="1" si="98"/>
        <v>0</v>
      </c>
      <c r="EN65" s="32">
        <f t="shared" ca="1" si="99"/>
        <v>0</v>
      </c>
      <c r="EO65" s="32">
        <f t="shared" ca="1" si="100"/>
        <v>0</v>
      </c>
      <c r="EP65" s="32">
        <f t="shared" ca="1" si="101"/>
        <v>0</v>
      </c>
      <c r="EQ65" s="32">
        <f t="shared" ca="1" si="102"/>
        <v>0</v>
      </c>
      <c r="ER65" s="32">
        <f t="shared" ca="1" si="103"/>
        <v>0</v>
      </c>
    </row>
    <row r="66" spans="1:148" x14ac:dyDescent="0.25">
      <c r="A66" t="s">
        <v>468</v>
      </c>
      <c r="B66" s="1" t="s">
        <v>84</v>
      </c>
      <c r="C66" t="str">
        <f t="shared" ca="1" si="216"/>
        <v>HAL1</v>
      </c>
      <c r="D66" t="str">
        <f t="shared" ca="1" si="217"/>
        <v>Halkirk Wind Facility</v>
      </c>
      <c r="J66" s="51">
        <v>33485.794300000001</v>
      </c>
      <c r="K66" s="51">
        <v>20427.829600000001</v>
      </c>
      <c r="L66" s="51">
        <v>19070.504499999999</v>
      </c>
      <c r="M66" s="51">
        <v>36449.635499999997</v>
      </c>
      <c r="N66" s="51">
        <v>44852.588100000001</v>
      </c>
      <c r="O66" s="51">
        <v>47492.752399999998</v>
      </c>
      <c r="P66" s="51">
        <v>45248.119899999998</v>
      </c>
      <c r="Q66" s="32"/>
      <c r="R66" s="32"/>
      <c r="S66" s="32"/>
      <c r="T66" s="32"/>
      <c r="U66" s="32"/>
      <c r="V66" s="32">
        <v>1941192.01</v>
      </c>
      <c r="W66" s="32">
        <v>1221678.81</v>
      </c>
      <c r="X66" s="32">
        <v>920726.59</v>
      </c>
      <c r="Y66" s="32">
        <v>2345644.3199999998</v>
      </c>
      <c r="Z66" s="32">
        <v>3042905.6</v>
      </c>
      <c r="AA66" s="32">
        <v>1164346.46</v>
      </c>
      <c r="AB66" s="32">
        <v>1930397.18</v>
      </c>
      <c r="AH66" s="2">
        <v>4.96</v>
      </c>
      <c r="AI66" s="2">
        <v>4.96</v>
      </c>
      <c r="AJ66" s="2">
        <v>4.96</v>
      </c>
      <c r="AK66" s="2">
        <v>4.96</v>
      </c>
      <c r="AL66" s="2">
        <v>4.96</v>
      </c>
      <c r="AM66" s="2">
        <v>4.96</v>
      </c>
      <c r="AN66" s="2">
        <v>4.96</v>
      </c>
      <c r="AO66" s="33"/>
      <c r="AP66" s="33"/>
      <c r="AQ66" s="33"/>
      <c r="AR66" s="33"/>
      <c r="AS66" s="33"/>
      <c r="AT66" s="33">
        <v>96283.12</v>
      </c>
      <c r="AU66" s="33">
        <v>60595.27</v>
      </c>
      <c r="AV66" s="33">
        <v>45668.04</v>
      </c>
      <c r="AW66" s="33">
        <v>116343.96</v>
      </c>
      <c r="AX66" s="33">
        <v>150928.12</v>
      </c>
      <c r="AY66" s="33">
        <v>57751.58</v>
      </c>
      <c r="AZ66" s="33">
        <v>95747.7</v>
      </c>
      <c r="BA66" s="31">
        <f t="shared" si="44"/>
        <v>0</v>
      </c>
      <c r="BB66" s="31">
        <f t="shared" si="45"/>
        <v>0</v>
      </c>
      <c r="BC66" s="31">
        <f t="shared" si="46"/>
        <v>0</v>
      </c>
      <c r="BD66" s="31">
        <f t="shared" si="47"/>
        <v>0</v>
      </c>
      <c r="BE66" s="31">
        <f t="shared" si="48"/>
        <v>0</v>
      </c>
      <c r="BF66" s="31">
        <f t="shared" si="49"/>
        <v>3105.91</v>
      </c>
      <c r="BG66" s="31">
        <f t="shared" si="50"/>
        <v>3787.2</v>
      </c>
      <c r="BH66" s="31">
        <f t="shared" si="51"/>
        <v>2854.25</v>
      </c>
      <c r="BI66" s="31">
        <f t="shared" si="52"/>
        <v>7271.5</v>
      </c>
      <c r="BJ66" s="31">
        <f t="shared" si="53"/>
        <v>-11867.33</v>
      </c>
      <c r="BK66" s="31">
        <f t="shared" si="54"/>
        <v>-4540.95</v>
      </c>
      <c r="BL66" s="31">
        <f t="shared" si="55"/>
        <v>-7528.55</v>
      </c>
      <c r="BM66" s="6">
        <f t="shared" ca="1" si="218"/>
        <v>5.79E-2</v>
      </c>
      <c r="BN66" s="6">
        <f t="shared" ca="1" si="218"/>
        <v>5.79E-2</v>
      </c>
      <c r="BO66" s="6">
        <f t="shared" ca="1" si="218"/>
        <v>5.79E-2</v>
      </c>
      <c r="BP66" s="6">
        <f t="shared" ca="1" si="218"/>
        <v>5.79E-2</v>
      </c>
      <c r="BQ66" s="6">
        <f t="shared" ca="1" si="218"/>
        <v>5.79E-2</v>
      </c>
      <c r="BR66" s="6">
        <f t="shared" ca="1" si="218"/>
        <v>5.79E-2</v>
      </c>
      <c r="BS66" s="6">
        <f t="shared" ca="1" si="218"/>
        <v>5.79E-2</v>
      </c>
      <c r="BT66" s="6">
        <f t="shared" ca="1" si="218"/>
        <v>5.79E-2</v>
      </c>
      <c r="BU66" s="6">
        <f t="shared" ca="1" si="218"/>
        <v>5.79E-2</v>
      </c>
      <c r="BV66" s="6">
        <f t="shared" ca="1" si="218"/>
        <v>5.79E-2</v>
      </c>
      <c r="BW66" s="6">
        <f t="shared" ca="1" si="218"/>
        <v>5.79E-2</v>
      </c>
      <c r="BX66" s="6">
        <f t="shared" ca="1" si="218"/>
        <v>5.79E-2</v>
      </c>
      <c r="BY66" s="31">
        <f t="shared" ca="1" si="203"/>
        <v>0</v>
      </c>
      <c r="BZ66" s="31">
        <f t="shared" ca="1" si="204"/>
        <v>0</v>
      </c>
      <c r="CA66" s="31">
        <f t="shared" ca="1" si="205"/>
        <v>0</v>
      </c>
      <c r="CB66" s="31">
        <f t="shared" ca="1" si="206"/>
        <v>0</v>
      </c>
      <c r="CC66" s="31">
        <f t="shared" ca="1" si="207"/>
        <v>0</v>
      </c>
      <c r="CD66" s="31">
        <f t="shared" ca="1" si="208"/>
        <v>112395.02</v>
      </c>
      <c r="CE66" s="31">
        <f t="shared" ca="1" si="209"/>
        <v>70735.199999999997</v>
      </c>
      <c r="CF66" s="31">
        <f t="shared" ca="1" si="210"/>
        <v>53310.07</v>
      </c>
      <c r="CG66" s="31">
        <f t="shared" ca="1" si="211"/>
        <v>135812.81</v>
      </c>
      <c r="CH66" s="31">
        <f t="shared" ca="1" si="212"/>
        <v>176184.23</v>
      </c>
      <c r="CI66" s="31">
        <f t="shared" ca="1" si="213"/>
        <v>67415.66</v>
      </c>
      <c r="CJ66" s="31">
        <f t="shared" ca="1" si="214"/>
        <v>111770</v>
      </c>
      <c r="CK66" s="32">
        <f t="shared" ca="1" si="56"/>
        <v>0</v>
      </c>
      <c r="CL66" s="32">
        <f t="shared" ca="1" si="57"/>
        <v>0</v>
      </c>
      <c r="CM66" s="32">
        <f t="shared" ca="1" si="58"/>
        <v>0</v>
      </c>
      <c r="CN66" s="32">
        <f t="shared" ca="1" si="59"/>
        <v>0</v>
      </c>
      <c r="CO66" s="32">
        <f t="shared" ca="1" si="60"/>
        <v>0</v>
      </c>
      <c r="CP66" s="32">
        <f t="shared" ca="1" si="61"/>
        <v>5241.22</v>
      </c>
      <c r="CQ66" s="32">
        <f t="shared" ca="1" si="62"/>
        <v>3298.53</v>
      </c>
      <c r="CR66" s="32">
        <f t="shared" ca="1" si="63"/>
        <v>2485.96</v>
      </c>
      <c r="CS66" s="32">
        <f t="shared" ca="1" si="64"/>
        <v>6333.24</v>
      </c>
      <c r="CT66" s="32">
        <f t="shared" ca="1" si="65"/>
        <v>8215.85</v>
      </c>
      <c r="CU66" s="32">
        <f t="shared" ca="1" si="66"/>
        <v>3143.74</v>
      </c>
      <c r="CV66" s="32">
        <f t="shared" ca="1" si="67"/>
        <v>5212.07</v>
      </c>
      <c r="CW66" s="31">
        <f t="shared" ca="1" si="191"/>
        <v>0</v>
      </c>
      <c r="CX66" s="31">
        <f t="shared" ca="1" si="192"/>
        <v>0</v>
      </c>
      <c r="CY66" s="31">
        <f t="shared" ca="1" si="193"/>
        <v>0</v>
      </c>
      <c r="CZ66" s="31">
        <f t="shared" ca="1" si="194"/>
        <v>0</v>
      </c>
      <c r="DA66" s="31">
        <f t="shared" ca="1" si="195"/>
        <v>0</v>
      </c>
      <c r="DB66" s="31">
        <f t="shared" ca="1" si="196"/>
        <v>18247.21000000001</v>
      </c>
      <c r="DC66" s="31">
        <f t="shared" ca="1" si="197"/>
        <v>9651.2599999999984</v>
      </c>
      <c r="DD66" s="31">
        <f t="shared" ca="1" si="198"/>
        <v>7273.739999999998</v>
      </c>
      <c r="DE66" s="31">
        <f t="shared" ca="1" si="199"/>
        <v>18530.589999999982</v>
      </c>
      <c r="DF66" s="31">
        <f t="shared" ca="1" si="200"/>
        <v>45339.290000000023</v>
      </c>
      <c r="DG66" s="31">
        <f t="shared" ca="1" si="201"/>
        <v>17348.770000000008</v>
      </c>
      <c r="DH66" s="31">
        <f t="shared" ca="1" si="202"/>
        <v>28762.920000000009</v>
      </c>
      <c r="DI66" s="32">
        <f t="shared" ca="1" si="68"/>
        <v>0</v>
      </c>
      <c r="DJ66" s="32">
        <f t="shared" ca="1" si="69"/>
        <v>0</v>
      </c>
      <c r="DK66" s="32">
        <f t="shared" ca="1" si="70"/>
        <v>0</v>
      </c>
      <c r="DL66" s="32">
        <f t="shared" ca="1" si="71"/>
        <v>0</v>
      </c>
      <c r="DM66" s="32">
        <f t="shared" ca="1" si="72"/>
        <v>0</v>
      </c>
      <c r="DN66" s="32">
        <f t="shared" ca="1" si="73"/>
        <v>912.36</v>
      </c>
      <c r="DO66" s="32">
        <f t="shared" ca="1" si="74"/>
        <v>482.56</v>
      </c>
      <c r="DP66" s="32">
        <f t="shared" ca="1" si="75"/>
        <v>363.69</v>
      </c>
      <c r="DQ66" s="32">
        <f t="shared" ca="1" si="76"/>
        <v>926.53</v>
      </c>
      <c r="DR66" s="32">
        <f t="shared" ca="1" si="77"/>
        <v>2266.96</v>
      </c>
      <c r="DS66" s="32">
        <f t="shared" ca="1" si="78"/>
        <v>867.44</v>
      </c>
      <c r="DT66" s="32">
        <f t="shared" ca="1" si="79"/>
        <v>1438.15</v>
      </c>
      <c r="DU66" s="31">
        <f t="shared" ca="1" si="80"/>
        <v>0</v>
      </c>
      <c r="DV66" s="31">
        <f t="shared" ca="1" si="81"/>
        <v>0</v>
      </c>
      <c r="DW66" s="31">
        <f t="shared" ca="1" si="82"/>
        <v>0</v>
      </c>
      <c r="DX66" s="31">
        <f t="shared" ca="1" si="83"/>
        <v>0</v>
      </c>
      <c r="DY66" s="31">
        <f t="shared" ca="1" si="84"/>
        <v>0</v>
      </c>
      <c r="DZ66" s="31">
        <f t="shared" ca="1" si="85"/>
        <v>3757.66</v>
      </c>
      <c r="EA66" s="31">
        <f t="shared" ca="1" si="86"/>
        <v>1965.67</v>
      </c>
      <c r="EB66" s="31">
        <f t="shared" ca="1" si="87"/>
        <v>1464.46</v>
      </c>
      <c r="EC66" s="31">
        <f t="shared" ca="1" si="88"/>
        <v>3687.57</v>
      </c>
      <c r="ED66" s="31">
        <f t="shared" ca="1" si="89"/>
        <v>8919.99</v>
      </c>
      <c r="EE66" s="31">
        <f t="shared" ca="1" si="90"/>
        <v>3372.65</v>
      </c>
      <c r="EF66" s="31">
        <f t="shared" ca="1" si="91"/>
        <v>5526.59</v>
      </c>
      <c r="EG66" s="32">
        <f t="shared" ca="1" si="92"/>
        <v>0</v>
      </c>
      <c r="EH66" s="32">
        <f t="shared" ca="1" si="93"/>
        <v>0</v>
      </c>
      <c r="EI66" s="32">
        <f t="shared" ca="1" si="94"/>
        <v>0</v>
      </c>
      <c r="EJ66" s="32">
        <f t="shared" ca="1" si="95"/>
        <v>0</v>
      </c>
      <c r="EK66" s="32">
        <f t="shared" ca="1" si="96"/>
        <v>0</v>
      </c>
      <c r="EL66" s="32">
        <f t="shared" ca="1" si="97"/>
        <v>22917.23000000001</v>
      </c>
      <c r="EM66" s="32">
        <f t="shared" ca="1" si="98"/>
        <v>12099.489999999998</v>
      </c>
      <c r="EN66" s="32">
        <f t="shared" ca="1" si="99"/>
        <v>9101.8899999999976</v>
      </c>
      <c r="EO66" s="32">
        <f t="shared" ca="1" si="100"/>
        <v>23144.689999999981</v>
      </c>
      <c r="EP66" s="32">
        <f t="shared" ca="1" si="101"/>
        <v>56526.24000000002</v>
      </c>
      <c r="EQ66" s="32">
        <f t="shared" ca="1" si="102"/>
        <v>21588.860000000008</v>
      </c>
      <c r="ER66" s="32">
        <f t="shared" ca="1" si="103"/>
        <v>35727.660000000011</v>
      </c>
    </row>
    <row r="67" spans="1:148" x14ac:dyDescent="0.25">
      <c r="A67" t="s">
        <v>469</v>
      </c>
      <c r="B67" s="1" t="s">
        <v>92</v>
      </c>
      <c r="C67" t="str">
        <f t="shared" ca="1" si="216"/>
        <v>HRM</v>
      </c>
      <c r="D67" t="str">
        <f t="shared" ca="1" si="217"/>
        <v>H. R. Milner</v>
      </c>
      <c r="E67" s="51">
        <v>57249.658708000003</v>
      </c>
      <c r="F67" s="51">
        <v>34980.038329000003</v>
      </c>
      <c r="G67" s="51">
        <v>66051.931654999993</v>
      </c>
      <c r="H67" s="51">
        <v>65303.553241000001</v>
      </c>
      <c r="I67" s="51">
        <v>64272.223955000001</v>
      </c>
      <c r="J67" s="51">
        <v>13253.756821999999</v>
      </c>
      <c r="K67" s="51">
        <v>49495.864536000001</v>
      </c>
      <c r="L67" s="51">
        <v>80950.341933000003</v>
      </c>
      <c r="M67" s="51">
        <v>50761.150185999999</v>
      </c>
      <c r="N67" s="51">
        <v>30336.915631</v>
      </c>
      <c r="O67" s="51">
        <v>66993.562825999994</v>
      </c>
      <c r="P67" s="51">
        <v>57817.452019999997</v>
      </c>
      <c r="Q67" s="32">
        <v>4616956.47</v>
      </c>
      <c r="R67" s="32">
        <v>1125334.93</v>
      </c>
      <c r="S67" s="32">
        <v>9245451.8699999992</v>
      </c>
      <c r="T67" s="32">
        <v>11397151.73</v>
      </c>
      <c r="U67" s="32">
        <v>11097347.92</v>
      </c>
      <c r="V67" s="32">
        <v>559422.76</v>
      </c>
      <c r="W67" s="32">
        <v>2032379.36</v>
      </c>
      <c r="X67" s="32">
        <v>7594780.8399999999</v>
      </c>
      <c r="Y67" s="32">
        <v>9362748.7899999991</v>
      </c>
      <c r="Z67" s="32">
        <v>1614094.79</v>
      </c>
      <c r="AA67" s="32">
        <v>1990318.0800000001</v>
      </c>
      <c r="AB67" s="32">
        <v>3512908.01</v>
      </c>
      <c r="AC67" s="2">
        <v>0.02</v>
      </c>
      <c r="AD67" s="2">
        <v>0.02</v>
      </c>
      <c r="AE67" s="2">
        <v>0.02</v>
      </c>
      <c r="AF67" s="2">
        <v>0.02</v>
      </c>
      <c r="AG67" s="2">
        <v>0.02</v>
      </c>
      <c r="AH67" s="2">
        <v>0.02</v>
      </c>
      <c r="AI67" s="2">
        <v>0.02</v>
      </c>
      <c r="AJ67" s="2">
        <v>0.02</v>
      </c>
      <c r="AK67" s="2">
        <v>0.02</v>
      </c>
      <c r="AL67" s="2">
        <v>0.02</v>
      </c>
      <c r="AM67" s="2">
        <v>0.02</v>
      </c>
      <c r="AN67" s="2">
        <v>0.02</v>
      </c>
      <c r="AO67" s="33">
        <v>923.39</v>
      </c>
      <c r="AP67" s="33">
        <v>225.07</v>
      </c>
      <c r="AQ67" s="33">
        <v>1849.09</v>
      </c>
      <c r="AR67" s="33">
        <v>2279.4299999999998</v>
      </c>
      <c r="AS67" s="33">
        <v>2219.4699999999998</v>
      </c>
      <c r="AT67" s="33">
        <v>111.88</v>
      </c>
      <c r="AU67" s="33">
        <v>406.48</v>
      </c>
      <c r="AV67" s="33">
        <v>1518.96</v>
      </c>
      <c r="AW67" s="33">
        <v>1872.55</v>
      </c>
      <c r="AX67" s="33">
        <v>322.82</v>
      </c>
      <c r="AY67" s="33">
        <v>398.06</v>
      </c>
      <c r="AZ67" s="33">
        <v>702.58</v>
      </c>
      <c r="BA67" s="31">
        <f t="shared" si="44"/>
        <v>-1846.78</v>
      </c>
      <c r="BB67" s="31">
        <f t="shared" si="45"/>
        <v>-450.13</v>
      </c>
      <c r="BC67" s="31">
        <f t="shared" si="46"/>
        <v>-3698.18</v>
      </c>
      <c r="BD67" s="31">
        <f t="shared" si="47"/>
        <v>18235.439999999999</v>
      </c>
      <c r="BE67" s="31">
        <f t="shared" si="48"/>
        <v>17755.759999999998</v>
      </c>
      <c r="BF67" s="31">
        <f t="shared" si="49"/>
        <v>895.08</v>
      </c>
      <c r="BG67" s="31">
        <f t="shared" si="50"/>
        <v>6300.38</v>
      </c>
      <c r="BH67" s="31">
        <f t="shared" si="51"/>
        <v>23543.82</v>
      </c>
      <c r="BI67" s="31">
        <f t="shared" si="52"/>
        <v>29024.52</v>
      </c>
      <c r="BJ67" s="31">
        <f t="shared" si="53"/>
        <v>-6294.97</v>
      </c>
      <c r="BK67" s="31">
        <f t="shared" si="54"/>
        <v>-7762.24</v>
      </c>
      <c r="BL67" s="31">
        <f t="shared" si="55"/>
        <v>-13700.34</v>
      </c>
      <c r="BM67" s="6">
        <f t="shared" ca="1" si="218"/>
        <v>-8.7599999999999997E-2</v>
      </c>
      <c r="BN67" s="6">
        <f t="shared" ca="1" si="218"/>
        <v>-8.7599999999999997E-2</v>
      </c>
      <c r="BO67" s="6">
        <f t="shared" ca="1" si="218"/>
        <v>-8.7599999999999997E-2</v>
      </c>
      <c r="BP67" s="6">
        <f t="shared" ca="1" si="218"/>
        <v>-8.7599999999999997E-2</v>
      </c>
      <c r="BQ67" s="6">
        <f t="shared" ca="1" si="218"/>
        <v>-8.7599999999999997E-2</v>
      </c>
      <c r="BR67" s="6">
        <f t="shared" ca="1" si="218"/>
        <v>-8.7599999999999997E-2</v>
      </c>
      <c r="BS67" s="6">
        <f t="shared" ca="1" si="218"/>
        <v>-8.7599999999999997E-2</v>
      </c>
      <c r="BT67" s="6">
        <f t="shared" ca="1" si="218"/>
        <v>-8.7599999999999997E-2</v>
      </c>
      <c r="BU67" s="6">
        <f t="shared" ca="1" si="218"/>
        <v>-8.7599999999999997E-2</v>
      </c>
      <c r="BV67" s="6">
        <f t="shared" ca="1" si="218"/>
        <v>-8.7599999999999997E-2</v>
      </c>
      <c r="BW67" s="6">
        <f t="shared" ca="1" si="218"/>
        <v>-8.7599999999999997E-2</v>
      </c>
      <c r="BX67" s="6">
        <f t="shared" ca="1" si="218"/>
        <v>-8.7599999999999997E-2</v>
      </c>
      <c r="BY67" s="31">
        <f t="shared" ca="1" si="203"/>
        <v>-404445.39</v>
      </c>
      <c r="BZ67" s="31">
        <f t="shared" ca="1" si="204"/>
        <v>-98579.34</v>
      </c>
      <c r="CA67" s="31">
        <f t="shared" ca="1" si="205"/>
        <v>-809901.58</v>
      </c>
      <c r="CB67" s="31">
        <f t="shared" ca="1" si="206"/>
        <v>-998390.49</v>
      </c>
      <c r="CC67" s="31">
        <f t="shared" ca="1" si="207"/>
        <v>-972127.68</v>
      </c>
      <c r="CD67" s="31">
        <f t="shared" ca="1" si="208"/>
        <v>-49005.43</v>
      </c>
      <c r="CE67" s="31">
        <f t="shared" ca="1" si="209"/>
        <v>-178036.43</v>
      </c>
      <c r="CF67" s="31">
        <f t="shared" ca="1" si="210"/>
        <v>-665302.80000000005</v>
      </c>
      <c r="CG67" s="31">
        <f t="shared" ca="1" si="211"/>
        <v>-820176.79</v>
      </c>
      <c r="CH67" s="31">
        <f t="shared" ca="1" si="212"/>
        <v>-141394.70000000001</v>
      </c>
      <c r="CI67" s="31">
        <f t="shared" ca="1" si="213"/>
        <v>-174351.86</v>
      </c>
      <c r="CJ67" s="31">
        <f t="shared" ca="1" si="214"/>
        <v>-307730.74</v>
      </c>
      <c r="CK67" s="32">
        <f t="shared" ca="1" si="56"/>
        <v>12465.78</v>
      </c>
      <c r="CL67" s="32">
        <f t="shared" ca="1" si="57"/>
        <v>3038.4</v>
      </c>
      <c r="CM67" s="32">
        <f t="shared" ca="1" si="58"/>
        <v>24962.720000000001</v>
      </c>
      <c r="CN67" s="32">
        <f t="shared" ca="1" si="59"/>
        <v>30772.31</v>
      </c>
      <c r="CO67" s="32">
        <f t="shared" ca="1" si="60"/>
        <v>29962.84</v>
      </c>
      <c r="CP67" s="32">
        <f t="shared" ca="1" si="61"/>
        <v>1510.44</v>
      </c>
      <c r="CQ67" s="32">
        <f t="shared" ca="1" si="62"/>
        <v>5487.42</v>
      </c>
      <c r="CR67" s="32">
        <f t="shared" ca="1" si="63"/>
        <v>20505.91</v>
      </c>
      <c r="CS67" s="32">
        <f t="shared" ca="1" si="64"/>
        <v>25279.42</v>
      </c>
      <c r="CT67" s="32">
        <f t="shared" ca="1" si="65"/>
        <v>4358.0600000000004</v>
      </c>
      <c r="CU67" s="32">
        <f t="shared" ca="1" si="66"/>
        <v>5373.86</v>
      </c>
      <c r="CV67" s="32">
        <f t="shared" ca="1" si="67"/>
        <v>9484.85</v>
      </c>
      <c r="CW67" s="31">
        <f t="shared" ca="1" si="191"/>
        <v>-391056.22</v>
      </c>
      <c r="CX67" s="31">
        <f t="shared" ca="1" si="192"/>
        <v>-95315.88</v>
      </c>
      <c r="CY67" s="31">
        <f t="shared" ca="1" si="193"/>
        <v>-783089.7699999999</v>
      </c>
      <c r="CZ67" s="31">
        <f t="shared" ca="1" si="194"/>
        <v>-988133.04999999993</v>
      </c>
      <c r="DA67" s="31">
        <f t="shared" ca="1" si="195"/>
        <v>-962140.07000000007</v>
      </c>
      <c r="DB67" s="31">
        <f t="shared" ca="1" si="196"/>
        <v>-48501.95</v>
      </c>
      <c r="DC67" s="31">
        <f t="shared" ca="1" si="197"/>
        <v>-179255.87</v>
      </c>
      <c r="DD67" s="31">
        <f t="shared" ca="1" si="198"/>
        <v>-669859.66999999993</v>
      </c>
      <c r="DE67" s="31">
        <f t="shared" ca="1" si="199"/>
        <v>-825794.44000000006</v>
      </c>
      <c r="DF67" s="31">
        <f t="shared" ca="1" si="200"/>
        <v>-131064.49000000002</v>
      </c>
      <c r="DG67" s="31">
        <f t="shared" ca="1" si="201"/>
        <v>-161613.82</v>
      </c>
      <c r="DH67" s="31">
        <f t="shared" ca="1" si="202"/>
        <v>-285248.13</v>
      </c>
      <c r="DI67" s="32">
        <f t="shared" ca="1" si="68"/>
        <v>-19552.810000000001</v>
      </c>
      <c r="DJ67" s="32">
        <f t="shared" ca="1" si="69"/>
        <v>-4765.79</v>
      </c>
      <c r="DK67" s="32">
        <f t="shared" ca="1" si="70"/>
        <v>-39154.49</v>
      </c>
      <c r="DL67" s="32">
        <f t="shared" ca="1" si="71"/>
        <v>-49406.65</v>
      </c>
      <c r="DM67" s="32">
        <f t="shared" ca="1" si="72"/>
        <v>-48107</v>
      </c>
      <c r="DN67" s="32">
        <f t="shared" ca="1" si="73"/>
        <v>-2425.1</v>
      </c>
      <c r="DO67" s="32">
        <f t="shared" ca="1" si="74"/>
        <v>-8962.7900000000009</v>
      </c>
      <c r="DP67" s="32">
        <f t="shared" ca="1" si="75"/>
        <v>-33492.980000000003</v>
      </c>
      <c r="DQ67" s="32">
        <f t="shared" ca="1" si="76"/>
        <v>-41289.72</v>
      </c>
      <c r="DR67" s="32">
        <f t="shared" ca="1" si="77"/>
        <v>-6553.22</v>
      </c>
      <c r="DS67" s="32">
        <f t="shared" ca="1" si="78"/>
        <v>-8080.69</v>
      </c>
      <c r="DT67" s="32">
        <f t="shared" ca="1" si="79"/>
        <v>-14262.41</v>
      </c>
      <c r="DU67" s="31">
        <f t="shared" ca="1" si="80"/>
        <v>-84979.32</v>
      </c>
      <c r="DV67" s="31">
        <f t="shared" ca="1" si="81"/>
        <v>-20490.2</v>
      </c>
      <c r="DW67" s="31">
        <f t="shared" ca="1" si="82"/>
        <v>-166690.03</v>
      </c>
      <c r="DX67" s="31">
        <f t="shared" ca="1" si="83"/>
        <v>-208028.04</v>
      </c>
      <c r="DY67" s="31">
        <f t="shared" ca="1" si="84"/>
        <v>-200381.14</v>
      </c>
      <c r="DZ67" s="31">
        <f t="shared" ca="1" si="85"/>
        <v>-9988.0300000000007</v>
      </c>
      <c r="EA67" s="31">
        <f t="shared" ca="1" si="86"/>
        <v>-36509.08</v>
      </c>
      <c r="EB67" s="31">
        <f t="shared" ca="1" si="87"/>
        <v>-134865.91</v>
      </c>
      <c r="EC67" s="31">
        <f t="shared" ca="1" si="88"/>
        <v>-164332.23000000001</v>
      </c>
      <c r="ED67" s="31">
        <f t="shared" ca="1" si="89"/>
        <v>-25785.45</v>
      </c>
      <c r="EE67" s="31">
        <f t="shared" ca="1" si="90"/>
        <v>-31418.22</v>
      </c>
      <c r="EF67" s="31">
        <f t="shared" ca="1" si="91"/>
        <v>-54808.37</v>
      </c>
      <c r="EG67" s="32">
        <f t="shared" ca="1" si="92"/>
        <v>-495588.35</v>
      </c>
      <c r="EH67" s="32">
        <f t="shared" ca="1" si="93"/>
        <v>-120571.87</v>
      </c>
      <c r="EI67" s="32">
        <f t="shared" ca="1" si="94"/>
        <v>-988934.28999999992</v>
      </c>
      <c r="EJ67" s="32">
        <f t="shared" ca="1" si="95"/>
        <v>-1245567.74</v>
      </c>
      <c r="EK67" s="32">
        <f t="shared" ca="1" si="96"/>
        <v>-1210628.21</v>
      </c>
      <c r="EL67" s="32">
        <f t="shared" ca="1" si="97"/>
        <v>-60915.079999999994</v>
      </c>
      <c r="EM67" s="32">
        <f t="shared" ca="1" si="98"/>
        <v>-224727.74</v>
      </c>
      <c r="EN67" s="32">
        <f t="shared" ca="1" si="99"/>
        <v>-838218.55999999994</v>
      </c>
      <c r="EO67" s="32">
        <f t="shared" ca="1" si="100"/>
        <v>-1031416.39</v>
      </c>
      <c r="EP67" s="32">
        <f t="shared" ca="1" si="101"/>
        <v>-163403.16000000003</v>
      </c>
      <c r="EQ67" s="32">
        <f t="shared" ca="1" si="102"/>
        <v>-201112.73</v>
      </c>
      <c r="ER67" s="32">
        <f t="shared" ca="1" si="103"/>
        <v>-354318.91</v>
      </c>
    </row>
    <row r="68" spans="1:148" x14ac:dyDescent="0.25">
      <c r="A68" t="s">
        <v>450</v>
      </c>
      <c r="B68" s="1" t="s">
        <v>128</v>
      </c>
      <c r="C68" t="str">
        <f t="shared" ca="1" si="216"/>
        <v>HSH</v>
      </c>
      <c r="D68" t="str">
        <f t="shared" ca="1" si="217"/>
        <v>Horseshoe Hydro Facility</v>
      </c>
      <c r="E68" s="51">
        <v>5969.3147472000001</v>
      </c>
      <c r="F68" s="51">
        <v>5577.9327520999996</v>
      </c>
      <c r="G68" s="51">
        <v>5677.9460773999999</v>
      </c>
      <c r="H68" s="51">
        <v>5168.6278965000001</v>
      </c>
      <c r="I68" s="51">
        <v>8424.4541578999997</v>
      </c>
      <c r="J68" s="51">
        <v>7306.8190932999996</v>
      </c>
      <c r="K68" s="51">
        <v>6972.7629569999999</v>
      </c>
      <c r="L68" s="51">
        <v>8731.6768135000002</v>
      </c>
      <c r="M68" s="51">
        <v>8389.6664271999998</v>
      </c>
      <c r="N68" s="51">
        <v>4748.9060062999997</v>
      </c>
      <c r="O68" s="51">
        <v>4115.0977616999999</v>
      </c>
      <c r="P68" s="51">
        <v>3932.5435186999998</v>
      </c>
      <c r="Q68" s="32">
        <v>359227.95</v>
      </c>
      <c r="R68" s="32">
        <v>160782.85</v>
      </c>
      <c r="S68" s="32">
        <v>617672.66</v>
      </c>
      <c r="T68" s="32">
        <v>750758.63</v>
      </c>
      <c r="U68" s="32">
        <v>906120.52</v>
      </c>
      <c r="V68" s="32">
        <v>630163.79</v>
      </c>
      <c r="W68" s="32">
        <v>367791.42</v>
      </c>
      <c r="X68" s="32">
        <v>726169.53</v>
      </c>
      <c r="Y68" s="32">
        <v>955928.1</v>
      </c>
      <c r="Z68" s="32">
        <v>330736.18</v>
      </c>
      <c r="AA68" s="32">
        <v>116688.78</v>
      </c>
      <c r="AB68" s="32">
        <v>174053.29</v>
      </c>
      <c r="AC68" s="2">
        <v>-0.28999999999999998</v>
      </c>
      <c r="AD68" s="2">
        <v>-0.28999999999999998</v>
      </c>
      <c r="AE68" s="2">
        <v>-0.28999999999999998</v>
      </c>
      <c r="AF68" s="2">
        <v>-0.28999999999999998</v>
      </c>
      <c r="AG68" s="2">
        <v>-0.28999999999999998</v>
      </c>
      <c r="AH68" s="2">
        <v>-0.28999999999999998</v>
      </c>
      <c r="AI68" s="2">
        <v>-0.28999999999999998</v>
      </c>
      <c r="AJ68" s="2">
        <v>-0.28999999999999998</v>
      </c>
      <c r="AK68" s="2">
        <v>-0.28999999999999998</v>
      </c>
      <c r="AL68" s="2">
        <v>-0.28999999999999998</v>
      </c>
      <c r="AM68" s="2">
        <v>-0.28999999999999998</v>
      </c>
      <c r="AN68" s="2">
        <v>-0.28999999999999998</v>
      </c>
      <c r="AO68" s="33">
        <v>-1041.76</v>
      </c>
      <c r="AP68" s="33">
        <v>-466.27</v>
      </c>
      <c r="AQ68" s="33">
        <v>-1791.25</v>
      </c>
      <c r="AR68" s="33">
        <v>-2177.1999999999998</v>
      </c>
      <c r="AS68" s="33">
        <v>-2627.75</v>
      </c>
      <c r="AT68" s="33">
        <v>-1827.47</v>
      </c>
      <c r="AU68" s="33">
        <v>-1066.5999999999999</v>
      </c>
      <c r="AV68" s="33">
        <v>-2105.89</v>
      </c>
      <c r="AW68" s="33">
        <v>-2772.19</v>
      </c>
      <c r="AX68" s="33">
        <v>-959.13</v>
      </c>
      <c r="AY68" s="33">
        <v>-338.4</v>
      </c>
      <c r="AZ68" s="33">
        <v>-504.75</v>
      </c>
      <c r="BA68" s="31">
        <f t="shared" si="44"/>
        <v>-143.69</v>
      </c>
      <c r="BB68" s="31">
        <f t="shared" si="45"/>
        <v>-64.31</v>
      </c>
      <c r="BC68" s="31">
        <f t="shared" si="46"/>
        <v>-247.07</v>
      </c>
      <c r="BD68" s="31">
        <f t="shared" si="47"/>
        <v>1201.21</v>
      </c>
      <c r="BE68" s="31">
        <f t="shared" si="48"/>
        <v>1449.79</v>
      </c>
      <c r="BF68" s="31">
        <f t="shared" si="49"/>
        <v>1008.26</v>
      </c>
      <c r="BG68" s="31">
        <f t="shared" si="50"/>
        <v>1140.1500000000001</v>
      </c>
      <c r="BH68" s="31">
        <f t="shared" si="51"/>
        <v>2251.13</v>
      </c>
      <c r="BI68" s="31">
        <f t="shared" si="52"/>
        <v>2963.38</v>
      </c>
      <c r="BJ68" s="31">
        <f t="shared" si="53"/>
        <v>-1289.8699999999999</v>
      </c>
      <c r="BK68" s="31">
        <f t="shared" si="54"/>
        <v>-455.09</v>
      </c>
      <c r="BL68" s="31">
        <f t="shared" si="55"/>
        <v>-678.81</v>
      </c>
      <c r="BM68" s="6">
        <f t="shared" ca="1" si="218"/>
        <v>-2.9399999999999999E-2</v>
      </c>
      <c r="BN68" s="6">
        <f t="shared" ca="1" si="218"/>
        <v>-2.9399999999999999E-2</v>
      </c>
      <c r="BO68" s="6">
        <f t="shared" ca="1" si="218"/>
        <v>-2.9399999999999999E-2</v>
      </c>
      <c r="BP68" s="6">
        <f t="shared" ca="1" si="218"/>
        <v>-2.9399999999999999E-2</v>
      </c>
      <c r="BQ68" s="6">
        <f t="shared" ca="1" si="218"/>
        <v>-2.9399999999999999E-2</v>
      </c>
      <c r="BR68" s="6">
        <f t="shared" ca="1" si="218"/>
        <v>-2.9399999999999999E-2</v>
      </c>
      <c r="BS68" s="6">
        <f t="shared" ca="1" si="218"/>
        <v>-2.9399999999999999E-2</v>
      </c>
      <c r="BT68" s="6">
        <f t="shared" ca="1" si="218"/>
        <v>-2.9399999999999999E-2</v>
      </c>
      <c r="BU68" s="6">
        <f t="shared" ca="1" si="218"/>
        <v>-2.9399999999999999E-2</v>
      </c>
      <c r="BV68" s="6">
        <f t="shared" ca="1" si="218"/>
        <v>-2.9399999999999999E-2</v>
      </c>
      <c r="BW68" s="6">
        <f t="shared" ca="1" si="218"/>
        <v>-2.9399999999999999E-2</v>
      </c>
      <c r="BX68" s="6">
        <f t="shared" ca="1" si="218"/>
        <v>-2.9399999999999999E-2</v>
      </c>
      <c r="BY68" s="31">
        <f t="shared" ca="1" si="203"/>
        <v>-10561.3</v>
      </c>
      <c r="BZ68" s="31">
        <f t="shared" ca="1" si="204"/>
        <v>-4727.0200000000004</v>
      </c>
      <c r="CA68" s="31">
        <f t="shared" ca="1" si="205"/>
        <v>-18159.580000000002</v>
      </c>
      <c r="CB68" s="31">
        <f t="shared" ca="1" si="206"/>
        <v>-22072.3</v>
      </c>
      <c r="CC68" s="31">
        <f t="shared" ca="1" si="207"/>
        <v>-26639.94</v>
      </c>
      <c r="CD68" s="31">
        <f t="shared" ca="1" si="208"/>
        <v>-18526.82</v>
      </c>
      <c r="CE68" s="31">
        <f t="shared" ca="1" si="209"/>
        <v>-10813.07</v>
      </c>
      <c r="CF68" s="31">
        <f t="shared" ca="1" si="210"/>
        <v>-21349.38</v>
      </c>
      <c r="CG68" s="31">
        <f t="shared" ca="1" si="211"/>
        <v>-28104.29</v>
      </c>
      <c r="CH68" s="31">
        <f t="shared" ca="1" si="212"/>
        <v>-9723.64</v>
      </c>
      <c r="CI68" s="31">
        <f t="shared" ca="1" si="213"/>
        <v>-3430.65</v>
      </c>
      <c r="CJ68" s="31">
        <f t="shared" ca="1" si="214"/>
        <v>-5117.17</v>
      </c>
      <c r="CK68" s="32">
        <f t="shared" ca="1" si="56"/>
        <v>969.92</v>
      </c>
      <c r="CL68" s="32">
        <f t="shared" ca="1" si="57"/>
        <v>434.11</v>
      </c>
      <c r="CM68" s="32">
        <f t="shared" ca="1" si="58"/>
        <v>1667.72</v>
      </c>
      <c r="CN68" s="32">
        <f t="shared" ca="1" si="59"/>
        <v>2027.05</v>
      </c>
      <c r="CO68" s="32">
        <f t="shared" ca="1" si="60"/>
        <v>2446.5300000000002</v>
      </c>
      <c r="CP68" s="32">
        <f t="shared" ca="1" si="61"/>
        <v>1701.44</v>
      </c>
      <c r="CQ68" s="32">
        <f t="shared" ca="1" si="62"/>
        <v>993.04</v>
      </c>
      <c r="CR68" s="32">
        <f t="shared" ca="1" si="63"/>
        <v>1960.66</v>
      </c>
      <c r="CS68" s="32">
        <f t="shared" ca="1" si="64"/>
        <v>2581.0100000000002</v>
      </c>
      <c r="CT68" s="32">
        <f t="shared" ca="1" si="65"/>
        <v>892.99</v>
      </c>
      <c r="CU68" s="32">
        <f t="shared" ca="1" si="66"/>
        <v>315.06</v>
      </c>
      <c r="CV68" s="32">
        <f t="shared" ca="1" si="67"/>
        <v>469.94</v>
      </c>
      <c r="CW68" s="31">
        <f t="shared" ca="1" si="191"/>
        <v>-8405.9299999999985</v>
      </c>
      <c r="CX68" s="31">
        <f t="shared" ca="1" si="192"/>
        <v>-3762.3300000000008</v>
      </c>
      <c r="CY68" s="31">
        <f t="shared" ca="1" si="193"/>
        <v>-14453.54</v>
      </c>
      <c r="CZ68" s="31">
        <f t="shared" ca="1" si="194"/>
        <v>-19069.259999999998</v>
      </c>
      <c r="DA68" s="31">
        <f t="shared" ca="1" si="195"/>
        <v>-23015.45</v>
      </c>
      <c r="DB68" s="31">
        <f t="shared" ca="1" si="196"/>
        <v>-16006.170000000002</v>
      </c>
      <c r="DC68" s="31">
        <f t="shared" ca="1" si="197"/>
        <v>-9893.5799999999981</v>
      </c>
      <c r="DD68" s="31">
        <f t="shared" ca="1" si="198"/>
        <v>-19533.960000000003</v>
      </c>
      <c r="DE68" s="31">
        <f t="shared" ca="1" si="199"/>
        <v>-25714.47</v>
      </c>
      <c r="DF68" s="31">
        <f t="shared" ca="1" si="200"/>
        <v>-6581.65</v>
      </c>
      <c r="DG68" s="31">
        <f t="shared" ca="1" si="201"/>
        <v>-2322.1</v>
      </c>
      <c r="DH68" s="31">
        <f t="shared" ca="1" si="202"/>
        <v>-3463.6700000000005</v>
      </c>
      <c r="DI68" s="32">
        <f t="shared" ca="1" si="68"/>
        <v>-420.3</v>
      </c>
      <c r="DJ68" s="32">
        <f t="shared" ca="1" si="69"/>
        <v>-188.12</v>
      </c>
      <c r="DK68" s="32">
        <f t="shared" ca="1" si="70"/>
        <v>-722.68</v>
      </c>
      <c r="DL68" s="32">
        <f t="shared" ca="1" si="71"/>
        <v>-953.46</v>
      </c>
      <c r="DM68" s="32">
        <f t="shared" ca="1" si="72"/>
        <v>-1150.77</v>
      </c>
      <c r="DN68" s="32">
        <f t="shared" ca="1" si="73"/>
        <v>-800.31</v>
      </c>
      <c r="DO68" s="32">
        <f t="shared" ca="1" si="74"/>
        <v>-494.68</v>
      </c>
      <c r="DP68" s="32">
        <f t="shared" ca="1" si="75"/>
        <v>-976.7</v>
      </c>
      <c r="DQ68" s="32">
        <f t="shared" ca="1" si="76"/>
        <v>-1285.72</v>
      </c>
      <c r="DR68" s="32">
        <f t="shared" ca="1" si="77"/>
        <v>-329.08</v>
      </c>
      <c r="DS68" s="32">
        <f t="shared" ca="1" si="78"/>
        <v>-116.11</v>
      </c>
      <c r="DT68" s="32">
        <f t="shared" ca="1" si="79"/>
        <v>-173.18</v>
      </c>
      <c r="DU68" s="31">
        <f t="shared" ca="1" si="80"/>
        <v>-1826.67</v>
      </c>
      <c r="DV68" s="31">
        <f t="shared" ca="1" si="81"/>
        <v>-808.79</v>
      </c>
      <c r="DW68" s="31">
        <f t="shared" ca="1" si="82"/>
        <v>-3076.61</v>
      </c>
      <c r="DX68" s="31">
        <f t="shared" ca="1" si="83"/>
        <v>-4014.58</v>
      </c>
      <c r="DY68" s="31">
        <f t="shared" ca="1" si="84"/>
        <v>-4793.34</v>
      </c>
      <c r="DZ68" s="31">
        <f t="shared" ca="1" si="85"/>
        <v>-3296.16</v>
      </c>
      <c r="EA68" s="31">
        <f t="shared" ca="1" si="86"/>
        <v>-2015.03</v>
      </c>
      <c r="EB68" s="31">
        <f t="shared" ca="1" si="87"/>
        <v>-3932.86</v>
      </c>
      <c r="EC68" s="31">
        <f t="shared" ca="1" si="88"/>
        <v>-5117.1499999999996</v>
      </c>
      <c r="ED68" s="31">
        <f t="shared" ca="1" si="89"/>
        <v>-1294.8699999999999</v>
      </c>
      <c r="EE68" s="31">
        <f t="shared" ca="1" si="90"/>
        <v>-451.42</v>
      </c>
      <c r="EF68" s="31">
        <f t="shared" ca="1" si="91"/>
        <v>-665.52</v>
      </c>
      <c r="EG68" s="32">
        <f t="shared" ca="1" si="92"/>
        <v>-10652.899999999998</v>
      </c>
      <c r="EH68" s="32">
        <f t="shared" ca="1" si="93"/>
        <v>-4759.2400000000007</v>
      </c>
      <c r="EI68" s="32">
        <f t="shared" ca="1" si="94"/>
        <v>-18252.830000000002</v>
      </c>
      <c r="EJ68" s="32">
        <f t="shared" ca="1" si="95"/>
        <v>-24037.299999999996</v>
      </c>
      <c r="EK68" s="32">
        <f t="shared" ca="1" si="96"/>
        <v>-28959.56</v>
      </c>
      <c r="EL68" s="32">
        <f t="shared" ca="1" si="97"/>
        <v>-20102.640000000003</v>
      </c>
      <c r="EM68" s="32">
        <f t="shared" ca="1" si="98"/>
        <v>-12403.289999999999</v>
      </c>
      <c r="EN68" s="32">
        <f t="shared" ca="1" si="99"/>
        <v>-24443.520000000004</v>
      </c>
      <c r="EO68" s="32">
        <f t="shared" ca="1" si="100"/>
        <v>-32117.340000000004</v>
      </c>
      <c r="EP68" s="32">
        <f t="shared" ca="1" si="101"/>
        <v>-8205.5999999999985</v>
      </c>
      <c r="EQ68" s="32">
        <f t="shared" ca="1" si="102"/>
        <v>-2889.63</v>
      </c>
      <c r="ER68" s="32">
        <f t="shared" ca="1" si="103"/>
        <v>-4302.3700000000008</v>
      </c>
    </row>
    <row r="69" spans="1:148" x14ac:dyDescent="0.25">
      <c r="A69" t="s">
        <v>449</v>
      </c>
      <c r="B69" s="1" t="s">
        <v>161</v>
      </c>
      <c r="C69" t="str">
        <f t="shared" ca="1" si="216"/>
        <v>IEW1</v>
      </c>
      <c r="D69" t="str">
        <f t="shared" ca="1" si="217"/>
        <v>Summerview 1 Wind Facility</v>
      </c>
      <c r="E69" s="51">
        <v>21687.7755</v>
      </c>
      <c r="F69" s="51">
        <v>20444.227599999998</v>
      </c>
      <c r="G69" s="51">
        <v>12129.811100000001</v>
      </c>
      <c r="H69" s="51">
        <v>14743.466700000001</v>
      </c>
      <c r="I69" s="51">
        <v>10124.9123</v>
      </c>
      <c r="J69" s="51">
        <v>9734.1388000000006</v>
      </c>
      <c r="K69" s="51">
        <v>4802.1354000000001</v>
      </c>
      <c r="L69" s="51">
        <v>6037.9966999999997</v>
      </c>
      <c r="M69" s="51">
        <v>11540.622100000001</v>
      </c>
      <c r="N69" s="51">
        <v>16668.296699999999</v>
      </c>
      <c r="O69" s="51">
        <v>20858.634900000001</v>
      </c>
      <c r="P69" s="51">
        <v>19217.635600000001</v>
      </c>
      <c r="Q69" s="32">
        <v>726587.88</v>
      </c>
      <c r="R69" s="32">
        <v>498948.44</v>
      </c>
      <c r="S69" s="32">
        <v>711853.68</v>
      </c>
      <c r="T69" s="32">
        <v>1657648.23</v>
      </c>
      <c r="U69" s="32">
        <v>1235850.3500000001</v>
      </c>
      <c r="V69" s="32">
        <v>487115</v>
      </c>
      <c r="W69" s="32">
        <v>241707.69</v>
      </c>
      <c r="X69" s="32">
        <v>398341.48</v>
      </c>
      <c r="Y69" s="32">
        <v>476896.33</v>
      </c>
      <c r="Z69" s="32">
        <v>566394.34</v>
      </c>
      <c r="AA69" s="32">
        <v>435699.87</v>
      </c>
      <c r="AB69" s="32">
        <v>672814.59</v>
      </c>
      <c r="AC69" s="2">
        <v>3.27</v>
      </c>
      <c r="AD69" s="2">
        <v>3.27</v>
      </c>
      <c r="AE69" s="2">
        <v>3.27</v>
      </c>
      <c r="AF69" s="2">
        <v>3.27</v>
      </c>
      <c r="AG69" s="2">
        <v>3.27</v>
      </c>
      <c r="AH69" s="2">
        <v>3.27</v>
      </c>
      <c r="AI69" s="2">
        <v>3.27</v>
      </c>
      <c r="AJ69" s="2">
        <v>3.27</v>
      </c>
      <c r="AK69" s="2">
        <v>3.27</v>
      </c>
      <c r="AL69" s="2">
        <v>2.99</v>
      </c>
      <c r="AM69" s="2">
        <v>2.99</v>
      </c>
      <c r="AN69" s="2">
        <v>2.99</v>
      </c>
      <c r="AO69" s="33">
        <v>23759.42</v>
      </c>
      <c r="AP69" s="33">
        <v>16315.61</v>
      </c>
      <c r="AQ69" s="33">
        <v>23277.62</v>
      </c>
      <c r="AR69" s="33">
        <v>54205.1</v>
      </c>
      <c r="AS69" s="33">
        <v>40412.31</v>
      </c>
      <c r="AT69" s="33">
        <v>15928.66</v>
      </c>
      <c r="AU69" s="33">
        <v>7903.84</v>
      </c>
      <c r="AV69" s="33">
        <v>13025.77</v>
      </c>
      <c r="AW69" s="33">
        <v>15594.51</v>
      </c>
      <c r="AX69" s="33">
        <v>16935.189999999999</v>
      </c>
      <c r="AY69" s="33">
        <v>13027.43</v>
      </c>
      <c r="AZ69" s="33">
        <v>20117.16</v>
      </c>
      <c r="BA69" s="31">
        <f t="shared" si="44"/>
        <v>-290.64</v>
      </c>
      <c r="BB69" s="31">
        <f t="shared" si="45"/>
        <v>-199.58</v>
      </c>
      <c r="BC69" s="31">
        <f t="shared" si="46"/>
        <v>-284.74</v>
      </c>
      <c r="BD69" s="31">
        <f t="shared" si="47"/>
        <v>2652.24</v>
      </c>
      <c r="BE69" s="31">
        <f t="shared" si="48"/>
        <v>1977.36</v>
      </c>
      <c r="BF69" s="31">
        <f t="shared" si="49"/>
        <v>779.38</v>
      </c>
      <c r="BG69" s="31">
        <f t="shared" si="50"/>
        <v>749.29</v>
      </c>
      <c r="BH69" s="31">
        <f t="shared" si="51"/>
        <v>1234.8599999999999</v>
      </c>
      <c r="BI69" s="31">
        <f t="shared" si="52"/>
        <v>1478.38</v>
      </c>
      <c r="BJ69" s="31">
        <f t="shared" si="53"/>
        <v>-2208.94</v>
      </c>
      <c r="BK69" s="31">
        <f t="shared" si="54"/>
        <v>-1699.23</v>
      </c>
      <c r="BL69" s="31">
        <f t="shared" si="55"/>
        <v>-2623.98</v>
      </c>
      <c r="BM69" s="6">
        <f t="shared" ca="1" si="218"/>
        <v>4.8800000000000003E-2</v>
      </c>
      <c r="BN69" s="6">
        <f t="shared" ca="1" si="218"/>
        <v>4.8800000000000003E-2</v>
      </c>
      <c r="BO69" s="6">
        <f t="shared" ca="1" si="218"/>
        <v>4.8800000000000003E-2</v>
      </c>
      <c r="BP69" s="6">
        <f t="shared" ca="1" si="218"/>
        <v>4.8800000000000003E-2</v>
      </c>
      <c r="BQ69" s="6">
        <f t="shared" ca="1" si="218"/>
        <v>4.8800000000000003E-2</v>
      </c>
      <c r="BR69" s="6">
        <f t="shared" ca="1" si="218"/>
        <v>4.8800000000000003E-2</v>
      </c>
      <c r="BS69" s="6">
        <f t="shared" ca="1" si="218"/>
        <v>4.8800000000000003E-2</v>
      </c>
      <c r="BT69" s="6">
        <f t="shared" ca="1" si="218"/>
        <v>4.8800000000000003E-2</v>
      </c>
      <c r="BU69" s="6">
        <f t="shared" ca="1" si="218"/>
        <v>4.8800000000000003E-2</v>
      </c>
      <c r="BV69" s="6">
        <f t="shared" ca="1" si="218"/>
        <v>4.8800000000000003E-2</v>
      </c>
      <c r="BW69" s="6">
        <f t="shared" ca="1" si="218"/>
        <v>4.8800000000000003E-2</v>
      </c>
      <c r="BX69" s="6">
        <f t="shared" ca="1" si="218"/>
        <v>4.8800000000000003E-2</v>
      </c>
      <c r="BY69" s="31">
        <f t="shared" ref="BY69:BY100" ca="1" si="219">IFERROR(VLOOKUP($C69,DOSDetail,CELL("col",BY$4)+58,FALSE),ROUND(Q69*BM69,2))</f>
        <v>35457.49</v>
      </c>
      <c r="BZ69" s="31">
        <f t="shared" ref="BZ69:BZ100" ca="1" si="220">IFERROR(VLOOKUP($C69,DOSDetail,CELL("col",BZ$4)+58,FALSE),ROUND(R69*BN69,2))</f>
        <v>24348.68</v>
      </c>
      <c r="CA69" s="31">
        <f t="shared" ref="CA69:CA100" ca="1" si="221">IFERROR(VLOOKUP($C69,DOSDetail,CELL("col",CA$4)+58,FALSE),ROUND(S69*BO69,2))</f>
        <v>34738.46</v>
      </c>
      <c r="CB69" s="31">
        <f t="shared" ref="CB69:CB100" ca="1" si="222">IFERROR(VLOOKUP($C69,DOSDetail,CELL("col",CB$4)+58,FALSE),ROUND(T69*BP69,2))</f>
        <v>80893.23</v>
      </c>
      <c r="CC69" s="31">
        <f t="shared" ref="CC69:CC100" ca="1" si="223">IFERROR(VLOOKUP($C69,DOSDetail,CELL("col",CC$4)+58,FALSE),ROUND(U69*BQ69,2))</f>
        <v>60309.5</v>
      </c>
      <c r="CD69" s="31">
        <f t="shared" ref="CD69:CD100" ca="1" si="224">IFERROR(VLOOKUP($C69,DOSDetail,CELL("col",CD$4)+58,FALSE),ROUND(V69*BR69,2))</f>
        <v>23771.21</v>
      </c>
      <c r="CE69" s="31">
        <f t="shared" ref="CE69:CE100" ca="1" si="225">IFERROR(VLOOKUP($C69,DOSDetail,CELL("col",CE$4)+58,FALSE),ROUND(W69*BS69,2))</f>
        <v>11795.34</v>
      </c>
      <c r="CF69" s="31">
        <f t="shared" ref="CF69:CF100" ca="1" si="226">IFERROR(VLOOKUP($C69,DOSDetail,CELL("col",CF$4)+58,FALSE),ROUND(X69*BT69,2))</f>
        <v>19439.060000000001</v>
      </c>
      <c r="CG69" s="31">
        <f t="shared" ref="CG69:CG100" ca="1" si="227">IFERROR(VLOOKUP($C69,DOSDetail,CELL("col",CG$4)+58,FALSE),ROUND(Y69*BU69,2))</f>
        <v>23272.54</v>
      </c>
      <c r="CH69" s="31">
        <f t="shared" ref="CH69:CH100" ca="1" si="228">IFERROR(VLOOKUP($C69,DOSDetail,CELL("col",CH$4)+58,FALSE),ROUND(Z69*BV69,2))</f>
        <v>27640.04</v>
      </c>
      <c r="CI69" s="31">
        <f t="shared" ref="CI69:CI100" ca="1" si="229">IFERROR(VLOOKUP($C69,DOSDetail,CELL("col",CI$4)+58,FALSE),ROUND(AA69*BW69,2))</f>
        <v>21262.15</v>
      </c>
      <c r="CJ69" s="31">
        <f t="shared" ref="CJ69:CJ100" ca="1" si="230">IFERROR(VLOOKUP($C69,DOSDetail,CELL("col",CJ$4)+58,FALSE),ROUND(AB69*BX69,2))</f>
        <v>32833.35</v>
      </c>
      <c r="CK69" s="32">
        <f t="shared" ca="1" si="56"/>
        <v>1961.79</v>
      </c>
      <c r="CL69" s="32">
        <f t="shared" ca="1" si="57"/>
        <v>1347.16</v>
      </c>
      <c r="CM69" s="32">
        <f t="shared" ca="1" si="58"/>
        <v>1922</v>
      </c>
      <c r="CN69" s="32">
        <f t="shared" ca="1" si="59"/>
        <v>4475.6499999999996</v>
      </c>
      <c r="CO69" s="32">
        <f t="shared" ca="1" si="60"/>
        <v>3336.8</v>
      </c>
      <c r="CP69" s="32">
        <f t="shared" ca="1" si="61"/>
        <v>1315.21</v>
      </c>
      <c r="CQ69" s="32">
        <f t="shared" ca="1" si="62"/>
        <v>652.61</v>
      </c>
      <c r="CR69" s="32">
        <f t="shared" ca="1" si="63"/>
        <v>1075.52</v>
      </c>
      <c r="CS69" s="32">
        <f t="shared" ca="1" si="64"/>
        <v>1287.6199999999999</v>
      </c>
      <c r="CT69" s="32">
        <f t="shared" ca="1" si="65"/>
        <v>1529.26</v>
      </c>
      <c r="CU69" s="32">
        <f t="shared" ca="1" si="66"/>
        <v>1176.3900000000001</v>
      </c>
      <c r="CV69" s="32">
        <f t="shared" ca="1" si="67"/>
        <v>1816.6</v>
      </c>
      <c r="CW69" s="31">
        <f t="shared" ca="1" si="191"/>
        <v>13950.5</v>
      </c>
      <c r="CX69" s="31">
        <f t="shared" ca="1" si="192"/>
        <v>9579.81</v>
      </c>
      <c r="CY69" s="31">
        <f t="shared" ca="1" si="193"/>
        <v>13667.58</v>
      </c>
      <c r="CZ69" s="31">
        <f t="shared" ca="1" si="194"/>
        <v>28511.539999999994</v>
      </c>
      <c r="DA69" s="31">
        <f t="shared" ca="1" si="195"/>
        <v>21256.630000000005</v>
      </c>
      <c r="DB69" s="31">
        <f t="shared" ca="1" si="196"/>
        <v>8378.3799999999992</v>
      </c>
      <c r="DC69" s="31">
        <f t="shared" ca="1" si="197"/>
        <v>3794.8200000000006</v>
      </c>
      <c r="DD69" s="31">
        <f t="shared" ca="1" si="198"/>
        <v>6253.9500000000016</v>
      </c>
      <c r="DE69" s="31">
        <f t="shared" ca="1" si="199"/>
        <v>7487.2699999999995</v>
      </c>
      <c r="DF69" s="31">
        <f t="shared" ca="1" si="200"/>
        <v>14443.050000000001</v>
      </c>
      <c r="DG69" s="31">
        <f t="shared" ca="1" si="201"/>
        <v>11110.34</v>
      </c>
      <c r="DH69" s="31">
        <f t="shared" ca="1" si="202"/>
        <v>17156.769999999997</v>
      </c>
      <c r="DI69" s="32">
        <f t="shared" ca="1" si="68"/>
        <v>697.53</v>
      </c>
      <c r="DJ69" s="32">
        <f t="shared" ca="1" si="69"/>
        <v>478.99</v>
      </c>
      <c r="DK69" s="32">
        <f t="shared" ca="1" si="70"/>
        <v>683.38</v>
      </c>
      <c r="DL69" s="32">
        <f t="shared" ca="1" si="71"/>
        <v>1425.58</v>
      </c>
      <c r="DM69" s="32">
        <f t="shared" ca="1" si="72"/>
        <v>1062.83</v>
      </c>
      <c r="DN69" s="32">
        <f t="shared" ca="1" si="73"/>
        <v>418.92</v>
      </c>
      <c r="DO69" s="32">
        <f t="shared" ca="1" si="74"/>
        <v>189.74</v>
      </c>
      <c r="DP69" s="32">
        <f t="shared" ca="1" si="75"/>
        <v>312.7</v>
      </c>
      <c r="DQ69" s="32">
        <f t="shared" ca="1" si="76"/>
        <v>374.36</v>
      </c>
      <c r="DR69" s="32">
        <f t="shared" ca="1" si="77"/>
        <v>722.15</v>
      </c>
      <c r="DS69" s="32">
        <f t="shared" ca="1" si="78"/>
        <v>555.52</v>
      </c>
      <c r="DT69" s="32">
        <f t="shared" ca="1" si="79"/>
        <v>857.84</v>
      </c>
      <c r="DU69" s="31">
        <f t="shared" ca="1" si="80"/>
        <v>3031.54</v>
      </c>
      <c r="DV69" s="31">
        <f t="shared" ca="1" si="81"/>
        <v>2059.39</v>
      </c>
      <c r="DW69" s="31">
        <f t="shared" ca="1" si="82"/>
        <v>2909.31</v>
      </c>
      <c r="DX69" s="31">
        <f t="shared" ca="1" si="83"/>
        <v>6002.43</v>
      </c>
      <c r="DY69" s="31">
        <f t="shared" ca="1" si="84"/>
        <v>4427.03</v>
      </c>
      <c r="DZ69" s="31">
        <f t="shared" ca="1" si="85"/>
        <v>1725.36</v>
      </c>
      <c r="EA69" s="31">
        <f t="shared" ca="1" si="86"/>
        <v>772.89</v>
      </c>
      <c r="EB69" s="31">
        <f t="shared" ca="1" si="87"/>
        <v>1259.1400000000001</v>
      </c>
      <c r="EC69" s="31">
        <f t="shared" ca="1" si="88"/>
        <v>1489.96</v>
      </c>
      <c r="ED69" s="31">
        <f t="shared" ca="1" si="89"/>
        <v>2841.51</v>
      </c>
      <c r="EE69" s="31">
        <f t="shared" ca="1" si="90"/>
        <v>2159.88</v>
      </c>
      <c r="EF69" s="31">
        <f t="shared" ca="1" si="91"/>
        <v>3296.55</v>
      </c>
      <c r="EG69" s="32">
        <f t="shared" ca="1" si="92"/>
        <v>17679.57</v>
      </c>
      <c r="EH69" s="32">
        <f t="shared" ca="1" si="93"/>
        <v>12118.189999999999</v>
      </c>
      <c r="EI69" s="32">
        <f t="shared" ca="1" si="94"/>
        <v>17260.27</v>
      </c>
      <c r="EJ69" s="32">
        <f t="shared" ca="1" si="95"/>
        <v>35939.549999999996</v>
      </c>
      <c r="EK69" s="32">
        <f t="shared" ca="1" si="96"/>
        <v>26746.490000000005</v>
      </c>
      <c r="EL69" s="32">
        <f t="shared" ca="1" si="97"/>
        <v>10522.66</v>
      </c>
      <c r="EM69" s="32">
        <f t="shared" ca="1" si="98"/>
        <v>4757.4500000000007</v>
      </c>
      <c r="EN69" s="32">
        <f t="shared" ca="1" si="99"/>
        <v>7825.7900000000018</v>
      </c>
      <c r="EO69" s="32">
        <f t="shared" ca="1" si="100"/>
        <v>9351.59</v>
      </c>
      <c r="EP69" s="32">
        <f t="shared" ca="1" si="101"/>
        <v>18006.71</v>
      </c>
      <c r="EQ69" s="32">
        <f t="shared" ca="1" si="102"/>
        <v>13825.740000000002</v>
      </c>
      <c r="ER69" s="32">
        <f t="shared" ca="1" si="103"/>
        <v>21311.159999999996</v>
      </c>
    </row>
    <row r="70" spans="1:148" x14ac:dyDescent="0.25">
      <c r="A70" t="s">
        <v>449</v>
      </c>
      <c r="B70" s="1" t="s">
        <v>162</v>
      </c>
      <c r="C70" t="str">
        <f t="shared" ca="1" si="216"/>
        <v>IEW2</v>
      </c>
      <c r="D70" t="str">
        <f t="shared" ca="1" si="217"/>
        <v>Summerview 2 Wind Facility</v>
      </c>
      <c r="E70" s="51">
        <v>21482.408800000001</v>
      </c>
      <c r="F70" s="51">
        <v>21024.1162</v>
      </c>
      <c r="G70" s="51">
        <v>9977.8295999999991</v>
      </c>
      <c r="H70" s="51">
        <v>13215.1685</v>
      </c>
      <c r="I70" s="51">
        <v>8310.8829999999998</v>
      </c>
      <c r="J70" s="51">
        <v>8120.6697000000004</v>
      </c>
      <c r="K70" s="51">
        <v>4144.0693000000001</v>
      </c>
      <c r="L70" s="51">
        <v>4555.9912999999997</v>
      </c>
      <c r="M70" s="51">
        <v>9603.2814999999991</v>
      </c>
      <c r="N70" s="51">
        <v>13240.706700000001</v>
      </c>
      <c r="O70" s="51">
        <v>18989.4287</v>
      </c>
      <c r="P70" s="51">
        <v>19366.165499999999</v>
      </c>
      <c r="Q70" s="32">
        <v>722356.32</v>
      </c>
      <c r="R70" s="32">
        <v>512117.44</v>
      </c>
      <c r="S70" s="32">
        <v>549561.03</v>
      </c>
      <c r="T70" s="32">
        <v>1506838.71</v>
      </c>
      <c r="U70" s="32">
        <v>1159956.1299999999</v>
      </c>
      <c r="V70" s="32">
        <v>423556.62</v>
      </c>
      <c r="W70" s="32">
        <v>189561.29</v>
      </c>
      <c r="X70" s="32">
        <v>295171.03000000003</v>
      </c>
      <c r="Y70" s="32">
        <v>376437.69</v>
      </c>
      <c r="Z70" s="32">
        <v>465550.2</v>
      </c>
      <c r="AA70" s="32">
        <v>403844.69</v>
      </c>
      <c r="AB70" s="32">
        <v>684171.28</v>
      </c>
      <c r="AC70" s="2">
        <v>3.27</v>
      </c>
      <c r="AD70" s="2">
        <v>3.27</v>
      </c>
      <c r="AE70" s="2">
        <v>3.27</v>
      </c>
      <c r="AF70" s="2">
        <v>3.27</v>
      </c>
      <c r="AG70" s="2">
        <v>3.27</v>
      </c>
      <c r="AH70" s="2">
        <v>3.27</v>
      </c>
      <c r="AI70" s="2">
        <v>3.27</v>
      </c>
      <c r="AJ70" s="2">
        <v>3.27</v>
      </c>
      <c r="AK70" s="2">
        <v>3.27</v>
      </c>
      <c r="AL70" s="2">
        <v>2.99</v>
      </c>
      <c r="AM70" s="2">
        <v>2.99</v>
      </c>
      <c r="AN70" s="2">
        <v>2.99</v>
      </c>
      <c r="AO70" s="33">
        <v>23621.05</v>
      </c>
      <c r="AP70" s="33">
        <v>16746.240000000002</v>
      </c>
      <c r="AQ70" s="33">
        <v>17970.650000000001</v>
      </c>
      <c r="AR70" s="33">
        <v>49273.63</v>
      </c>
      <c r="AS70" s="33">
        <v>37930.57</v>
      </c>
      <c r="AT70" s="33">
        <v>13850.3</v>
      </c>
      <c r="AU70" s="33">
        <v>6198.65</v>
      </c>
      <c r="AV70" s="33">
        <v>9652.09</v>
      </c>
      <c r="AW70" s="33">
        <v>12309.51</v>
      </c>
      <c r="AX70" s="33">
        <v>13919.95</v>
      </c>
      <c r="AY70" s="33">
        <v>12074.96</v>
      </c>
      <c r="AZ70" s="33">
        <v>20456.72</v>
      </c>
      <c r="BA70" s="31">
        <f t="shared" si="44"/>
        <v>-288.94</v>
      </c>
      <c r="BB70" s="31">
        <f t="shared" si="45"/>
        <v>-204.85</v>
      </c>
      <c r="BC70" s="31">
        <f t="shared" si="46"/>
        <v>-219.82</v>
      </c>
      <c r="BD70" s="31">
        <f t="shared" si="47"/>
        <v>2410.94</v>
      </c>
      <c r="BE70" s="31">
        <f t="shared" si="48"/>
        <v>1855.93</v>
      </c>
      <c r="BF70" s="31">
        <f t="shared" si="49"/>
        <v>677.69</v>
      </c>
      <c r="BG70" s="31">
        <f t="shared" si="50"/>
        <v>587.64</v>
      </c>
      <c r="BH70" s="31">
        <f t="shared" si="51"/>
        <v>915.03</v>
      </c>
      <c r="BI70" s="31">
        <f t="shared" si="52"/>
        <v>1166.96</v>
      </c>
      <c r="BJ70" s="31">
        <f t="shared" si="53"/>
        <v>-1815.65</v>
      </c>
      <c r="BK70" s="31">
        <f t="shared" si="54"/>
        <v>-1574.99</v>
      </c>
      <c r="BL70" s="31">
        <f t="shared" si="55"/>
        <v>-2668.27</v>
      </c>
      <c r="BM70" s="6">
        <f t="shared" ca="1" si="218"/>
        <v>5.1400000000000001E-2</v>
      </c>
      <c r="BN70" s="6">
        <f t="shared" ca="1" si="218"/>
        <v>5.1400000000000001E-2</v>
      </c>
      <c r="BO70" s="6">
        <f t="shared" ca="1" si="218"/>
        <v>5.1400000000000001E-2</v>
      </c>
      <c r="BP70" s="6">
        <f t="shared" ca="1" si="218"/>
        <v>5.1400000000000001E-2</v>
      </c>
      <c r="BQ70" s="6">
        <f t="shared" ca="1" si="218"/>
        <v>5.1400000000000001E-2</v>
      </c>
      <c r="BR70" s="6">
        <f t="shared" ca="1" si="218"/>
        <v>5.1400000000000001E-2</v>
      </c>
      <c r="BS70" s="6">
        <f t="shared" ca="1" si="218"/>
        <v>5.1400000000000001E-2</v>
      </c>
      <c r="BT70" s="6">
        <f t="shared" ca="1" si="218"/>
        <v>5.1400000000000001E-2</v>
      </c>
      <c r="BU70" s="6">
        <f t="shared" ca="1" si="218"/>
        <v>5.1400000000000001E-2</v>
      </c>
      <c r="BV70" s="6">
        <f t="shared" ca="1" si="218"/>
        <v>5.1400000000000001E-2</v>
      </c>
      <c r="BW70" s="6">
        <f t="shared" ca="1" si="218"/>
        <v>5.1400000000000001E-2</v>
      </c>
      <c r="BX70" s="6">
        <f t="shared" ca="1" si="218"/>
        <v>5.1400000000000001E-2</v>
      </c>
      <c r="BY70" s="31">
        <f t="shared" ca="1" si="219"/>
        <v>37129.11</v>
      </c>
      <c r="BZ70" s="31">
        <f t="shared" ca="1" si="220"/>
        <v>26322.84</v>
      </c>
      <c r="CA70" s="31">
        <f t="shared" ca="1" si="221"/>
        <v>28247.439999999999</v>
      </c>
      <c r="CB70" s="31">
        <f t="shared" ca="1" si="222"/>
        <v>77451.509999999995</v>
      </c>
      <c r="CC70" s="31">
        <f t="shared" ca="1" si="223"/>
        <v>59621.75</v>
      </c>
      <c r="CD70" s="31">
        <f t="shared" ca="1" si="224"/>
        <v>21770.81</v>
      </c>
      <c r="CE70" s="31">
        <f t="shared" ca="1" si="225"/>
        <v>9743.4500000000007</v>
      </c>
      <c r="CF70" s="31">
        <f t="shared" ca="1" si="226"/>
        <v>15171.79</v>
      </c>
      <c r="CG70" s="31">
        <f t="shared" ca="1" si="227"/>
        <v>19348.900000000001</v>
      </c>
      <c r="CH70" s="31">
        <f t="shared" ca="1" si="228"/>
        <v>23929.279999999999</v>
      </c>
      <c r="CI70" s="31">
        <f t="shared" ca="1" si="229"/>
        <v>20757.62</v>
      </c>
      <c r="CJ70" s="31">
        <f t="shared" ca="1" si="230"/>
        <v>35166.400000000001</v>
      </c>
      <c r="CK70" s="32">
        <f t="shared" ca="1" si="56"/>
        <v>1950.36</v>
      </c>
      <c r="CL70" s="32">
        <f t="shared" ca="1" si="57"/>
        <v>1382.72</v>
      </c>
      <c r="CM70" s="32">
        <f t="shared" ca="1" si="58"/>
        <v>1483.81</v>
      </c>
      <c r="CN70" s="32">
        <f t="shared" ca="1" si="59"/>
        <v>4068.46</v>
      </c>
      <c r="CO70" s="32">
        <f t="shared" ca="1" si="60"/>
        <v>3131.88</v>
      </c>
      <c r="CP70" s="32">
        <f t="shared" ca="1" si="61"/>
        <v>1143.5999999999999</v>
      </c>
      <c r="CQ70" s="32">
        <f t="shared" ca="1" si="62"/>
        <v>511.82</v>
      </c>
      <c r="CR70" s="32">
        <f t="shared" ca="1" si="63"/>
        <v>796.96</v>
      </c>
      <c r="CS70" s="32">
        <f t="shared" ca="1" si="64"/>
        <v>1016.38</v>
      </c>
      <c r="CT70" s="32">
        <f t="shared" ca="1" si="65"/>
        <v>1256.99</v>
      </c>
      <c r="CU70" s="32">
        <f t="shared" ca="1" si="66"/>
        <v>1090.3800000000001</v>
      </c>
      <c r="CV70" s="32">
        <f t="shared" ca="1" si="67"/>
        <v>1847.26</v>
      </c>
      <c r="CW70" s="31">
        <f t="shared" ca="1" si="191"/>
        <v>15747.360000000002</v>
      </c>
      <c r="CX70" s="31">
        <f t="shared" ca="1" si="192"/>
        <v>11164.17</v>
      </c>
      <c r="CY70" s="31">
        <f t="shared" ca="1" si="193"/>
        <v>11980.419999999998</v>
      </c>
      <c r="CZ70" s="31">
        <f t="shared" ca="1" si="194"/>
        <v>29835.400000000005</v>
      </c>
      <c r="DA70" s="31">
        <f t="shared" ca="1" si="195"/>
        <v>22967.129999999997</v>
      </c>
      <c r="DB70" s="31">
        <f t="shared" ca="1" si="196"/>
        <v>8386.42</v>
      </c>
      <c r="DC70" s="31">
        <f t="shared" ca="1" si="197"/>
        <v>3468.9800000000009</v>
      </c>
      <c r="DD70" s="31">
        <f t="shared" ca="1" si="198"/>
        <v>5401.63</v>
      </c>
      <c r="DE70" s="31">
        <f t="shared" ca="1" si="199"/>
        <v>6888.8100000000022</v>
      </c>
      <c r="DF70" s="31">
        <f t="shared" ca="1" si="200"/>
        <v>13081.97</v>
      </c>
      <c r="DG70" s="31">
        <f t="shared" ca="1" si="201"/>
        <v>11348.03</v>
      </c>
      <c r="DH70" s="31">
        <f t="shared" ca="1" si="202"/>
        <v>19225.210000000003</v>
      </c>
      <c r="DI70" s="32">
        <f t="shared" ref="DI70:DI133" ca="1" si="231">ROUND(CW70*5%,2)</f>
        <v>787.37</v>
      </c>
      <c r="DJ70" s="32">
        <f t="shared" ref="DJ70:DJ133" ca="1" si="232">ROUND(CX70*5%,2)</f>
        <v>558.21</v>
      </c>
      <c r="DK70" s="32">
        <f t="shared" ref="DK70:DK133" ca="1" si="233">ROUND(CY70*5%,2)</f>
        <v>599.02</v>
      </c>
      <c r="DL70" s="32">
        <f t="shared" ref="DL70:DL133" ca="1" si="234">ROUND(CZ70*5%,2)</f>
        <v>1491.77</v>
      </c>
      <c r="DM70" s="32">
        <f t="shared" ref="DM70:DM133" ca="1" si="235">ROUND(DA70*5%,2)</f>
        <v>1148.3599999999999</v>
      </c>
      <c r="DN70" s="32">
        <f t="shared" ref="DN70:DN133" ca="1" si="236">ROUND(DB70*5%,2)</f>
        <v>419.32</v>
      </c>
      <c r="DO70" s="32">
        <f t="shared" ref="DO70:DO133" ca="1" si="237">ROUND(DC70*5%,2)</f>
        <v>173.45</v>
      </c>
      <c r="DP70" s="32">
        <f t="shared" ref="DP70:DP133" ca="1" si="238">ROUND(DD70*5%,2)</f>
        <v>270.08</v>
      </c>
      <c r="DQ70" s="32">
        <f t="shared" ref="DQ70:DQ133" ca="1" si="239">ROUND(DE70*5%,2)</f>
        <v>344.44</v>
      </c>
      <c r="DR70" s="32">
        <f t="shared" ref="DR70:DR133" ca="1" si="240">ROUND(DF70*5%,2)</f>
        <v>654.1</v>
      </c>
      <c r="DS70" s="32">
        <f t="shared" ref="DS70:DS133" ca="1" si="241">ROUND(DG70*5%,2)</f>
        <v>567.4</v>
      </c>
      <c r="DT70" s="32">
        <f t="shared" ref="DT70:DT133" ca="1" si="242">ROUND(DH70*5%,2)</f>
        <v>961.26</v>
      </c>
      <c r="DU70" s="31">
        <f t="shared" ref="DU70:DU133" ca="1" si="243">ROUND(CW70*DU$3,2)</f>
        <v>3422.01</v>
      </c>
      <c r="DV70" s="31">
        <f t="shared" ref="DV70:DV133" ca="1" si="244">ROUND(CX70*DV$3,2)</f>
        <v>2399.98</v>
      </c>
      <c r="DW70" s="31">
        <f t="shared" ref="DW70:DW133" ca="1" si="245">ROUND(CY70*DW$3,2)</f>
        <v>2550.1799999999998</v>
      </c>
      <c r="DX70" s="31">
        <f t="shared" ref="DX70:DX133" ca="1" si="246">ROUND(CZ70*DX$3,2)</f>
        <v>6281.14</v>
      </c>
      <c r="DY70" s="31">
        <f t="shared" ref="DY70:DY133" ca="1" si="247">ROUND(DA70*DY$3,2)</f>
        <v>4783.2700000000004</v>
      </c>
      <c r="DZ70" s="31">
        <f t="shared" ref="DZ70:DZ133" ca="1" si="248">ROUND(DB70*DZ$3,2)</f>
        <v>1727.02</v>
      </c>
      <c r="EA70" s="31">
        <f t="shared" ref="EA70:EA133" ca="1" si="249">ROUND(DC70*EA$3,2)</f>
        <v>706.53</v>
      </c>
      <c r="EB70" s="31">
        <f t="shared" ref="EB70:EB133" ca="1" si="250">ROUND(DD70*EB$3,2)</f>
        <v>1087.53</v>
      </c>
      <c r="EC70" s="31">
        <f t="shared" ref="EC70:EC133" ca="1" si="251">ROUND(DE70*EC$3,2)</f>
        <v>1370.87</v>
      </c>
      <c r="ED70" s="31">
        <f t="shared" ref="ED70:ED133" ca="1" si="252">ROUND(DF70*ED$3,2)</f>
        <v>2573.73</v>
      </c>
      <c r="EE70" s="31">
        <f t="shared" ref="EE70:EE133" ca="1" si="253">ROUND(DG70*EE$3,2)</f>
        <v>2206.09</v>
      </c>
      <c r="EF70" s="31">
        <f t="shared" ref="EF70:EF133" ca="1" si="254">ROUND(DH70*EF$3,2)</f>
        <v>3693.99</v>
      </c>
      <c r="EG70" s="32">
        <f t="shared" ref="EG70:EG133" ca="1" si="255">CW70+DI70+DU70</f>
        <v>19956.740000000005</v>
      </c>
      <c r="EH70" s="32">
        <f t="shared" ref="EH70:EH133" ca="1" si="256">CX70+DJ70+DV70</f>
        <v>14122.36</v>
      </c>
      <c r="EI70" s="32">
        <f t="shared" ref="EI70:EI133" ca="1" si="257">CY70+DK70+DW70</f>
        <v>15129.619999999999</v>
      </c>
      <c r="EJ70" s="32">
        <f t="shared" ref="EJ70:EJ133" ca="1" si="258">CZ70+DL70+DX70</f>
        <v>37608.310000000005</v>
      </c>
      <c r="EK70" s="32">
        <f t="shared" ref="EK70:EK133" ca="1" si="259">DA70+DM70+DY70</f>
        <v>28898.76</v>
      </c>
      <c r="EL70" s="32">
        <f t="shared" ref="EL70:EL133" ca="1" si="260">DB70+DN70+DZ70</f>
        <v>10532.76</v>
      </c>
      <c r="EM70" s="32">
        <f t="shared" ref="EM70:EM133" ca="1" si="261">DC70+DO70+EA70</f>
        <v>4348.9600000000009</v>
      </c>
      <c r="EN70" s="32">
        <f t="shared" ref="EN70:EN133" ca="1" si="262">DD70+DP70+EB70</f>
        <v>6759.24</v>
      </c>
      <c r="EO70" s="32">
        <f t="shared" ref="EO70:EO133" ca="1" si="263">DE70+DQ70+EC70</f>
        <v>8604.1200000000026</v>
      </c>
      <c r="EP70" s="32">
        <f t="shared" ref="EP70:EP133" ca="1" si="264">DF70+DR70+ED70</f>
        <v>16309.8</v>
      </c>
      <c r="EQ70" s="32">
        <f t="shared" ref="EQ70:EQ133" ca="1" si="265">DG70+DS70+EE70</f>
        <v>14121.52</v>
      </c>
      <c r="ER70" s="32">
        <f t="shared" ref="ER70:ER133" ca="1" si="266">DH70+DT70+EF70</f>
        <v>23880.46</v>
      </c>
    </row>
    <row r="71" spans="1:148" x14ac:dyDescent="0.25">
      <c r="A71" t="s">
        <v>450</v>
      </c>
      <c r="B71" s="1" t="s">
        <v>129</v>
      </c>
      <c r="C71" t="str">
        <f t="shared" ca="1" si="216"/>
        <v>INT</v>
      </c>
      <c r="D71" t="str">
        <f t="shared" ca="1" si="217"/>
        <v>Interlakes Hydro Facility</v>
      </c>
      <c r="E71" s="51">
        <v>1206.8753056</v>
      </c>
      <c r="F71" s="51">
        <v>1002.3689545</v>
      </c>
      <c r="G71" s="51">
        <v>626.33404740000003</v>
      </c>
      <c r="H71" s="51">
        <v>427.80849009999997</v>
      </c>
      <c r="I71" s="51">
        <v>486.07778339999999</v>
      </c>
      <c r="J71" s="51">
        <v>353.37699830000003</v>
      </c>
      <c r="K71" s="51">
        <v>1671.3745216</v>
      </c>
      <c r="L71" s="51">
        <v>1308.7683804999999</v>
      </c>
      <c r="M71" s="51">
        <v>1289.4792378</v>
      </c>
      <c r="N71" s="51">
        <v>841.9997267</v>
      </c>
      <c r="O71" s="51">
        <v>860.78312549999998</v>
      </c>
      <c r="P71" s="51">
        <v>1159.2130142999999</v>
      </c>
      <c r="Q71" s="32">
        <v>91711.75</v>
      </c>
      <c r="R71" s="32">
        <v>32747.279999999999</v>
      </c>
      <c r="S71" s="32">
        <v>111019.3</v>
      </c>
      <c r="T71" s="32">
        <v>81171.14</v>
      </c>
      <c r="U71" s="32">
        <v>72192.25</v>
      </c>
      <c r="V71" s="32">
        <v>95743.76</v>
      </c>
      <c r="W71" s="32">
        <v>113958.55</v>
      </c>
      <c r="X71" s="32">
        <v>179758.11</v>
      </c>
      <c r="Y71" s="32">
        <v>277545.71999999997</v>
      </c>
      <c r="Z71" s="32">
        <v>76301.09</v>
      </c>
      <c r="AA71" s="32">
        <v>35276.43</v>
      </c>
      <c r="AB71" s="32">
        <v>105743.75</v>
      </c>
      <c r="AC71" s="2">
        <v>1.1399999999999999</v>
      </c>
      <c r="AD71" s="2">
        <v>1.1399999999999999</v>
      </c>
      <c r="AE71" s="2">
        <v>1.1399999999999999</v>
      </c>
      <c r="AF71" s="2">
        <v>1.1399999999999999</v>
      </c>
      <c r="AG71" s="2">
        <v>1.1399999999999999</v>
      </c>
      <c r="AH71" s="2">
        <v>1.1399999999999999</v>
      </c>
      <c r="AI71" s="2">
        <v>1.1399999999999999</v>
      </c>
      <c r="AJ71" s="2">
        <v>1.1399999999999999</v>
      </c>
      <c r="AK71" s="2">
        <v>1.1399999999999999</v>
      </c>
      <c r="AL71" s="2">
        <v>1.1399999999999999</v>
      </c>
      <c r="AM71" s="2">
        <v>1.1399999999999999</v>
      </c>
      <c r="AN71" s="2">
        <v>1.1399999999999999</v>
      </c>
      <c r="AO71" s="33">
        <v>1045.51</v>
      </c>
      <c r="AP71" s="33">
        <v>373.32</v>
      </c>
      <c r="AQ71" s="33">
        <v>1265.6199999999999</v>
      </c>
      <c r="AR71" s="33">
        <v>925.35</v>
      </c>
      <c r="AS71" s="33">
        <v>822.99</v>
      </c>
      <c r="AT71" s="33">
        <v>1091.48</v>
      </c>
      <c r="AU71" s="33">
        <v>1299.1300000000001</v>
      </c>
      <c r="AV71" s="33">
        <v>2049.2399999999998</v>
      </c>
      <c r="AW71" s="33">
        <v>3164.02</v>
      </c>
      <c r="AX71" s="33">
        <v>869.83</v>
      </c>
      <c r="AY71" s="33">
        <v>402.15</v>
      </c>
      <c r="AZ71" s="33">
        <v>1205.48</v>
      </c>
      <c r="BA71" s="31">
        <f t="shared" si="44"/>
        <v>-36.68</v>
      </c>
      <c r="BB71" s="31">
        <f t="shared" si="45"/>
        <v>-13.1</v>
      </c>
      <c r="BC71" s="31">
        <f t="shared" si="46"/>
        <v>-44.41</v>
      </c>
      <c r="BD71" s="31">
        <f t="shared" si="47"/>
        <v>129.87</v>
      </c>
      <c r="BE71" s="31">
        <f t="shared" si="48"/>
        <v>115.51</v>
      </c>
      <c r="BF71" s="31">
        <f t="shared" si="49"/>
        <v>153.19</v>
      </c>
      <c r="BG71" s="31">
        <f t="shared" si="50"/>
        <v>353.27</v>
      </c>
      <c r="BH71" s="31">
        <f t="shared" si="51"/>
        <v>557.25</v>
      </c>
      <c r="BI71" s="31">
        <f t="shared" si="52"/>
        <v>860.39</v>
      </c>
      <c r="BJ71" s="31">
        <f t="shared" si="53"/>
        <v>-297.57</v>
      </c>
      <c r="BK71" s="31">
        <f t="shared" si="54"/>
        <v>-137.58000000000001</v>
      </c>
      <c r="BL71" s="31">
        <f t="shared" si="55"/>
        <v>-412.4</v>
      </c>
      <c r="BM71" s="6">
        <f t="shared" ca="1" si="218"/>
        <v>7.4999999999999997E-3</v>
      </c>
      <c r="BN71" s="6">
        <f t="shared" ca="1" si="218"/>
        <v>7.4999999999999997E-3</v>
      </c>
      <c r="BO71" s="6">
        <f t="shared" ca="1" si="218"/>
        <v>7.4999999999999997E-3</v>
      </c>
      <c r="BP71" s="6">
        <f t="shared" ca="1" si="218"/>
        <v>7.4999999999999997E-3</v>
      </c>
      <c r="BQ71" s="6">
        <f t="shared" ca="1" si="218"/>
        <v>7.4999999999999997E-3</v>
      </c>
      <c r="BR71" s="6">
        <f t="shared" ca="1" si="218"/>
        <v>7.4999999999999997E-3</v>
      </c>
      <c r="BS71" s="6">
        <f t="shared" ca="1" si="218"/>
        <v>7.4999999999999997E-3</v>
      </c>
      <c r="BT71" s="6">
        <f t="shared" ca="1" si="218"/>
        <v>7.4999999999999997E-3</v>
      </c>
      <c r="BU71" s="6">
        <f t="shared" ca="1" si="218"/>
        <v>7.4999999999999997E-3</v>
      </c>
      <c r="BV71" s="6">
        <f t="shared" ca="1" si="218"/>
        <v>7.4999999999999997E-3</v>
      </c>
      <c r="BW71" s="6">
        <f t="shared" ca="1" si="218"/>
        <v>7.4999999999999997E-3</v>
      </c>
      <c r="BX71" s="6">
        <f t="shared" ca="1" si="218"/>
        <v>7.4999999999999997E-3</v>
      </c>
      <c r="BY71" s="31">
        <f t="shared" ca="1" si="219"/>
        <v>687.84</v>
      </c>
      <c r="BZ71" s="31">
        <f t="shared" ca="1" si="220"/>
        <v>245.6</v>
      </c>
      <c r="CA71" s="31">
        <f t="shared" ca="1" si="221"/>
        <v>832.64</v>
      </c>
      <c r="CB71" s="31">
        <f t="shared" ca="1" si="222"/>
        <v>608.78</v>
      </c>
      <c r="CC71" s="31">
        <f t="shared" ca="1" si="223"/>
        <v>541.44000000000005</v>
      </c>
      <c r="CD71" s="31">
        <f t="shared" ca="1" si="224"/>
        <v>718.08</v>
      </c>
      <c r="CE71" s="31">
        <f t="shared" ca="1" si="225"/>
        <v>854.69</v>
      </c>
      <c r="CF71" s="31">
        <f t="shared" ca="1" si="226"/>
        <v>1348.19</v>
      </c>
      <c r="CG71" s="31">
        <f t="shared" ca="1" si="227"/>
        <v>2081.59</v>
      </c>
      <c r="CH71" s="31">
        <f t="shared" ca="1" si="228"/>
        <v>572.26</v>
      </c>
      <c r="CI71" s="31">
        <f t="shared" ca="1" si="229"/>
        <v>264.57</v>
      </c>
      <c r="CJ71" s="31">
        <f t="shared" ca="1" si="230"/>
        <v>793.08</v>
      </c>
      <c r="CK71" s="32">
        <f t="shared" ca="1" si="56"/>
        <v>247.62</v>
      </c>
      <c r="CL71" s="32">
        <f t="shared" ca="1" si="57"/>
        <v>88.42</v>
      </c>
      <c r="CM71" s="32">
        <f t="shared" ca="1" si="58"/>
        <v>299.75</v>
      </c>
      <c r="CN71" s="32">
        <f t="shared" ca="1" si="59"/>
        <v>219.16</v>
      </c>
      <c r="CO71" s="32">
        <f t="shared" ca="1" si="60"/>
        <v>194.92</v>
      </c>
      <c r="CP71" s="32">
        <f t="shared" ca="1" si="61"/>
        <v>258.51</v>
      </c>
      <c r="CQ71" s="32">
        <f t="shared" ca="1" si="62"/>
        <v>307.69</v>
      </c>
      <c r="CR71" s="32">
        <f t="shared" ca="1" si="63"/>
        <v>485.35</v>
      </c>
      <c r="CS71" s="32">
        <f t="shared" ca="1" si="64"/>
        <v>749.37</v>
      </c>
      <c r="CT71" s="32">
        <f t="shared" ca="1" si="65"/>
        <v>206.01</v>
      </c>
      <c r="CU71" s="32">
        <f t="shared" ca="1" si="66"/>
        <v>95.25</v>
      </c>
      <c r="CV71" s="32">
        <f t="shared" ca="1" si="67"/>
        <v>285.51</v>
      </c>
      <c r="CW71" s="31">
        <f t="shared" ca="1" si="191"/>
        <v>-73.369999999999948</v>
      </c>
      <c r="CX71" s="31">
        <f t="shared" ca="1" si="192"/>
        <v>-26.20000000000001</v>
      </c>
      <c r="CY71" s="31">
        <f t="shared" ca="1" si="193"/>
        <v>-88.820000000000022</v>
      </c>
      <c r="CZ71" s="31">
        <f t="shared" ca="1" si="194"/>
        <v>-227.28000000000009</v>
      </c>
      <c r="DA71" s="31">
        <f t="shared" ca="1" si="195"/>
        <v>-202.14</v>
      </c>
      <c r="DB71" s="31">
        <f t="shared" ca="1" si="196"/>
        <v>-268.08</v>
      </c>
      <c r="DC71" s="31">
        <f t="shared" ca="1" si="197"/>
        <v>-490.02</v>
      </c>
      <c r="DD71" s="31">
        <f t="shared" ca="1" si="198"/>
        <v>-772.94999999999982</v>
      </c>
      <c r="DE71" s="31">
        <f t="shared" ca="1" si="199"/>
        <v>-1193.4499999999998</v>
      </c>
      <c r="DF71" s="31">
        <f t="shared" ca="1" si="200"/>
        <v>206.00999999999993</v>
      </c>
      <c r="DG71" s="31">
        <f t="shared" ca="1" si="201"/>
        <v>95.250000000000028</v>
      </c>
      <c r="DH71" s="31">
        <f t="shared" ca="1" si="202"/>
        <v>285.5100000000001</v>
      </c>
      <c r="DI71" s="32">
        <f t="shared" ca="1" si="231"/>
        <v>-3.67</v>
      </c>
      <c r="DJ71" s="32">
        <f t="shared" ca="1" si="232"/>
        <v>-1.31</v>
      </c>
      <c r="DK71" s="32">
        <f t="shared" ca="1" si="233"/>
        <v>-4.4400000000000004</v>
      </c>
      <c r="DL71" s="32">
        <f t="shared" ca="1" si="234"/>
        <v>-11.36</v>
      </c>
      <c r="DM71" s="32">
        <f t="shared" ca="1" si="235"/>
        <v>-10.11</v>
      </c>
      <c r="DN71" s="32">
        <f t="shared" ca="1" si="236"/>
        <v>-13.4</v>
      </c>
      <c r="DO71" s="32">
        <f t="shared" ca="1" si="237"/>
        <v>-24.5</v>
      </c>
      <c r="DP71" s="32">
        <f t="shared" ca="1" si="238"/>
        <v>-38.65</v>
      </c>
      <c r="DQ71" s="32">
        <f t="shared" ca="1" si="239"/>
        <v>-59.67</v>
      </c>
      <c r="DR71" s="32">
        <f t="shared" ca="1" si="240"/>
        <v>10.3</v>
      </c>
      <c r="DS71" s="32">
        <f t="shared" ca="1" si="241"/>
        <v>4.76</v>
      </c>
      <c r="DT71" s="32">
        <f t="shared" ca="1" si="242"/>
        <v>14.28</v>
      </c>
      <c r="DU71" s="31">
        <f t="shared" ca="1" si="243"/>
        <v>-15.94</v>
      </c>
      <c r="DV71" s="31">
        <f t="shared" ca="1" si="244"/>
        <v>-5.63</v>
      </c>
      <c r="DW71" s="31">
        <f t="shared" ca="1" si="245"/>
        <v>-18.91</v>
      </c>
      <c r="DX71" s="31">
        <f t="shared" ca="1" si="246"/>
        <v>-47.85</v>
      </c>
      <c r="DY71" s="31">
        <f t="shared" ca="1" si="247"/>
        <v>-42.1</v>
      </c>
      <c r="DZ71" s="31">
        <f t="shared" ca="1" si="248"/>
        <v>-55.21</v>
      </c>
      <c r="EA71" s="31">
        <f t="shared" ca="1" si="249"/>
        <v>-99.8</v>
      </c>
      <c r="EB71" s="31">
        <f t="shared" ca="1" si="250"/>
        <v>-155.62</v>
      </c>
      <c r="EC71" s="31">
        <f t="shared" ca="1" si="251"/>
        <v>-237.5</v>
      </c>
      <c r="ED71" s="31">
        <f t="shared" ca="1" si="252"/>
        <v>40.53</v>
      </c>
      <c r="EE71" s="31">
        <f t="shared" ca="1" si="253"/>
        <v>18.52</v>
      </c>
      <c r="EF71" s="31">
        <f t="shared" ca="1" si="254"/>
        <v>54.86</v>
      </c>
      <c r="EG71" s="32">
        <f t="shared" ca="1" si="255"/>
        <v>-92.979999999999947</v>
      </c>
      <c r="EH71" s="32">
        <f t="shared" ca="1" si="256"/>
        <v>-33.140000000000008</v>
      </c>
      <c r="EI71" s="32">
        <f t="shared" ca="1" si="257"/>
        <v>-112.17000000000002</v>
      </c>
      <c r="EJ71" s="32">
        <f t="shared" ca="1" si="258"/>
        <v>-286.49000000000012</v>
      </c>
      <c r="EK71" s="32">
        <f t="shared" ca="1" si="259"/>
        <v>-254.35</v>
      </c>
      <c r="EL71" s="32">
        <f t="shared" ca="1" si="260"/>
        <v>-336.68999999999994</v>
      </c>
      <c r="EM71" s="32">
        <f t="shared" ca="1" si="261"/>
        <v>-614.31999999999994</v>
      </c>
      <c r="EN71" s="32">
        <f t="shared" ca="1" si="262"/>
        <v>-967.2199999999998</v>
      </c>
      <c r="EO71" s="32">
        <f t="shared" ca="1" si="263"/>
        <v>-1490.62</v>
      </c>
      <c r="EP71" s="32">
        <f t="shared" ca="1" si="264"/>
        <v>256.83999999999992</v>
      </c>
      <c r="EQ71" s="32">
        <f t="shared" ca="1" si="265"/>
        <v>118.53000000000003</v>
      </c>
      <c r="ER71" s="32">
        <f t="shared" ca="1" si="266"/>
        <v>354.65000000000009</v>
      </c>
    </row>
    <row r="72" spans="1:148" x14ac:dyDescent="0.25">
      <c r="A72" t="s">
        <v>470</v>
      </c>
      <c r="B72" s="1" t="s">
        <v>81</v>
      </c>
      <c r="C72" t="str">
        <f t="shared" ca="1" si="216"/>
        <v>IOR1</v>
      </c>
      <c r="D72" t="str">
        <f t="shared" ca="1" si="217"/>
        <v>Cold Lake Industrial System</v>
      </c>
      <c r="E72" s="51">
        <v>27886.2717324</v>
      </c>
      <c r="F72" s="51">
        <v>23411.365896800002</v>
      </c>
      <c r="G72" s="51">
        <v>19904.103125199999</v>
      </c>
      <c r="H72" s="51">
        <v>0</v>
      </c>
      <c r="I72" s="51">
        <v>11191.9910884</v>
      </c>
      <c r="J72" s="51">
        <v>26825.930111999998</v>
      </c>
      <c r="K72" s="51">
        <v>25827.5733268</v>
      </c>
      <c r="L72" s="51">
        <v>24295.195326000001</v>
      </c>
      <c r="M72" s="51">
        <v>25321.963697200001</v>
      </c>
      <c r="N72" s="51">
        <v>30173.6948352</v>
      </c>
      <c r="O72" s="51">
        <v>27486.2069496</v>
      </c>
      <c r="P72" s="51">
        <v>29216.500929999998</v>
      </c>
      <c r="Q72" s="32">
        <v>1713999.09</v>
      </c>
      <c r="R72" s="32">
        <v>683115.35</v>
      </c>
      <c r="S72" s="32">
        <v>2124081.0699999998</v>
      </c>
      <c r="T72" s="32">
        <v>0</v>
      </c>
      <c r="U72" s="32">
        <v>329916.01</v>
      </c>
      <c r="V72" s="32">
        <v>2593885.0699999998</v>
      </c>
      <c r="W72" s="32">
        <v>1180437.33</v>
      </c>
      <c r="X72" s="32">
        <v>1939400.51</v>
      </c>
      <c r="Y72" s="32">
        <v>2392806.85</v>
      </c>
      <c r="Z72" s="32">
        <v>1931914.38</v>
      </c>
      <c r="AA72" s="32">
        <v>787124.59</v>
      </c>
      <c r="AB72" s="32">
        <v>1592158.54</v>
      </c>
      <c r="AC72" s="2">
        <v>5.04</v>
      </c>
      <c r="AD72" s="2">
        <v>5.04</v>
      </c>
      <c r="AE72" s="2">
        <v>5.04</v>
      </c>
      <c r="AF72" s="2">
        <v>5.04</v>
      </c>
      <c r="AG72" s="2">
        <v>5.04</v>
      </c>
      <c r="AH72" s="2">
        <v>5.04</v>
      </c>
      <c r="AI72" s="2">
        <v>4.51</v>
      </c>
      <c r="AJ72" s="2">
        <v>4.51</v>
      </c>
      <c r="AK72" s="2">
        <v>4.51</v>
      </c>
      <c r="AL72" s="2">
        <v>4.51</v>
      </c>
      <c r="AM72" s="2">
        <v>4.51</v>
      </c>
      <c r="AN72" s="2">
        <v>4.51</v>
      </c>
      <c r="AO72" s="33">
        <v>86385.55</v>
      </c>
      <c r="AP72" s="33">
        <v>34429.01</v>
      </c>
      <c r="AQ72" s="33">
        <v>107053.69</v>
      </c>
      <c r="AR72" s="33">
        <v>0</v>
      </c>
      <c r="AS72" s="33">
        <v>16627.77</v>
      </c>
      <c r="AT72" s="33">
        <v>130731.81</v>
      </c>
      <c r="AU72" s="33">
        <v>53237.72</v>
      </c>
      <c r="AV72" s="33">
        <v>87466.96</v>
      </c>
      <c r="AW72" s="33">
        <v>107915.59</v>
      </c>
      <c r="AX72" s="33">
        <v>87129.34</v>
      </c>
      <c r="AY72" s="33">
        <v>35499.32</v>
      </c>
      <c r="AZ72" s="33">
        <v>71806.350000000006</v>
      </c>
      <c r="BA72" s="31">
        <f t="shared" ref="BA72:BA135" si="267">ROUND(Q72*BA$3,2)</f>
        <v>-685.6</v>
      </c>
      <c r="BB72" s="31">
        <f t="shared" ref="BB72:BB135" si="268">ROUND(R72*BB$3,2)</f>
        <v>-273.25</v>
      </c>
      <c r="BC72" s="31">
        <f t="shared" ref="BC72:BC135" si="269">ROUND(S72*BC$3,2)</f>
        <v>-849.63</v>
      </c>
      <c r="BD72" s="31">
        <f t="shared" ref="BD72:BD135" si="270">ROUND(T72*BD$3,2)</f>
        <v>0</v>
      </c>
      <c r="BE72" s="31">
        <f t="shared" ref="BE72:BE135" si="271">ROUND(U72*BE$3,2)</f>
        <v>527.87</v>
      </c>
      <c r="BF72" s="31">
        <f t="shared" ref="BF72:BF135" si="272">ROUND(V72*BF$3,2)</f>
        <v>4150.22</v>
      </c>
      <c r="BG72" s="31">
        <f t="shared" ref="BG72:BG135" si="273">ROUND(W72*BG$3,2)</f>
        <v>3659.36</v>
      </c>
      <c r="BH72" s="31">
        <f t="shared" ref="BH72:BH135" si="274">ROUND(X72*BH$3,2)</f>
        <v>6012.14</v>
      </c>
      <c r="BI72" s="31">
        <f t="shared" ref="BI72:BI135" si="275">ROUND(Y72*BI$3,2)</f>
        <v>7417.7</v>
      </c>
      <c r="BJ72" s="31">
        <f t="shared" ref="BJ72:BJ135" si="276">ROUND(Z72*BJ$3,2)</f>
        <v>-7534.47</v>
      </c>
      <c r="BK72" s="31">
        <f t="shared" ref="BK72:BK135" si="277">ROUND(AA72*BK$3,2)</f>
        <v>-3069.79</v>
      </c>
      <c r="BL72" s="31">
        <f t="shared" ref="BL72:BL135" si="278">ROUND(AB72*BL$3,2)</f>
        <v>-6209.42</v>
      </c>
      <c r="BM72" s="6">
        <f t="shared" ca="1" si="218"/>
        <v>1.9599999999999999E-2</v>
      </c>
      <c r="BN72" s="6">
        <f t="shared" ca="1" si="218"/>
        <v>1.9599999999999999E-2</v>
      </c>
      <c r="BO72" s="6">
        <f t="shared" ca="1" si="218"/>
        <v>1.9599999999999999E-2</v>
      </c>
      <c r="BP72" s="6">
        <f t="shared" ca="1" si="218"/>
        <v>1.9599999999999999E-2</v>
      </c>
      <c r="BQ72" s="6">
        <f t="shared" ca="1" si="218"/>
        <v>1.9599999999999999E-2</v>
      </c>
      <c r="BR72" s="6">
        <f t="shared" ca="1" si="218"/>
        <v>1.9599999999999999E-2</v>
      </c>
      <c r="BS72" s="6">
        <f t="shared" ca="1" si="218"/>
        <v>1.9599999999999999E-2</v>
      </c>
      <c r="BT72" s="6">
        <f t="shared" ca="1" si="218"/>
        <v>1.9599999999999999E-2</v>
      </c>
      <c r="BU72" s="6">
        <f t="shared" ca="1" si="218"/>
        <v>1.9599999999999999E-2</v>
      </c>
      <c r="BV72" s="6">
        <f t="shared" ca="1" si="218"/>
        <v>1.9599999999999999E-2</v>
      </c>
      <c r="BW72" s="6">
        <f t="shared" ca="1" si="218"/>
        <v>1.9599999999999999E-2</v>
      </c>
      <c r="BX72" s="6">
        <f t="shared" ca="1" si="218"/>
        <v>1.9599999999999999E-2</v>
      </c>
      <c r="BY72" s="31">
        <f t="shared" ca="1" si="219"/>
        <v>33594.379999999997</v>
      </c>
      <c r="BZ72" s="31">
        <f t="shared" ca="1" si="220"/>
        <v>13389.06</v>
      </c>
      <c r="CA72" s="31">
        <f t="shared" ca="1" si="221"/>
        <v>41631.99</v>
      </c>
      <c r="CB72" s="31">
        <f t="shared" ca="1" si="222"/>
        <v>0</v>
      </c>
      <c r="CC72" s="31">
        <f t="shared" ca="1" si="223"/>
        <v>6466.35</v>
      </c>
      <c r="CD72" s="31">
        <f t="shared" ca="1" si="224"/>
        <v>50840.15</v>
      </c>
      <c r="CE72" s="31">
        <f t="shared" ca="1" si="225"/>
        <v>23136.57</v>
      </c>
      <c r="CF72" s="31">
        <f t="shared" ca="1" si="226"/>
        <v>38012.25</v>
      </c>
      <c r="CG72" s="31">
        <f t="shared" ca="1" si="227"/>
        <v>46899.01</v>
      </c>
      <c r="CH72" s="31">
        <f t="shared" ca="1" si="228"/>
        <v>37865.519999999997</v>
      </c>
      <c r="CI72" s="31">
        <f t="shared" ca="1" si="229"/>
        <v>15427.64</v>
      </c>
      <c r="CJ72" s="31">
        <f t="shared" ca="1" si="230"/>
        <v>31206.31</v>
      </c>
      <c r="CK72" s="32">
        <f t="shared" ref="CK72:CK135" ca="1" si="279">ROUND(Q72*$CV$3,2)</f>
        <v>4627.8</v>
      </c>
      <c r="CL72" s="32">
        <f t="shared" ref="CL72:CL135" ca="1" si="280">ROUND(R72*$CV$3,2)</f>
        <v>1844.41</v>
      </c>
      <c r="CM72" s="32">
        <f t="shared" ref="CM72:CM135" ca="1" si="281">ROUND(S72*$CV$3,2)</f>
        <v>5735.02</v>
      </c>
      <c r="CN72" s="32">
        <f t="shared" ref="CN72:CN135" ca="1" si="282">ROUND(T72*$CV$3,2)</f>
        <v>0</v>
      </c>
      <c r="CO72" s="32">
        <f t="shared" ref="CO72:CO135" ca="1" si="283">ROUND(U72*$CV$3,2)</f>
        <v>890.77</v>
      </c>
      <c r="CP72" s="32">
        <f t="shared" ref="CP72:CP135" ca="1" si="284">ROUND(V72*$CV$3,2)</f>
        <v>7003.49</v>
      </c>
      <c r="CQ72" s="32">
        <f t="shared" ref="CQ72:CQ135" ca="1" si="285">ROUND(W72*$CV$3,2)</f>
        <v>3187.18</v>
      </c>
      <c r="CR72" s="32">
        <f t="shared" ref="CR72:CR135" ca="1" si="286">ROUND(X72*$CV$3,2)</f>
        <v>5236.38</v>
      </c>
      <c r="CS72" s="32">
        <f t="shared" ref="CS72:CS135" ca="1" si="287">ROUND(Y72*$CV$3,2)</f>
        <v>6460.58</v>
      </c>
      <c r="CT72" s="32">
        <f t="shared" ref="CT72:CT135" ca="1" si="288">ROUND(Z72*$CV$3,2)</f>
        <v>5216.17</v>
      </c>
      <c r="CU72" s="32">
        <f t="shared" ref="CU72:CU135" ca="1" si="289">ROUND(AA72*$CV$3,2)</f>
        <v>2125.2399999999998</v>
      </c>
      <c r="CV72" s="32">
        <f t="shared" ref="CV72:CV135" ca="1" si="290">ROUND(AB72*$CV$3,2)</f>
        <v>4298.83</v>
      </c>
      <c r="CW72" s="31">
        <f t="shared" ref="CW72:CW135" ca="1" si="291">BY72+CK72-AO72-BA72</f>
        <v>-47477.770000000004</v>
      </c>
      <c r="CX72" s="31">
        <f t="shared" ref="CX72:CX135" ca="1" si="292">BZ72+CL72-AP72-BB72</f>
        <v>-18922.29</v>
      </c>
      <c r="CY72" s="31">
        <f t="shared" ref="CY72:CY135" ca="1" si="293">CA72+CM72-AQ72-BC72</f>
        <v>-58837.05000000001</v>
      </c>
      <c r="CZ72" s="31">
        <f t="shared" ref="CZ72:CZ135" ca="1" si="294">CB72+CN72-AR72-BD72</f>
        <v>0</v>
      </c>
      <c r="DA72" s="31">
        <f t="shared" ref="DA72:DA135" ca="1" si="295">CC72+CO72-AS72-BE72</f>
        <v>-9798.52</v>
      </c>
      <c r="DB72" s="31">
        <f t="shared" ref="DB72:DB135" ca="1" si="296">CD72+CP72-AT72-BF72</f>
        <v>-77038.39</v>
      </c>
      <c r="DC72" s="31">
        <f t="shared" ref="DC72:DC135" ca="1" si="297">CE72+CQ72-AU72-BG72</f>
        <v>-30573.33</v>
      </c>
      <c r="DD72" s="31">
        <f t="shared" ref="DD72:DD135" ca="1" si="298">CF72+CR72-AV72-BH72</f>
        <v>-50230.470000000008</v>
      </c>
      <c r="DE72" s="31">
        <f t="shared" ref="DE72:DE135" ca="1" si="299">CG72+CS72-AW72-BI72</f>
        <v>-61973.69999999999</v>
      </c>
      <c r="DF72" s="31">
        <f t="shared" ref="DF72:DF135" ca="1" si="300">CH72+CT72-AX72-BJ72</f>
        <v>-36513.18</v>
      </c>
      <c r="DG72" s="31">
        <f t="shared" ref="DG72:DG135" ca="1" si="301">CI72+CU72-AY72-BK72</f>
        <v>-14876.650000000001</v>
      </c>
      <c r="DH72" s="31">
        <f t="shared" ref="DH72:DH135" ca="1" si="302">CJ72+CV72-AZ72-BL72</f>
        <v>-30091.790000000008</v>
      </c>
      <c r="DI72" s="32">
        <f t="shared" ca="1" si="231"/>
        <v>-2373.89</v>
      </c>
      <c r="DJ72" s="32">
        <f t="shared" ca="1" si="232"/>
        <v>-946.11</v>
      </c>
      <c r="DK72" s="32">
        <f t="shared" ca="1" si="233"/>
        <v>-2941.85</v>
      </c>
      <c r="DL72" s="32">
        <f t="shared" ca="1" si="234"/>
        <v>0</v>
      </c>
      <c r="DM72" s="32">
        <f t="shared" ca="1" si="235"/>
        <v>-489.93</v>
      </c>
      <c r="DN72" s="32">
        <f t="shared" ca="1" si="236"/>
        <v>-3851.92</v>
      </c>
      <c r="DO72" s="32">
        <f t="shared" ca="1" si="237"/>
        <v>-1528.67</v>
      </c>
      <c r="DP72" s="32">
        <f t="shared" ca="1" si="238"/>
        <v>-2511.52</v>
      </c>
      <c r="DQ72" s="32">
        <f t="shared" ca="1" si="239"/>
        <v>-3098.69</v>
      </c>
      <c r="DR72" s="32">
        <f t="shared" ca="1" si="240"/>
        <v>-1825.66</v>
      </c>
      <c r="DS72" s="32">
        <f t="shared" ca="1" si="241"/>
        <v>-743.83</v>
      </c>
      <c r="DT72" s="32">
        <f t="shared" ca="1" si="242"/>
        <v>-1504.59</v>
      </c>
      <c r="DU72" s="31">
        <f t="shared" ca="1" si="243"/>
        <v>-10317.26</v>
      </c>
      <c r="DV72" s="31">
        <f t="shared" ca="1" si="244"/>
        <v>-4067.75</v>
      </c>
      <c r="DW72" s="31">
        <f t="shared" ca="1" si="245"/>
        <v>-12524.17</v>
      </c>
      <c r="DX72" s="31">
        <f t="shared" ca="1" si="246"/>
        <v>0</v>
      </c>
      <c r="DY72" s="31">
        <f t="shared" ca="1" si="247"/>
        <v>-2040.7</v>
      </c>
      <c r="DZ72" s="31">
        <f t="shared" ca="1" si="248"/>
        <v>-15864.55</v>
      </c>
      <c r="EA72" s="31">
        <f t="shared" ca="1" si="249"/>
        <v>-6226.88</v>
      </c>
      <c r="EB72" s="31">
        <f t="shared" ca="1" si="250"/>
        <v>-10113.129999999999</v>
      </c>
      <c r="EC72" s="31">
        <f t="shared" ca="1" si="251"/>
        <v>-12332.7</v>
      </c>
      <c r="ED72" s="31">
        <f t="shared" ca="1" si="252"/>
        <v>-7183.55</v>
      </c>
      <c r="EE72" s="31">
        <f t="shared" ca="1" si="253"/>
        <v>-2892.07</v>
      </c>
      <c r="EF72" s="31">
        <f t="shared" ca="1" si="254"/>
        <v>-5781.92</v>
      </c>
      <c r="EG72" s="32">
        <f t="shared" ca="1" si="255"/>
        <v>-60168.920000000006</v>
      </c>
      <c r="EH72" s="32">
        <f t="shared" ca="1" si="256"/>
        <v>-23936.15</v>
      </c>
      <c r="EI72" s="32">
        <f t="shared" ca="1" si="257"/>
        <v>-74303.070000000007</v>
      </c>
      <c r="EJ72" s="32">
        <f t="shared" ca="1" si="258"/>
        <v>0</v>
      </c>
      <c r="EK72" s="32">
        <f t="shared" ca="1" si="259"/>
        <v>-12329.150000000001</v>
      </c>
      <c r="EL72" s="32">
        <f t="shared" ca="1" si="260"/>
        <v>-96754.86</v>
      </c>
      <c r="EM72" s="32">
        <f t="shared" ca="1" si="261"/>
        <v>-38328.879999999997</v>
      </c>
      <c r="EN72" s="32">
        <f t="shared" ca="1" si="262"/>
        <v>-62855.12</v>
      </c>
      <c r="EO72" s="32">
        <f t="shared" ca="1" si="263"/>
        <v>-77405.09</v>
      </c>
      <c r="EP72" s="32">
        <f t="shared" ca="1" si="264"/>
        <v>-45522.390000000007</v>
      </c>
      <c r="EQ72" s="32">
        <f t="shared" ca="1" si="265"/>
        <v>-18512.550000000003</v>
      </c>
      <c r="ER72" s="32">
        <f t="shared" ca="1" si="266"/>
        <v>-37378.30000000001</v>
      </c>
    </row>
    <row r="73" spans="1:148" x14ac:dyDescent="0.25">
      <c r="A73" t="s">
        <v>450</v>
      </c>
      <c r="B73" s="1" t="s">
        <v>130</v>
      </c>
      <c r="C73" t="str">
        <f t="shared" ref="C73:C104" ca="1" si="303">VLOOKUP($B73,LocationLookup,2,FALSE)</f>
        <v>KAN</v>
      </c>
      <c r="D73" t="str">
        <f t="shared" ref="D73:D104" ca="1" si="304">VLOOKUP($C73,LossFactorLookup,2,FALSE)</f>
        <v>Kananaskis Hydro Facility</v>
      </c>
      <c r="E73" s="51">
        <v>5990.4436101000001</v>
      </c>
      <c r="F73" s="51">
        <v>5641.2653818999997</v>
      </c>
      <c r="G73" s="51">
        <v>5642.7937350000002</v>
      </c>
      <c r="H73" s="51">
        <v>5388.9702491999997</v>
      </c>
      <c r="I73" s="51">
        <v>8986.5443407000002</v>
      </c>
      <c r="J73" s="51">
        <v>8348.9602593</v>
      </c>
      <c r="K73" s="51">
        <v>4824.4580484999997</v>
      </c>
      <c r="L73" s="51">
        <v>5915.3261487</v>
      </c>
      <c r="M73" s="51">
        <v>5740.9725041000002</v>
      </c>
      <c r="N73" s="51">
        <v>1171.0290351000001</v>
      </c>
      <c r="O73" s="51">
        <v>5562.1876577000003</v>
      </c>
      <c r="P73" s="51">
        <v>6052.710806</v>
      </c>
      <c r="Q73" s="32">
        <v>365154.66</v>
      </c>
      <c r="R73" s="32">
        <v>163438.5</v>
      </c>
      <c r="S73" s="32">
        <v>630838.96</v>
      </c>
      <c r="T73" s="32">
        <v>813065.99</v>
      </c>
      <c r="U73" s="32">
        <v>1057098.31</v>
      </c>
      <c r="V73" s="32">
        <v>755786.11</v>
      </c>
      <c r="W73" s="32">
        <v>239341.28</v>
      </c>
      <c r="X73" s="32">
        <v>475338.56</v>
      </c>
      <c r="Y73" s="32">
        <v>655421.46</v>
      </c>
      <c r="Z73" s="32">
        <v>41114.32</v>
      </c>
      <c r="AA73" s="32">
        <v>159254.79</v>
      </c>
      <c r="AB73" s="32">
        <v>299530</v>
      </c>
      <c r="AC73" s="2">
        <v>-0.27</v>
      </c>
      <c r="AD73" s="2">
        <v>-0.27</v>
      </c>
      <c r="AE73" s="2">
        <v>-0.27</v>
      </c>
      <c r="AF73" s="2">
        <v>-0.27</v>
      </c>
      <c r="AG73" s="2">
        <v>-0.27</v>
      </c>
      <c r="AH73" s="2">
        <v>-0.27</v>
      </c>
      <c r="AI73" s="2">
        <v>-0.27</v>
      </c>
      <c r="AJ73" s="2">
        <v>-0.27</v>
      </c>
      <c r="AK73" s="2">
        <v>-0.27</v>
      </c>
      <c r="AL73" s="2">
        <v>-0.27</v>
      </c>
      <c r="AM73" s="2">
        <v>-0.27</v>
      </c>
      <c r="AN73" s="2">
        <v>-0.27</v>
      </c>
      <c r="AO73" s="33">
        <v>-985.92</v>
      </c>
      <c r="AP73" s="33">
        <v>-441.28</v>
      </c>
      <c r="AQ73" s="33">
        <v>-1703.27</v>
      </c>
      <c r="AR73" s="33">
        <v>-2195.2800000000002</v>
      </c>
      <c r="AS73" s="33">
        <v>-2854.17</v>
      </c>
      <c r="AT73" s="33">
        <v>-2040.62</v>
      </c>
      <c r="AU73" s="33">
        <v>-646.22</v>
      </c>
      <c r="AV73" s="33">
        <v>-1283.4100000000001</v>
      </c>
      <c r="AW73" s="33">
        <v>-1769.64</v>
      </c>
      <c r="AX73" s="33">
        <v>-111.01</v>
      </c>
      <c r="AY73" s="33">
        <v>-429.99</v>
      </c>
      <c r="AZ73" s="33">
        <v>-808.73</v>
      </c>
      <c r="BA73" s="31">
        <f t="shared" si="267"/>
        <v>-146.06</v>
      </c>
      <c r="BB73" s="31">
        <f t="shared" si="268"/>
        <v>-65.38</v>
      </c>
      <c r="BC73" s="31">
        <f t="shared" si="269"/>
        <v>-252.34</v>
      </c>
      <c r="BD73" s="31">
        <f t="shared" si="270"/>
        <v>1300.9100000000001</v>
      </c>
      <c r="BE73" s="31">
        <f t="shared" si="271"/>
        <v>1691.36</v>
      </c>
      <c r="BF73" s="31">
        <f t="shared" si="272"/>
        <v>1209.26</v>
      </c>
      <c r="BG73" s="31">
        <f t="shared" si="273"/>
        <v>741.96</v>
      </c>
      <c r="BH73" s="31">
        <f t="shared" si="274"/>
        <v>1473.55</v>
      </c>
      <c r="BI73" s="31">
        <f t="shared" si="275"/>
        <v>2031.81</v>
      </c>
      <c r="BJ73" s="31">
        <f t="shared" si="276"/>
        <v>-160.35</v>
      </c>
      <c r="BK73" s="31">
        <f t="shared" si="277"/>
        <v>-621.09</v>
      </c>
      <c r="BL73" s="31">
        <f t="shared" si="278"/>
        <v>-1168.17</v>
      </c>
      <c r="BM73" s="6">
        <f t="shared" ca="1" si="218"/>
        <v>-2.8000000000000001E-2</v>
      </c>
      <c r="BN73" s="6">
        <f t="shared" ca="1" si="218"/>
        <v>-2.8000000000000001E-2</v>
      </c>
      <c r="BO73" s="6">
        <f t="shared" ca="1" si="218"/>
        <v>-2.8000000000000001E-2</v>
      </c>
      <c r="BP73" s="6">
        <f t="shared" ca="1" si="218"/>
        <v>-2.8000000000000001E-2</v>
      </c>
      <c r="BQ73" s="6">
        <f t="shared" ca="1" si="218"/>
        <v>-2.8000000000000001E-2</v>
      </c>
      <c r="BR73" s="6">
        <f t="shared" ca="1" si="218"/>
        <v>-2.8000000000000001E-2</v>
      </c>
      <c r="BS73" s="6">
        <f t="shared" ca="1" si="218"/>
        <v>-2.8000000000000001E-2</v>
      </c>
      <c r="BT73" s="6">
        <f t="shared" ca="1" si="218"/>
        <v>-2.8000000000000001E-2</v>
      </c>
      <c r="BU73" s="6">
        <f t="shared" ca="1" si="218"/>
        <v>-2.8000000000000001E-2</v>
      </c>
      <c r="BV73" s="6">
        <f t="shared" ca="1" si="218"/>
        <v>-2.8000000000000001E-2</v>
      </c>
      <c r="BW73" s="6">
        <f t="shared" ca="1" si="218"/>
        <v>-2.8000000000000001E-2</v>
      </c>
      <c r="BX73" s="6">
        <f t="shared" ca="1" si="218"/>
        <v>-2.8000000000000001E-2</v>
      </c>
      <c r="BY73" s="31">
        <f t="shared" ca="1" si="219"/>
        <v>-10224.33</v>
      </c>
      <c r="BZ73" s="31">
        <f t="shared" ca="1" si="220"/>
        <v>-4576.28</v>
      </c>
      <c r="CA73" s="31">
        <f t="shared" ca="1" si="221"/>
        <v>-17663.490000000002</v>
      </c>
      <c r="CB73" s="31">
        <f t="shared" ca="1" si="222"/>
        <v>-22765.85</v>
      </c>
      <c r="CC73" s="31">
        <f t="shared" ca="1" si="223"/>
        <v>-29598.75</v>
      </c>
      <c r="CD73" s="31">
        <f t="shared" ca="1" si="224"/>
        <v>-21162.01</v>
      </c>
      <c r="CE73" s="31">
        <f t="shared" ca="1" si="225"/>
        <v>-6701.56</v>
      </c>
      <c r="CF73" s="31">
        <f t="shared" ca="1" si="226"/>
        <v>-13309.48</v>
      </c>
      <c r="CG73" s="31">
        <f t="shared" ca="1" si="227"/>
        <v>-18351.8</v>
      </c>
      <c r="CH73" s="31">
        <f t="shared" ca="1" si="228"/>
        <v>-1151.2</v>
      </c>
      <c r="CI73" s="31">
        <f t="shared" ca="1" si="229"/>
        <v>-4459.13</v>
      </c>
      <c r="CJ73" s="31">
        <f t="shared" ca="1" si="230"/>
        <v>-8386.84</v>
      </c>
      <c r="CK73" s="32">
        <f t="shared" ca="1" si="279"/>
        <v>985.92</v>
      </c>
      <c r="CL73" s="32">
        <f t="shared" ca="1" si="280"/>
        <v>441.28</v>
      </c>
      <c r="CM73" s="32">
        <f t="shared" ca="1" si="281"/>
        <v>1703.27</v>
      </c>
      <c r="CN73" s="32">
        <f t="shared" ca="1" si="282"/>
        <v>2195.2800000000002</v>
      </c>
      <c r="CO73" s="32">
        <f t="shared" ca="1" si="283"/>
        <v>2854.17</v>
      </c>
      <c r="CP73" s="32">
        <f t="shared" ca="1" si="284"/>
        <v>2040.62</v>
      </c>
      <c r="CQ73" s="32">
        <f t="shared" ca="1" si="285"/>
        <v>646.22</v>
      </c>
      <c r="CR73" s="32">
        <f t="shared" ca="1" si="286"/>
        <v>1283.4100000000001</v>
      </c>
      <c r="CS73" s="32">
        <f t="shared" ca="1" si="287"/>
        <v>1769.64</v>
      </c>
      <c r="CT73" s="32">
        <f t="shared" ca="1" si="288"/>
        <v>111.01</v>
      </c>
      <c r="CU73" s="32">
        <f t="shared" ca="1" si="289"/>
        <v>429.99</v>
      </c>
      <c r="CV73" s="32">
        <f t="shared" ca="1" si="290"/>
        <v>808.73</v>
      </c>
      <c r="CW73" s="31">
        <f t="shared" ca="1" si="291"/>
        <v>-8106.4299999999994</v>
      </c>
      <c r="CX73" s="31">
        <f t="shared" ca="1" si="292"/>
        <v>-3628.34</v>
      </c>
      <c r="CY73" s="31">
        <f t="shared" ca="1" si="293"/>
        <v>-14004.61</v>
      </c>
      <c r="CZ73" s="31">
        <f t="shared" ca="1" si="294"/>
        <v>-19676.2</v>
      </c>
      <c r="DA73" s="31">
        <f t="shared" ca="1" si="295"/>
        <v>-25581.770000000004</v>
      </c>
      <c r="DB73" s="31">
        <f t="shared" ca="1" si="296"/>
        <v>-18290.03</v>
      </c>
      <c r="DC73" s="31">
        <f t="shared" ca="1" si="297"/>
        <v>-6151.08</v>
      </c>
      <c r="DD73" s="31">
        <f t="shared" ca="1" si="298"/>
        <v>-12216.21</v>
      </c>
      <c r="DE73" s="31">
        <f t="shared" ca="1" si="299"/>
        <v>-16844.330000000002</v>
      </c>
      <c r="DF73" s="31">
        <f t="shared" ca="1" si="300"/>
        <v>-768.83</v>
      </c>
      <c r="DG73" s="31">
        <f t="shared" ca="1" si="301"/>
        <v>-2978.0600000000004</v>
      </c>
      <c r="DH73" s="31">
        <f t="shared" ca="1" si="302"/>
        <v>-5601.2100000000009</v>
      </c>
      <c r="DI73" s="32">
        <f t="shared" ca="1" si="231"/>
        <v>-405.32</v>
      </c>
      <c r="DJ73" s="32">
        <f t="shared" ca="1" si="232"/>
        <v>-181.42</v>
      </c>
      <c r="DK73" s="32">
        <f t="shared" ca="1" si="233"/>
        <v>-700.23</v>
      </c>
      <c r="DL73" s="32">
        <f t="shared" ca="1" si="234"/>
        <v>-983.81</v>
      </c>
      <c r="DM73" s="32">
        <f t="shared" ca="1" si="235"/>
        <v>-1279.0899999999999</v>
      </c>
      <c r="DN73" s="32">
        <f t="shared" ca="1" si="236"/>
        <v>-914.5</v>
      </c>
      <c r="DO73" s="32">
        <f t="shared" ca="1" si="237"/>
        <v>-307.55</v>
      </c>
      <c r="DP73" s="32">
        <f t="shared" ca="1" si="238"/>
        <v>-610.80999999999995</v>
      </c>
      <c r="DQ73" s="32">
        <f t="shared" ca="1" si="239"/>
        <v>-842.22</v>
      </c>
      <c r="DR73" s="32">
        <f t="shared" ca="1" si="240"/>
        <v>-38.44</v>
      </c>
      <c r="DS73" s="32">
        <f t="shared" ca="1" si="241"/>
        <v>-148.9</v>
      </c>
      <c r="DT73" s="32">
        <f t="shared" ca="1" si="242"/>
        <v>-280.06</v>
      </c>
      <c r="DU73" s="31">
        <f t="shared" ca="1" si="243"/>
        <v>-1761.59</v>
      </c>
      <c r="DV73" s="31">
        <f t="shared" ca="1" si="244"/>
        <v>-779.99</v>
      </c>
      <c r="DW73" s="31">
        <f t="shared" ca="1" si="245"/>
        <v>-2981.05</v>
      </c>
      <c r="DX73" s="31">
        <f t="shared" ca="1" si="246"/>
        <v>-4142.3599999999997</v>
      </c>
      <c r="DY73" s="31">
        <f t="shared" ca="1" si="247"/>
        <v>-5327.81</v>
      </c>
      <c r="DZ73" s="31">
        <f t="shared" ca="1" si="248"/>
        <v>-3766.47</v>
      </c>
      <c r="EA73" s="31">
        <f t="shared" ca="1" si="249"/>
        <v>-1252.79</v>
      </c>
      <c r="EB73" s="31">
        <f t="shared" ca="1" si="250"/>
        <v>-2459.5500000000002</v>
      </c>
      <c r="EC73" s="31">
        <f t="shared" ca="1" si="251"/>
        <v>-3352</v>
      </c>
      <c r="ED73" s="31">
        <f t="shared" ca="1" si="252"/>
        <v>-151.26</v>
      </c>
      <c r="EE73" s="31">
        <f t="shared" ca="1" si="253"/>
        <v>-578.94000000000005</v>
      </c>
      <c r="EF73" s="31">
        <f t="shared" ca="1" si="254"/>
        <v>-1076.23</v>
      </c>
      <c r="EG73" s="32">
        <f t="shared" ca="1" si="255"/>
        <v>-10273.34</v>
      </c>
      <c r="EH73" s="32">
        <f t="shared" ca="1" si="256"/>
        <v>-4589.75</v>
      </c>
      <c r="EI73" s="32">
        <f t="shared" ca="1" si="257"/>
        <v>-17685.89</v>
      </c>
      <c r="EJ73" s="32">
        <f t="shared" ca="1" si="258"/>
        <v>-24802.370000000003</v>
      </c>
      <c r="EK73" s="32">
        <f t="shared" ca="1" si="259"/>
        <v>-32188.670000000006</v>
      </c>
      <c r="EL73" s="32">
        <f t="shared" ca="1" si="260"/>
        <v>-22971</v>
      </c>
      <c r="EM73" s="32">
        <f t="shared" ca="1" si="261"/>
        <v>-7711.42</v>
      </c>
      <c r="EN73" s="32">
        <f t="shared" ca="1" si="262"/>
        <v>-15286.57</v>
      </c>
      <c r="EO73" s="32">
        <f t="shared" ca="1" si="263"/>
        <v>-21038.550000000003</v>
      </c>
      <c r="EP73" s="32">
        <f t="shared" ca="1" si="264"/>
        <v>-958.53</v>
      </c>
      <c r="EQ73" s="32">
        <f t="shared" ca="1" si="265"/>
        <v>-3705.9000000000005</v>
      </c>
      <c r="ER73" s="32">
        <f t="shared" ca="1" si="266"/>
        <v>-6957.5000000000018</v>
      </c>
    </row>
    <row r="74" spans="1:148" x14ac:dyDescent="0.25">
      <c r="A74" t="s">
        <v>448</v>
      </c>
      <c r="B74" s="1" t="s">
        <v>63</v>
      </c>
      <c r="C74" t="str">
        <f t="shared" ca="1" si="303"/>
        <v>KH1</v>
      </c>
      <c r="D74" t="str">
        <f t="shared" ca="1" si="304"/>
        <v>Keephills #1</v>
      </c>
      <c r="E74" s="51">
        <v>230660.19650799999</v>
      </c>
      <c r="F74" s="51">
        <v>252896.92008000001</v>
      </c>
      <c r="G74" s="51">
        <v>42701.767349000002</v>
      </c>
      <c r="H74" s="51">
        <v>0</v>
      </c>
      <c r="I74" s="51">
        <v>0</v>
      </c>
      <c r="J74" s="51">
        <v>0</v>
      </c>
      <c r="K74" s="51">
        <v>0</v>
      </c>
      <c r="L74" s="51">
        <v>0</v>
      </c>
      <c r="M74" s="51">
        <v>0</v>
      </c>
      <c r="N74" s="51">
        <v>199191.996958</v>
      </c>
      <c r="O74" s="51">
        <v>254783.42005300001</v>
      </c>
      <c r="P74" s="51">
        <v>265960.22155209997</v>
      </c>
      <c r="Q74" s="32">
        <v>8889796.1799999997</v>
      </c>
      <c r="R74" s="32">
        <v>7289556.9299999997</v>
      </c>
      <c r="S74" s="32">
        <v>3638585</v>
      </c>
      <c r="T74" s="32">
        <v>0</v>
      </c>
      <c r="U74" s="32">
        <v>0</v>
      </c>
      <c r="V74" s="32">
        <v>0</v>
      </c>
      <c r="W74" s="32">
        <v>0</v>
      </c>
      <c r="X74" s="32">
        <v>0</v>
      </c>
      <c r="Y74" s="32">
        <v>0</v>
      </c>
      <c r="Z74" s="32">
        <v>11805884.93</v>
      </c>
      <c r="AA74" s="32">
        <v>7365661.8300000001</v>
      </c>
      <c r="AB74" s="32">
        <v>14643711.51</v>
      </c>
      <c r="AC74" s="2">
        <v>5.07</v>
      </c>
      <c r="AD74" s="2">
        <v>5.07</v>
      </c>
      <c r="AE74" s="2">
        <v>5.33</v>
      </c>
      <c r="AF74" s="2">
        <v>5.33</v>
      </c>
      <c r="AG74" s="2">
        <v>5.33</v>
      </c>
      <c r="AH74" s="2">
        <v>5.33</v>
      </c>
      <c r="AI74" s="2">
        <v>5.33</v>
      </c>
      <c r="AJ74" s="2">
        <v>5.33</v>
      </c>
      <c r="AK74" s="2">
        <v>5.33</v>
      </c>
      <c r="AL74" s="2">
        <v>5.33</v>
      </c>
      <c r="AM74" s="2">
        <v>5.33</v>
      </c>
      <c r="AN74" s="2">
        <v>5.33</v>
      </c>
      <c r="AO74" s="33">
        <v>450712.67</v>
      </c>
      <c r="AP74" s="33">
        <v>369580.54</v>
      </c>
      <c r="AQ74" s="33">
        <v>193936.58</v>
      </c>
      <c r="AR74" s="33">
        <v>0</v>
      </c>
      <c r="AS74" s="33">
        <v>0</v>
      </c>
      <c r="AT74" s="33">
        <v>0</v>
      </c>
      <c r="AU74" s="33">
        <v>0</v>
      </c>
      <c r="AV74" s="33">
        <v>0</v>
      </c>
      <c r="AW74" s="33">
        <v>0</v>
      </c>
      <c r="AX74" s="33">
        <v>629253.67000000004</v>
      </c>
      <c r="AY74" s="33">
        <v>392589.78</v>
      </c>
      <c r="AZ74" s="33">
        <v>780509.82</v>
      </c>
      <c r="BA74" s="31">
        <f t="shared" si="267"/>
        <v>-3555.92</v>
      </c>
      <c r="BB74" s="31">
        <f t="shared" si="268"/>
        <v>-2915.82</v>
      </c>
      <c r="BC74" s="31">
        <f t="shared" si="269"/>
        <v>-1455.43</v>
      </c>
      <c r="BD74" s="31">
        <f t="shared" si="270"/>
        <v>0</v>
      </c>
      <c r="BE74" s="31">
        <f t="shared" si="271"/>
        <v>0</v>
      </c>
      <c r="BF74" s="31">
        <f t="shared" si="272"/>
        <v>0</v>
      </c>
      <c r="BG74" s="31">
        <f t="shared" si="273"/>
        <v>0</v>
      </c>
      <c r="BH74" s="31">
        <f t="shared" si="274"/>
        <v>0</v>
      </c>
      <c r="BI74" s="31">
        <f t="shared" si="275"/>
        <v>0</v>
      </c>
      <c r="BJ74" s="31">
        <f t="shared" si="276"/>
        <v>-46042.95</v>
      </c>
      <c r="BK74" s="31">
        <f t="shared" si="277"/>
        <v>-28726.080000000002</v>
      </c>
      <c r="BL74" s="31">
        <f t="shared" si="278"/>
        <v>-57110.47</v>
      </c>
      <c r="BM74" s="6">
        <f t="shared" ca="1" si="218"/>
        <v>7.6200000000000004E-2</v>
      </c>
      <c r="BN74" s="6">
        <f t="shared" ca="1" si="218"/>
        <v>7.6200000000000004E-2</v>
      </c>
      <c r="BO74" s="6">
        <f t="shared" ca="1" si="218"/>
        <v>7.6200000000000004E-2</v>
      </c>
      <c r="BP74" s="6">
        <f t="shared" ca="1" si="218"/>
        <v>7.6200000000000004E-2</v>
      </c>
      <c r="BQ74" s="6">
        <f t="shared" ca="1" si="218"/>
        <v>7.6200000000000004E-2</v>
      </c>
      <c r="BR74" s="6">
        <f t="shared" ca="1" si="218"/>
        <v>7.6200000000000004E-2</v>
      </c>
      <c r="BS74" s="6">
        <f t="shared" ca="1" si="218"/>
        <v>7.6200000000000004E-2</v>
      </c>
      <c r="BT74" s="6">
        <f t="shared" ca="1" si="218"/>
        <v>7.6200000000000004E-2</v>
      </c>
      <c r="BU74" s="6">
        <f t="shared" ca="1" si="218"/>
        <v>7.6200000000000004E-2</v>
      </c>
      <c r="BV74" s="6">
        <f t="shared" ca="1" si="218"/>
        <v>7.6200000000000004E-2</v>
      </c>
      <c r="BW74" s="6">
        <f t="shared" ca="1" si="218"/>
        <v>7.6200000000000004E-2</v>
      </c>
      <c r="BX74" s="6">
        <f t="shared" ca="1" si="218"/>
        <v>7.6200000000000004E-2</v>
      </c>
      <c r="BY74" s="31">
        <f t="shared" ca="1" si="219"/>
        <v>677402.47</v>
      </c>
      <c r="BZ74" s="31">
        <f t="shared" ca="1" si="220"/>
        <v>555464.24</v>
      </c>
      <c r="CA74" s="31">
        <f t="shared" ca="1" si="221"/>
        <v>277260.18</v>
      </c>
      <c r="CB74" s="31">
        <f t="shared" ca="1" si="222"/>
        <v>0</v>
      </c>
      <c r="CC74" s="31">
        <f t="shared" ca="1" si="223"/>
        <v>0</v>
      </c>
      <c r="CD74" s="31">
        <f t="shared" ca="1" si="224"/>
        <v>0</v>
      </c>
      <c r="CE74" s="31">
        <f t="shared" ca="1" si="225"/>
        <v>0</v>
      </c>
      <c r="CF74" s="31">
        <f t="shared" ca="1" si="226"/>
        <v>0</v>
      </c>
      <c r="CG74" s="31">
        <f t="shared" ca="1" si="227"/>
        <v>0</v>
      </c>
      <c r="CH74" s="31">
        <f t="shared" ca="1" si="228"/>
        <v>899608.43</v>
      </c>
      <c r="CI74" s="31">
        <f t="shared" ca="1" si="229"/>
        <v>561263.43000000005</v>
      </c>
      <c r="CJ74" s="31">
        <f t="shared" ca="1" si="230"/>
        <v>1115850.82</v>
      </c>
      <c r="CK74" s="32">
        <f t="shared" ca="1" si="279"/>
        <v>24002.45</v>
      </c>
      <c r="CL74" s="32">
        <f t="shared" ca="1" si="280"/>
        <v>19681.8</v>
      </c>
      <c r="CM74" s="32">
        <f t="shared" ca="1" si="281"/>
        <v>9824.18</v>
      </c>
      <c r="CN74" s="32">
        <f t="shared" ca="1" si="282"/>
        <v>0</v>
      </c>
      <c r="CO74" s="32">
        <f t="shared" ca="1" si="283"/>
        <v>0</v>
      </c>
      <c r="CP74" s="32">
        <f t="shared" ca="1" si="284"/>
        <v>0</v>
      </c>
      <c r="CQ74" s="32">
        <f t="shared" ca="1" si="285"/>
        <v>0</v>
      </c>
      <c r="CR74" s="32">
        <f t="shared" ca="1" si="286"/>
        <v>0</v>
      </c>
      <c r="CS74" s="32">
        <f t="shared" ca="1" si="287"/>
        <v>0</v>
      </c>
      <c r="CT74" s="32">
        <f t="shared" ca="1" si="288"/>
        <v>31875.89</v>
      </c>
      <c r="CU74" s="32">
        <f t="shared" ca="1" si="289"/>
        <v>19887.29</v>
      </c>
      <c r="CV74" s="32">
        <f t="shared" ca="1" si="290"/>
        <v>39538.019999999997</v>
      </c>
      <c r="CW74" s="31">
        <f t="shared" ca="1" si="291"/>
        <v>254248.16999999995</v>
      </c>
      <c r="CX74" s="31">
        <f t="shared" ca="1" si="292"/>
        <v>208481.32000000007</v>
      </c>
      <c r="CY74" s="31">
        <f t="shared" ca="1" si="293"/>
        <v>94603.209999999992</v>
      </c>
      <c r="CZ74" s="31">
        <f t="shared" ca="1" si="294"/>
        <v>0</v>
      </c>
      <c r="DA74" s="31">
        <f t="shared" ca="1" si="295"/>
        <v>0</v>
      </c>
      <c r="DB74" s="31">
        <f t="shared" ca="1" si="296"/>
        <v>0</v>
      </c>
      <c r="DC74" s="31">
        <f t="shared" ca="1" si="297"/>
        <v>0</v>
      </c>
      <c r="DD74" s="31">
        <f t="shared" ca="1" si="298"/>
        <v>0</v>
      </c>
      <c r="DE74" s="31">
        <f t="shared" ca="1" si="299"/>
        <v>0</v>
      </c>
      <c r="DF74" s="31">
        <f t="shared" ca="1" si="300"/>
        <v>348273.60000000003</v>
      </c>
      <c r="DG74" s="31">
        <f t="shared" ca="1" si="301"/>
        <v>217287.02000000008</v>
      </c>
      <c r="DH74" s="31">
        <f t="shared" ca="1" si="302"/>
        <v>431989.49000000011</v>
      </c>
      <c r="DI74" s="32">
        <f t="shared" ca="1" si="231"/>
        <v>12712.41</v>
      </c>
      <c r="DJ74" s="32">
        <f t="shared" ca="1" si="232"/>
        <v>10424.07</v>
      </c>
      <c r="DK74" s="32">
        <f t="shared" ca="1" si="233"/>
        <v>4730.16</v>
      </c>
      <c r="DL74" s="32">
        <f t="shared" ca="1" si="234"/>
        <v>0</v>
      </c>
      <c r="DM74" s="32">
        <f t="shared" ca="1" si="235"/>
        <v>0</v>
      </c>
      <c r="DN74" s="32">
        <f t="shared" ca="1" si="236"/>
        <v>0</v>
      </c>
      <c r="DO74" s="32">
        <f t="shared" ca="1" si="237"/>
        <v>0</v>
      </c>
      <c r="DP74" s="32">
        <f t="shared" ca="1" si="238"/>
        <v>0</v>
      </c>
      <c r="DQ74" s="32">
        <f t="shared" ca="1" si="239"/>
        <v>0</v>
      </c>
      <c r="DR74" s="32">
        <f t="shared" ca="1" si="240"/>
        <v>17413.68</v>
      </c>
      <c r="DS74" s="32">
        <f t="shared" ca="1" si="241"/>
        <v>10864.35</v>
      </c>
      <c r="DT74" s="32">
        <f t="shared" ca="1" si="242"/>
        <v>21599.47</v>
      </c>
      <c r="DU74" s="31">
        <f t="shared" ca="1" si="243"/>
        <v>55249.95</v>
      </c>
      <c r="DV74" s="31">
        <f t="shared" ca="1" si="244"/>
        <v>44817.55</v>
      </c>
      <c r="DW74" s="31">
        <f t="shared" ca="1" si="245"/>
        <v>20137.43</v>
      </c>
      <c r="DX74" s="31">
        <f t="shared" ca="1" si="246"/>
        <v>0</v>
      </c>
      <c r="DY74" s="31">
        <f t="shared" ca="1" si="247"/>
        <v>0</v>
      </c>
      <c r="DZ74" s="31">
        <f t="shared" ca="1" si="248"/>
        <v>0</v>
      </c>
      <c r="EA74" s="31">
        <f t="shared" ca="1" si="249"/>
        <v>0</v>
      </c>
      <c r="EB74" s="31">
        <f t="shared" ca="1" si="250"/>
        <v>0</v>
      </c>
      <c r="EC74" s="31">
        <f t="shared" ca="1" si="251"/>
        <v>0</v>
      </c>
      <c r="ED74" s="31">
        <f t="shared" ca="1" si="252"/>
        <v>68518.89</v>
      </c>
      <c r="EE74" s="31">
        <f t="shared" ca="1" si="253"/>
        <v>42241.26</v>
      </c>
      <c r="EF74" s="31">
        <f t="shared" ca="1" si="254"/>
        <v>83003.66</v>
      </c>
      <c r="EG74" s="32">
        <f t="shared" ca="1" si="255"/>
        <v>322210.52999999997</v>
      </c>
      <c r="EH74" s="32">
        <f t="shared" ca="1" si="256"/>
        <v>263722.94000000006</v>
      </c>
      <c r="EI74" s="32">
        <f t="shared" ca="1" si="257"/>
        <v>119470.79999999999</v>
      </c>
      <c r="EJ74" s="32">
        <f t="shared" ca="1" si="258"/>
        <v>0</v>
      </c>
      <c r="EK74" s="32">
        <f t="shared" ca="1" si="259"/>
        <v>0</v>
      </c>
      <c r="EL74" s="32">
        <f t="shared" ca="1" si="260"/>
        <v>0</v>
      </c>
      <c r="EM74" s="32">
        <f t="shared" ca="1" si="261"/>
        <v>0</v>
      </c>
      <c r="EN74" s="32">
        <f t="shared" ca="1" si="262"/>
        <v>0</v>
      </c>
      <c r="EO74" s="32">
        <f t="shared" ca="1" si="263"/>
        <v>0</v>
      </c>
      <c r="EP74" s="32">
        <f t="shared" ca="1" si="264"/>
        <v>434206.17000000004</v>
      </c>
      <c r="EQ74" s="32">
        <f t="shared" ca="1" si="265"/>
        <v>270392.63000000006</v>
      </c>
      <c r="ER74" s="32">
        <f t="shared" ca="1" si="266"/>
        <v>536592.62000000011</v>
      </c>
    </row>
    <row r="75" spans="1:148" x14ac:dyDescent="0.25">
      <c r="A75" t="s">
        <v>448</v>
      </c>
      <c r="B75" s="1" t="s">
        <v>64</v>
      </c>
      <c r="C75" t="str">
        <f t="shared" ca="1" si="303"/>
        <v>KH2</v>
      </c>
      <c r="D75" t="str">
        <f t="shared" ca="1" si="304"/>
        <v>Keephills #2</v>
      </c>
      <c r="E75" s="51">
        <v>250335.7400735</v>
      </c>
      <c r="F75" s="51">
        <v>249081.75652</v>
      </c>
      <c r="G75" s="51">
        <v>271407.205273</v>
      </c>
      <c r="H75" s="51">
        <v>268365.94283999997</v>
      </c>
      <c r="I75" s="51">
        <v>258335.44199200001</v>
      </c>
      <c r="J75" s="51">
        <v>226610.80789900001</v>
      </c>
      <c r="K75" s="51">
        <v>268164.41409999999</v>
      </c>
      <c r="L75" s="51">
        <v>259518.69322799999</v>
      </c>
      <c r="M75" s="51">
        <v>240173.64233870001</v>
      </c>
      <c r="N75" s="51">
        <v>242272.99129400001</v>
      </c>
      <c r="O75" s="51">
        <v>258768.79611</v>
      </c>
      <c r="P75" s="51">
        <v>262964.271091</v>
      </c>
      <c r="Q75" s="32">
        <v>14291604.98</v>
      </c>
      <c r="R75" s="32">
        <v>7193151.6200000001</v>
      </c>
      <c r="S75" s="32">
        <v>27552082.559999999</v>
      </c>
      <c r="T75" s="32">
        <v>36165668.479999997</v>
      </c>
      <c r="U75" s="32">
        <v>23374003.440000001</v>
      </c>
      <c r="V75" s="32">
        <v>21935434.870000001</v>
      </c>
      <c r="W75" s="32">
        <v>15009710.01</v>
      </c>
      <c r="X75" s="32">
        <v>22452363.609999999</v>
      </c>
      <c r="Y75" s="32">
        <v>26438711.43</v>
      </c>
      <c r="Z75" s="32">
        <v>12818380.189999999</v>
      </c>
      <c r="AA75" s="32">
        <v>7381527.6900000004</v>
      </c>
      <c r="AB75" s="32">
        <v>13835560.720000001</v>
      </c>
      <c r="AC75" s="2">
        <v>5.07</v>
      </c>
      <c r="AD75" s="2">
        <v>5.07</v>
      </c>
      <c r="AE75" s="2">
        <v>5.33</v>
      </c>
      <c r="AF75" s="2">
        <v>5.33</v>
      </c>
      <c r="AG75" s="2">
        <v>5.33</v>
      </c>
      <c r="AH75" s="2">
        <v>5.33</v>
      </c>
      <c r="AI75" s="2">
        <v>5.33</v>
      </c>
      <c r="AJ75" s="2">
        <v>5.33</v>
      </c>
      <c r="AK75" s="2">
        <v>5.33</v>
      </c>
      <c r="AL75" s="2">
        <v>5.33</v>
      </c>
      <c r="AM75" s="2">
        <v>5.33</v>
      </c>
      <c r="AN75" s="2">
        <v>5.33</v>
      </c>
      <c r="AO75" s="33">
        <v>724584.37</v>
      </c>
      <c r="AP75" s="33">
        <v>364692.79</v>
      </c>
      <c r="AQ75" s="33">
        <v>1468526</v>
      </c>
      <c r="AR75" s="33">
        <v>1927630.13</v>
      </c>
      <c r="AS75" s="33">
        <v>1245834.3799999999</v>
      </c>
      <c r="AT75" s="33">
        <v>1169158.68</v>
      </c>
      <c r="AU75" s="33">
        <v>800017.54</v>
      </c>
      <c r="AV75" s="33">
        <v>1196710.98</v>
      </c>
      <c r="AW75" s="33">
        <v>1409183.32</v>
      </c>
      <c r="AX75" s="33">
        <v>683219.66</v>
      </c>
      <c r="AY75" s="33">
        <v>393435.43</v>
      </c>
      <c r="AZ75" s="33">
        <v>737435.39</v>
      </c>
      <c r="BA75" s="31">
        <f t="shared" si="267"/>
        <v>-5716.64</v>
      </c>
      <c r="BB75" s="31">
        <f t="shared" si="268"/>
        <v>-2877.26</v>
      </c>
      <c r="BC75" s="31">
        <f t="shared" si="269"/>
        <v>-11020.83</v>
      </c>
      <c r="BD75" s="31">
        <f t="shared" si="270"/>
        <v>57865.07</v>
      </c>
      <c r="BE75" s="31">
        <f t="shared" si="271"/>
        <v>37398.410000000003</v>
      </c>
      <c r="BF75" s="31">
        <f t="shared" si="272"/>
        <v>35096.699999999997</v>
      </c>
      <c r="BG75" s="31">
        <f t="shared" si="273"/>
        <v>46530.1</v>
      </c>
      <c r="BH75" s="31">
        <f t="shared" si="274"/>
        <v>69602.33</v>
      </c>
      <c r="BI75" s="31">
        <f t="shared" si="275"/>
        <v>81960.009999999995</v>
      </c>
      <c r="BJ75" s="31">
        <f t="shared" si="276"/>
        <v>-49991.68</v>
      </c>
      <c r="BK75" s="31">
        <f t="shared" si="277"/>
        <v>-28787.96</v>
      </c>
      <c r="BL75" s="31">
        <f t="shared" si="278"/>
        <v>-53958.69</v>
      </c>
      <c r="BM75" s="6">
        <f t="shared" ca="1" si="218"/>
        <v>6.1199999999999997E-2</v>
      </c>
      <c r="BN75" s="6">
        <f t="shared" ca="1" si="218"/>
        <v>6.1199999999999997E-2</v>
      </c>
      <c r="BO75" s="6">
        <f t="shared" ca="1" si="218"/>
        <v>6.1199999999999997E-2</v>
      </c>
      <c r="BP75" s="6">
        <f t="shared" ca="1" si="218"/>
        <v>6.1199999999999997E-2</v>
      </c>
      <c r="BQ75" s="6">
        <f t="shared" ca="1" si="218"/>
        <v>6.1199999999999997E-2</v>
      </c>
      <c r="BR75" s="6">
        <f t="shared" ca="1" si="218"/>
        <v>6.1199999999999997E-2</v>
      </c>
      <c r="BS75" s="6">
        <f t="shared" ca="1" si="218"/>
        <v>6.1199999999999997E-2</v>
      </c>
      <c r="BT75" s="6">
        <f t="shared" ca="1" si="218"/>
        <v>6.1199999999999997E-2</v>
      </c>
      <c r="BU75" s="6">
        <f t="shared" ca="1" si="218"/>
        <v>6.1199999999999997E-2</v>
      </c>
      <c r="BV75" s="6">
        <f t="shared" ca="1" si="218"/>
        <v>6.1199999999999997E-2</v>
      </c>
      <c r="BW75" s="6">
        <f t="shared" ca="1" si="218"/>
        <v>6.1199999999999997E-2</v>
      </c>
      <c r="BX75" s="6">
        <f t="shared" ca="1" si="218"/>
        <v>6.1199999999999997E-2</v>
      </c>
      <c r="BY75" s="31">
        <f t="shared" ca="1" si="219"/>
        <v>874646.22</v>
      </c>
      <c r="BZ75" s="31">
        <f t="shared" ca="1" si="220"/>
        <v>440220.88</v>
      </c>
      <c r="CA75" s="31">
        <f t="shared" ca="1" si="221"/>
        <v>1686187.45</v>
      </c>
      <c r="CB75" s="31">
        <f t="shared" ca="1" si="222"/>
        <v>2213338.91</v>
      </c>
      <c r="CC75" s="31">
        <f t="shared" ca="1" si="223"/>
        <v>1430489.01</v>
      </c>
      <c r="CD75" s="31">
        <f t="shared" ca="1" si="224"/>
        <v>1342448.61</v>
      </c>
      <c r="CE75" s="31">
        <f t="shared" ca="1" si="225"/>
        <v>918594.25</v>
      </c>
      <c r="CF75" s="31">
        <f t="shared" ca="1" si="226"/>
        <v>1374084.65</v>
      </c>
      <c r="CG75" s="31">
        <f t="shared" ca="1" si="227"/>
        <v>1618049.14</v>
      </c>
      <c r="CH75" s="31">
        <f t="shared" ca="1" si="228"/>
        <v>784484.87</v>
      </c>
      <c r="CI75" s="31">
        <f t="shared" ca="1" si="229"/>
        <v>451749.49</v>
      </c>
      <c r="CJ75" s="31">
        <f t="shared" ca="1" si="230"/>
        <v>846736.32</v>
      </c>
      <c r="CK75" s="32">
        <f t="shared" ca="1" si="279"/>
        <v>38587.33</v>
      </c>
      <c r="CL75" s="32">
        <f t="shared" ca="1" si="280"/>
        <v>19421.509999999998</v>
      </c>
      <c r="CM75" s="32">
        <f t="shared" ca="1" si="281"/>
        <v>74390.62</v>
      </c>
      <c r="CN75" s="32">
        <f t="shared" ca="1" si="282"/>
        <v>97647.3</v>
      </c>
      <c r="CO75" s="32">
        <f t="shared" ca="1" si="283"/>
        <v>63109.81</v>
      </c>
      <c r="CP75" s="32">
        <f t="shared" ca="1" si="284"/>
        <v>59225.67</v>
      </c>
      <c r="CQ75" s="32">
        <f t="shared" ca="1" si="285"/>
        <v>40526.22</v>
      </c>
      <c r="CR75" s="32">
        <f t="shared" ca="1" si="286"/>
        <v>60621.38</v>
      </c>
      <c r="CS75" s="32">
        <f t="shared" ca="1" si="287"/>
        <v>71384.52</v>
      </c>
      <c r="CT75" s="32">
        <f t="shared" ca="1" si="288"/>
        <v>34609.629999999997</v>
      </c>
      <c r="CU75" s="32">
        <f t="shared" ca="1" si="289"/>
        <v>19930.12</v>
      </c>
      <c r="CV75" s="32">
        <f t="shared" ca="1" si="290"/>
        <v>37356.01</v>
      </c>
      <c r="CW75" s="31">
        <f t="shared" ca="1" si="291"/>
        <v>194365.81999999995</v>
      </c>
      <c r="CX75" s="31">
        <f t="shared" ca="1" si="292"/>
        <v>97826.86000000003</v>
      </c>
      <c r="CY75" s="31">
        <f t="shared" ca="1" si="293"/>
        <v>303072.89999999985</v>
      </c>
      <c r="CZ75" s="31">
        <f t="shared" ca="1" si="294"/>
        <v>325491.01000000007</v>
      </c>
      <c r="DA75" s="31">
        <f t="shared" ca="1" si="295"/>
        <v>210366.03000000017</v>
      </c>
      <c r="DB75" s="31">
        <f t="shared" ca="1" si="296"/>
        <v>197418.90000000008</v>
      </c>
      <c r="DC75" s="31">
        <f t="shared" ca="1" si="297"/>
        <v>112572.82999999993</v>
      </c>
      <c r="DD75" s="31">
        <f t="shared" ca="1" si="298"/>
        <v>168392.7199999998</v>
      </c>
      <c r="DE75" s="31">
        <f t="shared" ca="1" si="299"/>
        <v>198290.32999999984</v>
      </c>
      <c r="DF75" s="31">
        <f t="shared" ca="1" si="300"/>
        <v>185866.51999999996</v>
      </c>
      <c r="DG75" s="31">
        <f t="shared" ca="1" si="301"/>
        <v>107032.13999999998</v>
      </c>
      <c r="DH75" s="31">
        <f t="shared" ca="1" si="302"/>
        <v>200615.62999999995</v>
      </c>
      <c r="DI75" s="32">
        <f t="shared" ca="1" si="231"/>
        <v>9718.2900000000009</v>
      </c>
      <c r="DJ75" s="32">
        <f t="shared" ca="1" si="232"/>
        <v>4891.34</v>
      </c>
      <c r="DK75" s="32">
        <f t="shared" ca="1" si="233"/>
        <v>15153.65</v>
      </c>
      <c r="DL75" s="32">
        <f t="shared" ca="1" si="234"/>
        <v>16274.55</v>
      </c>
      <c r="DM75" s="32">
        <f t="shared" ca="1" si="235"/>
        <v>10518.3</v>
      </c>
      <c r="DN75" s="32">
        <f t="shared" ca="1" si="236"/>
        <v>9870.9500000000007</v>
      </c>
      <c r="DO75" s="32">
        <f t="shared" ca="1" si="237"/>
        <v>5628.64</v>
      </c>
      <c r="DP75" s="32">
        <f t="shared" ca="1" si="238"/>
        <v>8419.64</v>
      </c>
      <c r="DQ75" s="32">
        <f t="shared" ca="1" si="239"/>
        <v>9914.52</v>
      </c>
      <c r="DR75" s="32">
        <f t="shared" ca="1" si="240"/>
        <v>9293.33</v>
      </c>
      <c r="DS75" s="32">
        <f t="shared" ca="1" si="241"/>
        <v>5351.61</v>
      </c>
      <c r="DT75" s="32">
        <f t="shared" ca="1" si="242"/>
        <v>10030.780000000001</v>
      </c>
      <c r="DU75" s="31">
        <f t="shared" ca="1" si="243"/>
        <v>42237.09</v>
      </c>
      <c r="DV75" s="31">
        <f t="shared" ca="1" si="244"/>
        <v>21029.99</v>
      </c>
      <c r="DW75" s="31">
        <f t="shared" ca="1" si="245"/>
        <v>64512.69</v>
      </c>
      <c r="DX75" s="31">
        <f t="shared" ca="1" si="246"/>
        <v>68524.429999999993</v>
      </c>
      <c r="DY75" s="31">
        <f t="shared" ca="1" si="247"/>
        <v>43812.11</v>
      </c>
      <c r="DZ75" s="31">
        <f t="shared" ca="1" si="248"/>
        <v>40654.559999999998</v>
      </c>
      <c r="EA75" s="31">
        <f t="shared" ca="1" si="249"/>
        <v>22927.73</v>
      </c>
      <c r="EB75" s="31">
        <f t="shared" ca="1" si="250"/>
        <v>33903.279999999999</v>
      </c>
      <c r="EC75" s="31">
        <f t="shared" ca="1" si="251"/>
        <v>39459.57</v>
      </c>
      <c r="ED75" s="31">
        <f t="shared" ca="1" si="252"/>
        <v>36567.129999999997</v>
      </c>
      <c r="EE75" s="31">
        <f t="shared" ca="1" si="253"/>
        <v>20807.38</v>
      </c>
      <c r="EF75" s="31">
        <f t="shared" ca="1" si="254"/>
        <v>38546.85</v>
      </c>
      <c r="EG75" s="32">
        <f t="shared" ca="1" si="255"/>
        <v>246321.19999999995</v>
      </c>
      <c r="EH75" s="32">
        <f t="shared" ca="1" si="256"/>
        <v>123748.19000000003</v>
      </c>
      <c r="EI75" s="32">
        <f t="shared" ca="1" si="257"/>
        <v>382739.23999999987</v>
      </c>
      <c r="EJ75" s="32">
        <f t="shared" ca="1" si="258"/>
        <v>410289.99000000005</v>
      </c>
      <c r="EK75" s="32">
        <f t="shared" ca="1" si="259"/>
        <v>264696.44000000018</v>
      </c>
      <c r="EL75" s="32">
        <f t="shared" ca="1" si="260"/>
        <v>247944.41000000009</v>
      </c>
      <c r="EM75" s="32">
        <f t="shared" ca="1" si="261"/>
        <v>141129.19999999992</v>
      </c>
      <c r="EN75" s="32">
        <f t="shared" ca="1" si="262"/>
        <v>210715.63999999981</v>
      </c>
      <c r="EO75" s="32">
        <f t="shared" ca="1" si="263"/>
        <v>247664.41999999984</v>
      </c>
      <c r="EP75" s="32">
        <f t="shared" ca="1" si="264"/>
        <v>231726.97999999995</v>
      </c>
      <c r="EQ75" s="32">
        <f t="shared" ca="1" si="265"/>
        <v>133191.12999999998</v>
      </c>
      <c r="ER75" s="32">
        <f t="shared" ca="1" si="266"/>
        <v>249193.25999999995</v>
      </c>
    </row>
    <row r="76" spans="1:148" x14ac:dyDescent="0.25">
      <c r="A76" t="s">
        <v>471</v>
      </c>
      <c r="B76" s="1" t="s">
        <v>121</v>
      </c>
      <c r="C76" t="str">
        <f t="shared" ca="1" si="303"/>
        <v>KH3</v>
      </c>
      <c r="D76" t="str">
        <f t="shared" ca="1" si="304"/>
        <v>Keephills #3</v>
      </c>
      <c r="E76" s="51">
        <v>329763.62962999998</v>
      </c>
      <c r="F76" s="51">
        <v>264658.42423599999</v>
      </c>
      <c r="G76" s="51">
        <v>320324.45143999998</v>
      </c>
      <c r="H76" s="51">
        <v>298112.36703999998</v>
      </c>
      <c r="I76" s="51">
        <v>225722.372057</v>
      </c>
      <c r="J76" s="51">
        <v>46143.167164799997</v>
      </c>
      <c r="K76" s="51">
        <v>324555.172853</v>
      </c>
      <c r="L76" s="51">
        <v>325395.86192599998</v>
      </c>
      <c r="M76" s="51">
        <v>318780.53356000001</v>
      </c>
      <c r="N76" s="51">
        <v>326129.20442999998</v>
      </c>
      <c r="O76" s="51">
        <v>246532.73834149999</v>
      </c>
      <c r="P76" s="51">
        <v>263674.86189100001</v>
      </c>
      <c r="Q76" s="32">
        <v>19180353.68</v>
      </c>
      <c r="R76" s="32">
        <v>7423063.04</v>
      </c>
      <c r="S76" s="32">
        <v>33875889.859999999</v>
      </c>
      <c r="T76" s="32">
        <v>38039907.350000001</v>
      </c>
      <c r="U76" s="32">
        <v>33726198.229999997</v>
      </c>
      <c r="V76" s="32">
        <v>6110701.2400000002</v>
      </c>
      <c r="W76" s="32">
        <v>17911801.100000001</v>
      </c>
      <c r="X76" s="32">
        <v>27618876.780000001</v>
      </c>
      <c r="Y76" s="32">
        <v>35165805.369999997</v>
      </c>
      <c r="Z76" s="32">
        <v>21234283.469999999</v>
      </c>
      <c r="AA76" s="32">
        <v>6409342.8899999997</v>
      </c>
      <c r="AB76" s="32">
        <v>12048354.140000001</v>
      </c>
      <c r="AC76" s="2">
        <v>4.88</v>
      </c>
      <c r="AD76" s="2">
        <v>4.88</v>
      </c>
      <c r="AE76" s="2">
        <v>4.88</v>
      </c>
      <c r="AF76" s="2">
        <v>4.88</v>
      </c>
      <c r="AG76" s="2">
        <v>4.88</v>
      </c>
      <c r="AH76" s="2">
        <v>4.88</v>
      </c>
      <c r="AI76" s="2">
        <v>4.88</v>
      </c>
      <c r="AJ76" s="2">
        <v>4.88</v>
      </c>
      <c r="AK76" s="2">
        <v>4.88</v>
      </c>
      <c r="AL76" s="2">
        <v>4.88</v>
      </c>
      <c r="AM76" s="2">
        <v>4.88</v>
      </c>
      <c r="AN76" s="2">
        <v>4.88</v>
      </c>
      <c r="AO76" s="33">
        <v>936001.26</v>
      </c>
      <c r="AP76" s="33">
        <v>362245.48</v>
      </c>
      <c r="AQ76" s="33">
        <v>1653143.43</v>
      </c>
      <c r="AR76" s="33">
        <v>1856347.48</v>
      </c>
      <c r="AS76" s="33">
        <v>1645838.47</v>
      </c>
      <c r="AT76" s="33">
        <v>298202.21999999997</v>
      </c>
      <c r="AU76" s="33">
        <v>874095.89</v>
      </c>
      <c r="AV76" s="33">
        <v>1347801.19</v>
      </c>
      <c r="AW76" s="33">
        <v>1716091.3</v>
      </c>
      <c r="AX76" s="33">
        <v>1036233.03</v>
      </c>
      <c r="AY76" s="33">
        <v>312775.93</v>
      </c>
      <c r="AZ76" s="33">
        <v>587959.68000000005</v>
      </c>
      <c r="BA76" s="31">
        <f t="shared" si="267"/>
        <v>-7672.14</v>
      </c>
      <c r="BB76" s="31">
        <f t="shared" si="268"/>
        <v>-2969.23</v>
      </c>
      <c r="BC76" s="31">
        <f t="shared" si="269"/>
        <v>-13550.36</v>
      </c>
      <c r="BD76" s="31">
        <f t="shared" si="270"/>
        <v>60863.85</v>
      </c>
      <c r="BE76" s="31">
        <f t="shared" si="271"/>
        <v>53961.919999999998</v>
      </c>
      <c r="BF76" s="31">
        <f t="shared" si="272"/>
        <v>9777.1200000000008</v>
      </c>
      <c r="BG76" s="31">
        <f t="shared" si="273"/>
        <v>55526.58</v>
      </c>
      <c r="BH76" s="31">
        <f t="shared" si="274"/>
        <v>85618.52</v>
      </c>
      <c r="BI76" s="31">
        <f t="shared" si="275"/>
        <v>109014</v>
      </c>
      <c r="BJ76" s="31">
        <f t="shared" si="276"/>
        <v>-82813.710000000006</v>
      </c>
      <c r="BK76" s="31">
        <f t="shared" si="277"/>
        <v>-24996.44</v>
      </c>
      <c r="BL76" s="31">
        <f t="shared" si="278"/>
        <v>-46988.58</v>
      </c>
      <c r="BM76" s="6">
        <f t="shared" ca="1" si="218"/>
        <v>5.3699999999999998E-2</v>
      </c>
      <c r="BN76" s="6">
        <f t="shared" ca="1" si="218"/>
        <v>5.3699999999999998E-2</v>
      </c>
      <c r="BO76" s="6">
        <f t="shared" ca="1" si="218"/>
        <v>5.3699999999999998E-2</v>
      </c>
      <c r="BP76" s="6">
        <f t="shared" ca="1" si="218"/>
        <v>5.3699999999999998E-2</v>
      </c>
      <c r="BQ76" s="6">
        <f t="shared" ca="1" si="218"/>
        <v>5.3699999999999998E-2</v>
      </c>
      <c r="BR76" s="6">
        <f t="shared" ca="1" si="218"/>
        <v>5.3699999999999998E-2</v>
      </c>
      <c r="BS76" s="6">
        <f t="shared" ca="1" si="218"/>
        <v>5.3699999999999998E-2</v>
      </c>
      <c r="BT76" s="6">
        <f t="shared" ca="1" si="218"/>
        <v>5.3699999999999998E-2</v>
      </c>
      <c r="BU76" s="6">
        <f t="shared" ca="1" si="218"/>
        <v>5.3699999999999998E-2</v>
      </c>
      <c r="BV76" s="6">
        <f t="shared" ca="1" si="218"/>
        <v>5.3699999999999998E-2</v>
      </c>
      <c r="BW76" s="6">
        <f t="shared" ca="1" si="218"/>
        <v>5.3699999999999998E-2</v>
      </c>
      <c r="BX76" s="6">
        <f t="shared" ca="1" si="218"/>
        <v>5.3699999999999998E-2</v>
      </c>
      <c r="BY76" s="31">
        <f t="shared" ca="1" si="219"/>
        <v>1029984.99</v>
      </c>
      <c r="BZ76" s="31">
        <f t="shared" ca="1" si="220"/>
        <v>398618.49</v>
      </c>
      <c r="CA76" s="31">
        <f t="shared" ca="1" si="221"/>
        <v>1819135.29</v>
      </c>
      <c r="CB76" s="31">
        <f t="shared" ca="1" si="222"/>
        <v>2042743.02</v>
      </c>
      <c r="CC76" s="31">
        <f t="shared" ca="1" si="223"/>
        <v>1811096.84</v>
      </c>
      <c r="CD76" s="31">
        <f t="shared" ca="1" si="224"/>
        <v>328144.65999999997</v>
      </c>
      <c r="CE76" s="31">
        <f t="shared" ca="1" si="225"/>
        <v>961863.72</v>
      </c>
      <c r="CF76" s="31">
        <f t="shared" ca="1" si="226"/>
        <v>1483133.68</v>
      </c>
      <c r="CG76" s="31">
        <f t="shared" ca="1" si="227"/>
        <v>1888403.75</v>
      </c>
      <c r="CH76" s="31">
        <f t="shared" ca="1" si="228"/>
        <v>1140281.02</v>
      </c>
      <c r="CI76" s="31">
        <f t="shared" ca="1" si="229"/>
        <v>344181.71</v>
      </c>
      <c r="CJ76" s="31">
        <f t="shared" ca="1" si="230"/>
        <v>646996.62</v>
      </c>
      <c r="CK76" s="32">
        <f t="shared" ca="1" si="279"/>
        <v>51786.95</v>
      </c>
      <c r="CL76" s="32">
        <f t="shared" ca="1" si="280"/>
        <v>20042.27</v>
      </c>
      <c r="CM76" s="32">
        <f t="shared" ca="1" si="281"/>
        <v>91464.9</v>
      </c>
      <c r="CN76" s="32">
        <f t="shared" ca="1" si="282"/>
        <v>102707.75</v>
      </c>
      <c r="CO76" s="32">
        <f t="shared" ca="1" si="283"/>
        <v>91060.74</v>
      </c>
      <c r="CP76" s="32">
        <f t="shared" ca="1" si="284"/>
        <v>16498.89</v>
      </c>
      <c r="CQ76" s="32">
        <f t="shared" ca="1" si="285"/>
        <v>48361.86</v>
      </c>
      <c r="CR76" s="32">
        <f t="shared" ca="1" si="286"/>
        <v>74570.97</v>
      </c>
      <c r="CS76" s="32">
        <f t="shared" ca="1" si="287"/>
        <v>94947.67</v>
      </c>
      <c r="CT76" s="32">
        <f t="shared" ca="1" si="288"/>
        <v>57332.57</v>
      </c>
      <c r="CU76" s="32">
        <f t="shared" ca="1" si="289"/>
        <v>17305.23</v>
      </c>
      <c r="CV76" s="32">
        <f t="shared" ca="1" si="290"/>
        <v>32530.560000000001</v>
      </c>
      <c r="CW76" s="31">
        <f t="shared" ca="1" si="291"/>
        <v>153442.81999999995</v>
      </c>
      <c r="CX76" s="31">
        <f t="shared" ca="1" si="292"/>
        <v>59384.510000000031</v>
      </c>
      <c r="CY76" s="31">
        <f t="shared" ca="1" si="293"/>
        <v>271007.12</v>
      </c>
      <c r="CZ76" s="31">
        <f t="shared" ca="1" si="294"/>
        <v>228239.44000000003</v>
      </c>
      <c r="DA76" s="31">
        <f t="shared" ca="1" si="295"/>
        <v>202357.19000000012</v>
      </c>
      <c r="DB76" s="31">
        <f t="shared" ca="1" si="296"/>
        <v>36664.210000000014</v>
      </c>
      <c r="DC76" s="31">
        <f t="shared" ca="1" si="297"/>
        <v>80603.109999999942</v>
      </c>
      <c r="DD76" s="31">
        <f t="shared" ca="1" si="298"/>
        <v>124284.93999999996</v>
      </c>
      <c r="DE76" s="31">
        <f t="shared" ca="1" si="299"/>
        <v>158246.11999999988</v>
      </c>
      <c r="DF76" s="31">
        <f t="shared" ca="1" si="300"/>
        <v>244194.27000000008</v>
      </c>
      <c r="DG76" s="31">
        <f t="shared" ca="1" si="301"/>
        <v>73707.450000000012</v>
      </c>
      <c r="DH76" s="31">
        <f t="shared" ca="1" si="302"/>
        <v>138556.08000000002</v>
      </c>
      <c r="DI76" s="32">
        <f t="shared" ca="1" si="231"/>
        <v>7672.14</v>
      </c>
      <c r="DJ76" s="32">
        <f t="shared" ca="1" si="232"/>
        <v>2969.23</v>
      </c>
      <c r="DK76" s="32">
        <f t="shared" ca="1" si="233"/>
        <v>13550.36</v>
      </c>
      <c r="DL76" s="32">
        <f t="shared" ca="1" si="234"/>
        <v>11411.97</v>
      </c>
      <c r="DM76" s="32">
        <f t="shared" ca="1" si="235"/>
        <v>10117.86</v>
      </c>
      <c r="DN76" s="32">
        <f t="shared" ca="1" si="236"/>
        <v>1833.21</v>
      </c>
      <c r="DO76" s="32">
        <f t="shared" ca="1" si="237"/>
        <v>4030.16</v>
      </c>
      <c r="DP76" s="32">
        <f t="shared" ca="1" si="238"/>
        <v>6214.25</v>
      </c>
      <c r="DQ76" s="32">
        <f t="shared" ca="1" si="239"/>
        <v>7912.31</v>
      </c>
      <c r="DR76" s="32">
        <f t="shared" ca="1" si="240"/>
        <v>12209.71</v>
      </c>
      <c r="DS76" s="32">
        <f t="shared" ca="1" si="241"/>
        <v>3685.37</v>
      </c>
      <c r="DT76" s="32">
        <f t="shared" ca="1" si="242"/>
        <v>6927.8</v>
      </c>
      <c r="DU76" s="31">
        <f t="shared" ca="1" si="243"/>
        <v>33344.230000000003</v>
      </c>
      <c r="DV76" s="31">
        <f t="shared" ca="1" si="244"/>
        <v>12765.98</v>
      </c>
      <c r="DW76" s="31">
        <f t="shared" ca="1" si="245"/>
        <v>57687.11</v>
      </c>
      <c r="DX76" s="31">
        <f t="shared" ca="1" si="246"/>
        <v>48050.42</v>
      </c>
      <c r="DY76" s="31">
        <f t="shared" ca="1" si="247"/>
        <v>42144.14</v>
      </c>
      <c r="DZ76" s="31">
        <f t="shared" ca="1" si="248"/>
        <v>7550.28</v>
      </c>
      <c r="EA76" s="31">
        <f t="shared" ca="1" si="249"/>
        <v>16416.45</v>
      </c>
      <c r="EB76" s="31">
        <f t="shared" ca="1" si="250"/>
        <v>25022.85</v>
      </c>
      <c r="EC76" s="31">
        <f t="shared" ca="1" si="251"/>
        <v>31490.81</v>
      </c>
      <c r="ED76" s="31">
        <f t="shared" ca="1" si="252"/>
        <v>48042.46</v>
      </c>
      <c r="EE76" s="31">
        <f t="shared" ca="1" si="253"/>
        <v>14328.95</v>
      </c>
      <c r="EF76" s="31">
        <f t="shared" ca="1" si="254"/>
        <v>26622.55</v>
      </c>
      <c r="EG76" s="32">
        <f t="shared" ca="1" si="255"/>
        <v>194459.18999999997</v>
      </c>
      <c r="EH76" s="32">
        <f t="shared" ca="1" si="256"/>
        <v>75119.72000000003</v>
      </c>
      <c r="EI76" s="32">
        <f t="shared" ca="1" si="257"/>
        <v>342244.58999999997</v>
      </c>
      <c r="EJ76" s="32">
        <f t="shared" ca="1" si="258"/>
        <v>287701.83</v>
      </c>
      <c r="EK76" s="32">
        <f t="shared" ca="1" si="259"/>
        <v>254619.19000000012</v>
      </c>
      <c r="EL76" s="32">
        <f t="shared" ca="1" si="260"/>
        <v>46047.700000000012</v>
      </c>
      <c r="EM76" s="32">
        <f t="shared" ca="1" si="261"/>
        <v>101049.71999999994</v>
      </c>
      <c r="EN76" s="32">
        <f t="shared" ca="1" si="262"/>
        <v>155522.03999999995</v>
      </c>
      <c r="EO76" s="32">
        <f t="shared" ca="1" si="263"/>
        <v>197649.23999999987</v>
      </c>
      <c r="EP76" s="32">
        <f t="shared" ca="1" si="264"/>
        <v>304446.44000000006</v>
      </c>
      <c r="EQ76" s="32">
        <f t="shared" ca="1" si="265"/>
        <v>91721.77</v>
      </c>
      <c r="ER76" s="32">
        <f t="shared" ca="1" si="266"/>
        <v>172106.43</v>
      </c>
    </row>
    <row r="77" spans="1:148" x14ac:dyDescent="0.25">
      <c r="A77" t="s">
        <v>472</v>
      </c>
      <c r="B77" s="1" t="s">
        <v>88</v>
      </c>
      <c r="C77" t="str">
        <f t="shared" ca="1" si="303"/>
        <v>KHW1</v>
      </c>
      <c r="D77" t="str">
        <f t="shared" ca="1" si="304"/>
        <v>Kettles Hill Wind Facility</v>
      </c>
      <c r="E77" s="51">
        <v>26011.202000000001</v>
      </c>
      <c r="F77" s="51">
        <v>25052.664000000001</v>
      </c>
      <c r="G77" s="51">
        <v>13963.781999999999</v>
      </c>
      <c r="H77" s="51">
        <v>16507.666000000001</v>
      </c>
      <c r="I77" s="51">
        <v>14118.944</v>
      </c>
      <c r="J77" s="51">
        <v>11661.118</v>
      </c>
      <c r="K77" s="51">
        <v>5663.1819999999998</v>
      </c>
      <c r="L77" s="51">
        <v>7326.3119999999999</v>
      </c>
      <c r="M77" s="51">
        <v>11590.404</v>
      </c>
      <c r="N77" s="51">
        <v>18815.916000000001</v>
      </c>
      <c r="O77" s="51">
        <v>22132.054</v>
      </c>
      <c r="P77" s="51">
        <v>23101.792000000001</v>
      </c>
      <c r="Q77" s="32">
        <v>937170.3</v>
      </c>
      <c r="R77" s="32">
        <v>630760.91</v>
      </c>
      <c r="S77" s="32">
        <v>886865.19</v>
      </c>
      <c r="T77" s="32">
        <v>2194616.02</v>
      </c>
      <c r="U77" s="32">
        <v>1745398.64</v>
      </c>
      <c r="V77" s="32">
        <v>637343.32999999996</v>
      </c>
      <c r="W77" s="32">
        <v>235768.73</v>
      </c>
      <c r="X77" s="32">
        <v>422883.71</v>
      </c>
      <c r="Y77" s="32">
        <v>457555.24</v>
      </c>
      <c r="Z77" s="32">
        <v>714327.57</v>
      </c>
      <c r="AA77" s="32">
        <v>474357.68</v>
      </c>
      <c r="AB77" s="32">
        <v>847307.38</v>
      </c>
      <c r="AC77" s="2">
        <v>2.58</v>
      </c>
      <c r="AD77" s="2">
        <v>2.58</v>
      </c>
      <c r="AE77" s="2">
        <v>2.58</v>
      </c>
      <c r="AF77" s="2">
        <v>2.58</v>
      </c>
      <c r="AG77" s="2">
        <v>2.58</v>
      </c>
      <c r="AH77" s="2">
        <v>2.58</v>
      </c>
      <c r="AI77" s="2">
        <v>2.58</v>
      </c>
      <c r="AJ77" s="2">
        <v>2.58</v>
      </c>
      <c r="AK77" s="2">
        <v>2.58</v>
      </c>
      <c r="AL77" s="2">
        <v>2.29</v>
      </c>
      <c r="AM77" s="2">
        <v>2.29</v>
      </c>
      <c r="AN77" s="2">
        <v>2.29</v>
      </c>
      <c r="AO77" s="33">
        <v>24178.99</v>
      </c>
      <c r="AP77" s="33">
        <v>16273.63</v>
      </c>
      <c r="AQ77" s="33">
        <v>22881.119999999999</v>
      </c>
      <c r="AR77" s="33">
        <v>56621.09</v>
      </c>
      <c r="AS77" s="33">
        <v>45031.28</v>
      </c>
      <c r="AT77" s="33">
        <v>16443.46</v>
      </c>
      <c r="AU77" s="33">
        <v>6082.83</v>
      </c>
      <c r="AV77" s="33">
        <v>10910.4</v>
      </c>
      <c r="AW77" s="33">
        <v>11804.93</v>
      </c>
      <c r="AX77" s="33">
        <v>16358.1</v>
      </c>
      <c r="AY77" s="33">
        <v>10862.79</v>
      </c>
      <c r="AZ77" s="33">
        <v>19403.34</v>
      </c>
      <c r="BA77" s="31">
        <f t="shared" si="267"/>
        <v>-374.87</v>
      </c>
      <c r="BB77" s="31">
        <f t="shared" si="268"/>
        <v>-252.3</v>
      </c>
      <c r="BC77" s="31">
        <f t="shared" si="269"/>
        <v>-354.75</v>
      </c>
      <c r="BD77" s="31">
        <f t="shared" si="270"/>
        <v>3511.39</v>
      </c>
      <c r="BE77" s="31">
        <f t="shared" si="271"/>
        <v>2792.64</v>
      </c>
      <c r="BF77" s="31">
        <f t="shared" si="272"/>
        <v>1019.75</v>
      </c>
      <c r="BG77" s="31">
        <f t="shared" si="273"/>
        <v>730.88</v>
      </c>
      <c r="BH77" s="31">
        <f t="shared" si="274"/>
        <v>1310.94</v>
      </c>
      <c r="BI77" s="31">
        <f t="shared" si="275"/>
        <v>1418.42</v>
      </c>
      <c r="BJ77" s="31">
        <f t="shared" si="276"/>
        <v>-2785.88</v>
      </c>
      <c r="BK77" s="31">
        <f t="shared" si="277"/>
        <v>-1849.99</v>
      </c>
      <c r="BL77" s="31">
        <f t="shared" si="278"/>
        <v>-3304.5</v>
      </c>
      <c r="BM77" s="6">
        <f t="shared" ca="1" si="218"/>
        <v>2.8400000000000002E-2</v>
      </c>
      <c r="BN77" s="6">
        <f t="shared" ca="1" si="218"/>
        <v>2.8400000000000002E-2</v>
      </c>
      <c r="BO77" s="6">
        <f t="shared" ca="1" si="218"/>
        <v>2.8400000000000002E-2</v>
      </c>
      <c r="BP77" s="6">
        <f t="shared" ca="1" si="218"/>
        <v>2.8400000000000002E-2</v>
      </c>
      <c r="BQ77" s="6">
        <f t="shared" ca="1" si="218"/>
        <v>2.8400000000000002E-2</v>
      </c>
      <c r="BR77" s="6">
        <f t="shared" ca="1" si="218"/>
        <v>2.8400000000000002E-2</v>
      </c>
      <c r="BS77" s="6">
        <f t="shared" ca="1" si="218"/>
        <v>2.8400000000000002E-2</v>
      </c>
      <c r="BT77" s="6">
        <f t="shared" ca="1" si="218"/>
        <v>2.8400000000000002E-2</v>
      </c>
      <c r="BU77" s="6">
        <f t="shared" ca="1" si="218"/>
        <v>2.8400000000000002E-2</v>
      </c>
      <c r="BV77" s="6">
        <f t="shared" ca="1" si="218"/>
        <v>2.8400000000000002E-2</v>
      </c>
      <c r="BW77" s="6">
        <f t="shared" ca="1" si="218"/>
        <v>2.8400000000000002E-2</v>
      </c>
      <c r="BX77" s="6">
        <f t="shared" ca="1" si="218"/>
        <v>2.8400000000000002E-2</v>
      </c>
      <c r="BY77" s="31">
        <f t="shared" ca="1" si="219"/>
        <v>26615.64</v>
      </c>
      <c r="BZ77" s="31">
        <f t="shared" ca="1" si="220"/>
        <v>17913.61</v>
      </c>
      <c r="CA77" s="31">
        <f t="shared" ca="1" si="221"/>
        <v>25186.97</v>
      </c>
      <c r="CB77" s="31">
        <f t="shared" ca="1" si="222"/>
        <v>62327.09</v>
      </c>
      <c r="CC77" s="31">
        <f t="shared" ca="1" si="223"/>
        <v>49569.32</v>
      </c>
      <c r="CD77" s="31">
        <f t="shared" ca="1" si="224"/>
        <v>18100.55</v>
      </c>
      <c r="CE77" s="31">
        <f t="shared" ca="1" si="225"/>
        <v>6695.83</v>
      </c>
      <c r="CF77" s="31">
        <f t="shared" ca="1" si="226"/>
        <v>12009.9</v>
      </c>
      <c r="CG77" s="31">
        <f t="shared" ca="1" si="227"/>
        <v>12994.57</v>
      </c>
      <c r="CH77" s="31">
        <f t="shared" ca="1" si="228"/>
        <v>20286.900000000001</v>
      </c>
      <c r="CI77" s="31">
        <f t="shared" ca="1" si="229"/>
        <v>13471.76</v>
      </c>
      <c r="CJ77" s="31">
        <f t="shared" ca="1" si="230"/>
        <v>24063.53</v>
      </c>
      <c r="CK77" s="32">
        <f t="shared" ca="1" si="279"/>
        <v>2530.36</v>
      </c>
      <c r="CL77" s="32">
        <f t="shared" ca="1" si="280"/>
        <v>1703.05</v>
      </c>
      <c r="CM77" s="32">
        <f t="shared" ca="1" si="281"/>
        <v>2394.54</v>
      </c>
      <c r="CN77" s="32">
        <f t="shared" ca="1" si="282"/>
        <v>5925.46</v>
      </c>
      <c r="CO77" s="32">
        <f t="shared" ca="1" si="283"/>
        <v>4712.58</v>
      </c>
      <c r="CP77" s="32">
        <f t="shared" ca="1" si="284"/>
        <v>1720.83</v>
      </c>
      <c r="CQ77" s="32">
        <f t="shared" ca="1" si="285"/>
        <v>636.58000000000004</v>
      </c>
      <c r="CR77" s="32">
        <f t="shared" ca="1" si="286"/>
        <v>1141.79</v>
      </c>
      <c r="CS77" s="32">
        <f t="shared" ca="1" si="287"/>
        <v>1235.4000000000001</v>
      </c>
      <c r="CT77" s="32">
        <f t="shared" ca="1" si="288"/>
        <v>1928.68</v>
      </c>
      <c r="CU77" s="32">
        <f t="shared" ca="1" si="289"/>
        <v>1280.77</v>
      </c>
      <c r="CV77" s="32">
        <f t="shared" ca="1" si="290"/>
        <v>2287.73</v>
      </c>
      <c r="CW77" s="31">
        <f t="shared" ca="1" si="291"/>
        <v>5341.8799999999983</v>
      </c>
      <c r="CX77" s="31">
        <f t="shared" ca="1" si="292"/>
        <v>3595.3300000000008</v>
      </c>
      <c r="CY77" s="31">
        <f t="shared" ca="1" si="293"/>
        <v>5055.1400000000031</v>
      </c>
      <c r="CZ77" s="31">
        <f t="shared" ca="1" si="294"/>
        <v>8120.070000000007</v>
      </c>
      <c r="DA77" s="31">
        <f t="shared" ca="1" si="295"/>
        <v>6457.9800000000032</v>
      </c>
      <c r="DB77" s="31">
        <f t="shared" ca="1" si="296"/>
        <v>2358.1699999999983</v>
      </c>
      <c r="DC77" s="31">
        <f t="shared" ca="1" si="297"/>
        <v>518.69999999999993</v>
      </c>
      <c r="DD77" s="31">
        <f t="shared" ca="1" si="298"/>
        <v>930.349999999999</v>
      </c>
      <c r="DE77" s="31">
        <f t="shared" ca="1" si="299"/>
        <v>1006.619999999999</v>
      </c>
      <c r="DF77" s="31">
        <f t="shared" ca="1" si="300"/>
        <v>8643.36</v>
      </c>
      <c r="DG77" s="31">
        <f t="shared" ca="1" si="301"/>
        <v>5739.73</v>
      </c>
      <c r="DH77" s="31">
        <f t="shared" ca="1" si="302"/>
        <v>10252.419999999998</v>
      </c>
      <c r="DI77" s="32">
        <f t="shared" ca="1" si="231"/>
        <v>267.08999999999997</v>
      </c>
      <c r="DJ77" s="32">
        <f t="shared" ca="1" si="232"/>
        <v>179.77</v>
      </c>
      <c r="DK77" s="32">
        <f t="shared" ca="1" si="233"/>
        <v>252.76</v>
      </c>
      <c r="DL77" s="32">
        <f t="shared" ca="1" si="234"/>
        <v>406</v>
      </c>
      <c r="DM77" s="32">
        <f t="shared" ca="1" si="235"/>
        <v>322.89999999999998</v>
      </c>
      <c r="DN77" s="32">
        <f t="shared" ca="1" si="236"/>
        <v>117.91</v>
      </c>
      <c r="DO77" s="32">
        <f t="shared" ca="1" si="237"/>
        <v>25.94</v>
      </c>
      <c r="DP77" s="32">
        <f t="shared" ca="1" si="238"/>
        <v>46.52</v>
      </c>
      <c r="DQ77" s="32">
        <f t="shared" ca="1" si="239"/>
        <v>50.33</v>
      </c>
      <c r="DR77" s="32">
        <f t="shared" ca="1" si="240"/>
        <v>432.17</v>
      </c>
      <c r="DS77" s="32">
        <f t="shared" ca="1" si="241"/>
        <v>286.99</v>
      </c>
      <c r="DT77" s="32">
        <f t="shared" ca="1" si="242"/>
        <v>512.62</v>
      </c>
      <c r="DU77" s="31">
        <f t="shared" ca="1" si="243"/>
        <v>1160.83</v>
      </c>
      <c r="DV77" s="31">
        <f t="shared" ca="1" si="244"/>
        <v>772.89</v>
      </c>
      <c r="DW77" s="31">
        <f t="shared" ca="1" si="245"/>
        <v>1076.05</v>
      </c>
      <c r="DX77" s="31">
        <f t="shared" ca="1" si="246"/>
        <v>1709.49</v>
      </c>
      <c r="DY77" s="31">
        <f t="shared" ca="1" si="247"/>
        <v>1344.98</v>
      </c>
      <c r="DZ77" s="31">
        <f t="shared" ca="1" si="248"/>
        <v>485.62</v>
      </c>
      <c r="EA77" s="31">
        <f t="shared" ca="1" si="249"/>
        <v>105.64</v>
      </c>
      <c r="EB77" s="31">
        <f t="shared" ca="1" si="250"/>
        <v>187.31</v>
      </c>
      <c r="EC77" s="31">
        <f t="shared" ca="1" si="251"/>
        <v>200.32</v>
      </c>
      <c r="ED77" s="31">
        <f t="shared" ca="1" si="252"/>
        <v>1700.48</v>
      </c>
      <c r="EE77" s="31">
        <f t="shared" ca="1" si="253"/>
        <v>1115.82</v>
      </c>
      <c r="EF77" s="31">
        <f t="shared" ca="1" si="254"/>
        <v>1969.93</v>
      </c>
      <c r="EG77" s="32">
        <f t="shared" ca="1" si="255"/>
        <v>6769.7999999999984</v>
      </c>
      <c r="EH77" s="32">
        <f t="shared" ca="1" si="256"/>
        <v>4547.9900000000007</v>
      </c>
      <c r="EI77" s="32">
        <f t="shared" ca="1" si="257"/>
        <v>6383.9500000000035</v>
      </c>
      <c r="EJ77" s="32">
        <f t="shared" ca="1" si="258"/>
        <v>10235.560000000007</v>
      </c>
      <c r="EK77" s="32">
        <f t="shared" ca="1" si="259"/>
        <v>8125.8600000000024</v>
      </c>
      <c r="EL77" s="32">
        <f t="shared" ca="1" si="260"/>
        <v>2961.699999999998</v>
      </c>
      <c r="EM77" s="32">
        <f t="shared" ca="1" si="261"/>
        <v>650.28</v>
      </c>
      <c r="EN77" s="32">
        <f t="shared" ca="1" si="262"/>
        <v>1164.1799999999989</v>
      </c>
      <c r="EO77" s="32">
        <f t="shared" ca="1" si="263"/>
        <v>1257.2699999999988</v>
      </c>
      <c r="EP77" s="32">
        <f t="shared" ca="1" si="264"/>
        <v>10776.01</v>
      </c>
      <c r="EQ77" s="32">
        <f t="shared" ca="1" si="265"/>
        <v>7142.5399999999991</v>
      </c>
      <c r="ER77" s="32">
        <f t="shared" ca="1" si="266"/>
        <v>12734.97</v>
      </c>
    </row>
    <row r="78" spans="1:148" x14ac:dyDescent="0.25">
      <c r="A78" t="s">
        <v>473</v>
      </c>
      <c r="B78" s="1" t="s">
        <v>90</v>
      </c>
      <c r="C78" t="str">
        <f t="shared" ca="1" si="303"/>
        <v>SPCIMP</v>
      </c>
      <c r="D78" t="str">
        <f t="shared" ca="1" si="304"/>
        <v>Alberta-Saskatchewan Intertie - Import</v>
      </c>
      <c r="E78" s="51">
        <v>5049</v>
      </c>
      <c r="F78" s="51">
        <v>240</v>
      </c>
      <c r="G78" s="51">
        <v>202</v>
      </c>
      <c r="H78" s="51">
        <v>4510</v>
      </c>
      <c r="I78" s="51">
        <v>1987</v>
      </c>
      <c r="J78" s="51">
        <v>752</v>
      </c>
      <c r="K78" s="51">
        <v>1172</v>
      </c>
      <c r="L78" s="51">
        <v>10503</v>
      </c>
      <c r="M78" s="51">
        <v>7385</v>
      </c>
      <c r="N78" s="51">
        <v>5719</v>
      </c>
      <c r="O78" s="51">
        <v>10161</v>
      </c>
      <c r="P78" s="51">
        <v>540</v>
      </c>
      <c r="Q78" s="32">
        <v>180199.78</v>
      </c>
      <c r="R78" s="32">
        <v>7726.34</v>
      </c>
      <c r="S78" s="32">
        <v>6415.16</v>
      </c>
      <c r="T78" s="32">
        <v>269908.03000000003</v>
      </c>
      <c r="U78" s="32">
        <v>94152.62</v>
      </c>
      <c r="V78" s="32">
        <v>42036.23</v>
      </c>
      <c r="W78" s="32">
        <v>28221.31</v>
      </c>
      <c r="X78" s="32">
        <v>320185.21999999997</v>
      </c>
      <c r="Y78" s="32">
        <v>234776.4</v>
      </c>
      <c r="Z78" s="32">
        <v>208747.12</v>
      </c>
      <c r="AA78" s="32">
        <v>276320.63</v>
      </c>
      <c r="AB78" s="32">
        <v>30226.03</v>
      </c>
      <c r="AC78" s="2">
        <v>4.8</v>
      </c>
      <c r="AD78" s="2">
        <v>4.8</v>
      </c>
      <c r="AE78" s="2">
        <v>4.8</v>
      </c>
      <c r="AF78" s="2">
        <v>4.8</v>
      </c>
      <c r="AG78" s="2">
        <v>4.8</v>
      </c>
      <c r="AH78" s="2">
        <v>4.8</v>
      </c>
      <c r="AI78" s="2">
        <v>4.8</v>
      </c>
      <c r="AJ78" s="2">
        <v>4.8</v>
      </c>
      <c r="AK78" s="2">
        <v>4.8</v>
      </c>
      <c r="AL78" s="2">
        <v>4.8</v>
      </c>
      <c r="AM78" s="2">
        <v>4.8</v>
      </c>
      <c r="AN78" s="2">
        <v>4.8</v>
      </c>
      <c r="AO78" s="33">
        <v>8649.59</v>
      </c>
      <c r="AP78" s="33">
        <v>370.86</v>
      </c>
      <c r="AQ78" s="33">
        <v>307.93</v>
      </c>
      <c r="AR78" s="33">
        <v>12955.59</v>
      </c>
      <c r="AS78" s="33">
        <v>4519.33</v>
      </c>
      <c r="AT78" s="33">
        <v>2017.74</v>
      </c>
      <c r="AU78" s="33">
        <v>1354.62</v>
      </c>
      <c r="AV78" s="33">
        <v>15368.89</v>
      </c>
      <c r="AW78" s="33">
        <v>11269.27</v>
      </c>
      <c r="AX78" s="33">
        <v>10019.86</v>
      </c>
      <c r="AY78" s="33">
        <v>13263.39</v>
      </c>
      <c r="AZ78" s="33">
        <v>1450.85</v>
      </c>
      <c r="BA78" s="31">
        <f t="shared" si="267"/>
        <v>-72.08</v>
      </c>
      <c r="BB78" s="31">
        <f t="shared" si="268"/>
        <v>-3.09</v>
      </c>
      <c r="BC78" s="31">
        <f t="shared" si="269"/>
        <v>-2.57</v>
      </c>
      <c r="BD78" s="31">
        <f t="shared" si="270"/>
        <v>431.85</v>
      </c>
      <c r="BE78" s="31">
        <f t="shared" si="271"/>
        <v>150.63999999999999</v>
      </c>
      <c r="BF78" s="31">
        <f t="shared" si="272"/>
        <v>67.260000000000005</v>
      </c>
      <c r="BG78" s="31">
        <f t="shared" si="273"/>
        <v>87.49</v>
      </c>
      <c r="BH78" s="31">
        <f t="shared" si="274"/>
        <v>992.57</v>
      </c>
      <c r="BI78" s="31">
        <f t="shared" si="275"/>
        <v>727.81</v>
      </c>
      <c r="BJ78" s="31">
        <f t="shared" si="276"/>
        <v>-814.11</v>
      </c>
      <c r="BK78" s="31">
        <f t="shared" si="277"/>
        <v>-1077.6500000000001</v>
      </c>
      <c r="BL78" s="31">
        <f t="shared" si="278"/>
        <v>-117.88</v>
      </c>
      <c r="BM78" s="6">
        <f t="shared" ca="1" si="218"/>
        <v>5.4199999999999998E-2</v>
      </c>
      <c r="BN78" s="6">
        <f t="shared" ca="1" si="218"/>
        <v>5.4199999999999998E-2</v>
      </c>
      <c r="BO78" s="6">
        <f t="shared" ca="1" si="218"/>
        <v>5.4199999999999998E-2</v>
      </c>
      <c r="BP78" s="6">
        <f t="shared" ca="1" si="218"/>
        <v>5.4199999999999998E-2</v>
      </c>
      <c r="BQ78" s="6">
        <f t="shared" ca="1" si="218"/>
        <v>5.4199999999999998E-2</v>
      </c>
      <c r="BR78" s="6">
        <f t="shared" ca="1" si="218"/>
        <v>5.4199999999999998E-2</v>
      </c>
      <c r="BS78" s="6">
        <f t="shared" ca="1" si="218"/>
        <v>5.4199999999999998E-2</v>
      </c>
      <c r="BT78" s="6">
        <f t="shared" ca="1" si="218"/>
        <v>5.4199999999999998E-2</v>
      </c>
      <c r="BU78" s="6">
        <f t="shared" ca="1" si="218"/>
        <v>5.4199999999999998E-2</v>
      </c>
      <c r="BV78" s="6">
        <f t="shared" ca="1" si="218"/>
        <v>5.4199999999999998E-2</v>
      </c>
      <c r="BW78" s="6">
        <f t="shared" ca="1" si="218"/>
        <v>5.4199999999999998E-2</v>
      </c>
      <c r="BX78" s="6">
        <f t="shared" ca="1" si="218"/>
        <v>5.4199999999999998E-2</v>
      </c>
      <c r="BY78" s="31">
        <f t="shared" ca="1" si="219"/>
        <v>9766.83</v>
      </c>
      <c r="BZ78" s="31">
        <f t="shared" ca="1" si="220"/>
        <v>418.77</v>
      </c>
      <c r="CA78" s="31">
        <f t="shared" ca="1" si="221"/>
        <v>347.7</v>
      </c>
      <c r="CB78" s="31">
        <f t="shared" ca="1" si="222"/>
        <v>14629.02</v>
      </c>
      <c r="CC78" s="31">
        <f t="shared" ca="1" si="223"/>
        <v>5103.07</v>
      </c>
      <c r="CD78" s="31">
        <f t="shared" ca="1" si="224"/>
        <v>2278.36</v>
      </c>
      <c r="CE78" s="31">
        <f t="shared" ca="1" si="225"/>
        <v>1529.6</v>
      </c>
      <c r="CF78" s="31">
        <f t="shared" ca="1" si="226"/>
        <v>17354.04</v>
      </c>
      <c r="CG78" s="31">
        <f t="shared" ca="1" si="227"/>
        <v>12724.88</v>
      </c>
      <c r="CH78" s="31">
        <f t="shared" ca="1" si="228"/>
        <v>11314.09</v>
      </c>
      <c r="CI78" s="31">
        <f t="shared" ca="1" si="229"/>
        <v>14976.58</v>
      </c>
      <c r="CJ78" s="31">
        <f t="shared" ca="1" si="230"/>
        <v>1638.25</v>
      </c>
      <c r="CK78" s="32">
        <f t="shared" ca="1" si="279"/>
        <v>486.54</v>
      </c>
      <c r="CL78" s="32">
        <f t="shared" ca="1" si="280"/>
        <v>20.86</v>
      </c>
      <c r="CM78" s="32">
        <f t="shared" ca="1" si="281"/>
        <v>17.32</v>
      </c>
      <c r="CN78" s="32">
        <f t="shared" ca="1" si="282"/>
        <v>728.75</v>
      </c>
      <c r="CO78" s="32">
        <f t="shared" ca="1" si="283"/>
        <v>254.21</v>
      </c>
      <c r="CP78" s="32">
        <f t="shared" ca="1" si="284"/>
        <v>113.5</v>
      </c>
      <c r="CQ78" s="32">
        <f t="shared" ca="1" si="285"/>
        <v>76.2</v>
      </c>
      <c r="CR78" s="32">
        <f t="shared" ca="1" si="286"/>
        <v>864.5</v>
      </c>
      <c r="CS78" s="32">
        <f t="shared" ca="1" si="287"/>
        <v>633.9</v>
      </c>
      <c r="CT78" s="32">
        <f t="shared" ca="1" si="288"/>
        <v>563.62</v>
      </c>
      <c r="CU78" s="32">
        <f t="shared" ca="1" si="289"/>
        <v>746.07</v>
      </c>
      <c r="CV78" s="32">
        <f t="shared" ca="1" si="290"/>
        <v>81.61</v>
      </c>
      <c r="CW78" s="31">
        <f t="shared" ca="1" si="291"/>
        <v>1675.8600000000006</v>
      </c>
      <c r="CX78" s="31">
        <f t="shared" ca="1" si="292"/>
        <v>71.859999999999985</v>
      </c>
      <c r="CY78" s="31">
        <f t="shared" ca="1" si="293"/>
        <v>59.659999999999975</v>
      </c>
      <c r="CZ78" s="31">
        <f t="shared" ca="1" si="294"/>
        <v>1970.3300000000004</v>
      </c>
      <c r="DA78" s="31">
        <f t="shared" ca="1" si="295"/>
        <v>687.30999999999983</v>
      </c>
      <c r="DB78" s="31">
        <f t="shared" ca="1" si="296"/>
        <v>306.86000000000013</v>
      </c>
      <c r="DC78" s="31">
        <f t="shared" ca="1" si="297"/>
        <v>163.69000000000005</v>
      </c>
      <c r="DD78" s="31">
        <f t="shared" ca="1" si="298"/>
        <v>1857.0800000000013</v>
      </c>
      <c r="DE78" s="31">
        <f t="shared" ca="1" si="299"/>
        <v>1361.6999999999985</v>
      </c>
      <c r="DF78" s="31">
        <f t="shared" ca="1" si="300"/>
        <v>2671.9600000000005</v>
      </c>
      <c r="DG78" s="31">
        <f t="shared" ca="1" si="301"/>
        <v>3536.9100000000003</v>
      </c>
      <c r="DH78" s="31">
        <f t="shared" ca="1" si="302"/>
        <v>386.89</v>
      </c>
      <c r="DI78" s="32">
        <f t="shared" ca="1" si="231"/>
        <v>83.79</v>
      </c>
      <c r="DJ78" s="32">
        <f t="shared" ca="1" si="232"/>
        <v>3.59</v>
      </c>
      <c r="DK78" s="32">
        <f t="shared" ca="1" si="233"/>
        <v>2.98</v>
      </c>
      <c r="DL78" s="32">
        <f t="shared" ca="1" si="234"/>
        <v>98.52</v>
      </c>
      <c r="DM78" s="32">
        <f t="shared" ca="1" si="235"/>
        <v>34.369999999999997</v>
      </c>
      <c r="DN78" s="32">
        <f t="shared" ca="1" si="236"/>
        <v>15.34</v>
      </c>
      <c r="DO78" s="32">
        <f t="shared" ca="1" si="237"/>
        <v>8.18</v>
      </c>
      <c r="DP78" s="32">
        <f t="shared" ca="1" si="238"/>
        <v>92.85</v>
      </c>
      <c r="DQ78" s="32">
        <f t="shared" ca="1" si="239"/>
        <v>68.08</v>
      </c>
      <c r="DR78" s="32">
        <f t="shared" ca="1" si="240"/>
        <v>133.6</v>
      </c>
      <c r="DS78" s="32">
        <f t="shared" ca="1" si="241"/>
        <v>176.85</v>
      </c>
      <c r="DT78" s="32">
        <f t="shared" ca="1" si="242"/>
        <v>19.34</v>
      </c>
      <c r="DU78" s="31">
        <f t="shared" ca="1" si="243"/>
        <v>364.18</v>
      </c>
      <c r="DV78" s="31">
        <f t="shared" ca="1" si="244"/>
        <v>15.45</v>
      </c>
      <c r="DW78" s="31">
        <f t="shared" ca="1" si="245"/>
        <v>12.7</v>
      </c>
      <c r="DX78" s="31">
        <f t="shared" ca="1" si="246"/>
        <v>414.81</v>
      </c>
      <c r="DY78" s="31">
        <f t="shared" ca="1" si="247"/>
        <v>143.13999999999999</v>
      </c>
      <c r="DZ78" s="31">
        <f t="shared" ca="1" si="248"/>
        <v>63.19</v>
      </c>
      <c r="EA78" s="31">
        <f t="shared" ca="1" si="249"/>
        <v>33.340000000000003</v>
      </c>
      <c r="EB78" s="31">
        <f t="shared" ca="1" si="250"/>
        <v>373.89</v>
      </c>
      <c r="EC78" s="31">
        <f t="shared" ca="1" si="251"/>
        <v>270.98</v>
      </c>
      <c r="ED78" s="31">
        <f t="shared" ca="1" si="252"/>
        <v>525.67999999999995</v>
      </c>
      <c r="EE78" s="31">
        <f t="shared" ca="1" si="253"/>
        <v>687.59</v>
      </c>
      <c r="EF78" s="31">
        <f t="shared" ca="1" si="254"/>
        <v>74.34</v>
      </c>
      <c r="EG78" s="32">
        <f t="shared" ca="1" si="255"/>
        <v>2123.8300000000004</v>
      </c>
      <c r="EH78" s="32">
        <f t="shared" ca="1" si="256"/>
        <v>90.899999999999991</v>
      </c>
      <c r="EI78" s="32">
        <f t="shared" ca="1" si="257"/>
        <v>75.339999999999975</v>
      </c>
      <c r="EJ78" s="32">
        <f t="shared" ca="1" si="258"/>
        <v>2483.6600000000003</v>
      </c>
      <c r="EK78" s="32">
        <f t="shared" ca="1" si="259"/>
        <v>864.81999999999982</v>
      </c>
      <c r="EL78" s="32">
        <f t="shared" ca="1" si="260"/>
        <v>385.3900000000001</v>
      </c>
      <c r="EM78" s="32">
        <f t="shared" ca="1" si="261"/>
        <v>205.21000000000006</v>
      </c>
      <c r="EN78" s="32">
        <f t="shared" ca="1" si="262"/>
        <v>2323.8200000000011</v>
      </c>
      <c r="EO78" s="32">
        <f t="shared" ca="1" si="263"/>
        <v>1700.7599999999984</v>
      </c>
      <c r="EP78" s="32">
        <f t="shared" ca="1" si="264"/>
        <v>3331.2400000000002</v>
      </c>
      <c r="EQ78" s="32">
        <f t="shared" ca="1" si="265"/>
        <v>4401.3500000000004</v>
      </c>
      <c r="ER78" s="32">
        <f t="shared" ca="1" si="266"/>
        <v>480.56999999999994</v>
      </c>
    </row>
    <row r="79" spans="1:148" x14ac:dyDescent="0.25">
      <c r="A79" t="s">
        <v>474</v>
      </c>
      <c r="B79" s="1" t="s">
        <v>91</v>
      </c>
      <c r="C79" t="str">
        <f t="shared" ca="1" si="303"/>
        <v>MEG1</v>
      </c>
      <c r="D79" t="str">
        <f t="shared" ca="1" si="304"/>
        <v>MEG Christina Lake Industrial System</v>
      </c>
      <c r="E79" s="51">
        <v>54139.402300000002</v>
      </c>
      <c r="F79" s="51">
        <v>49697.995799999997</v>
      </c>
      <c r="G79" s="51">
        <v>55371.573400000001</v>
      </c>
      <c r="H79" s="51">
        <v>51089.320899999999</v>
      </c>
      <c r="I79" s="51">
        <v>34159.014900000002</v>
      </c>
      <c r="J79" s="51">
        <v>41274.702100000002</v>
      </c>
      <c r="K79" s="51">
        <v>45304.5412</v>
      </c>
      <c r="L79" s="51">
        <v>40595.757599999997</v>
      </c>
      <c r="M79" s="51">
        <v>51163.949500000002</v>
      </c>
      <c r="N79" s="51">
        <v>45050.942600000002</v>
      </c>
      <c r="O79" s="51">
        <v>83395.730599999995</v>
      </c>
      <c r="P79" s="51">
        <v>107334.8765</v>
      </c>
      <c r="Q79" s="32">
        <v>3137816.97</v>
      </c>
      <c r="R79" s="32">
        <v>1425934.74</v>
      </c>
      <c r="S79" s="32">
        <v>5914091.4699999997</v>
      </c>
      <c r="T79" s="32">
        <v>6810282.8600000003</v>
      </c>
      <c r="U79" s="32">
        <v>5603402.0099999998</v>
      </c>
      <c r="V79" s="32">
        <v>4206666.6399999997</v>
      </c>
      <c r="W79" s="32">
        <v>2369083.3199999998</v>
      </c>
      <c r="X79" s="32">
        <v>3043767.39</v>
      </c>
      <c r="Y79" s="32">
        <v>4924971.2699999996</v>
      </c>
      <c r="Z79" s="32">
        <v>2923902.19</v>
      </c>
      <c r="AA79" s="32">
        <v>2250885.19</v>
      </c>
      <c r="AB79" s="32">
        <v>5613581.0599999996</v>
      </c>
      <c r="AC79" s="2">
        <v>4.24</v>
      </c>
      <c r="AD79" s="2">
        <v>4.24</v>
      </c>
      <c r="AE79" s="2">
        <v>4.24</v>
      </c>
      <c r="AF79" s="2">
        <v>4.24</v>
      </c>
      <c r="AG79" s="2">
        <v>4.24</v>
      </c>
      <c r="AH79" s="2">
        <v>4.24</v>
      </c>
      <c r="AI79" s="2">
        <v>3.59</v>
      </c>
      <c r="AJ79" s="2">
        <v>3.59</v>
      </c>
      <c r="AK79" s="2">
        <v>3.59</v>
      </c>
      <c r="AL79" s="2">
        <v>3.59</v>
      </c>
      <c r="AM79" s="2">
        <v>3.59</v>
      </c>
      <c r="AN79" s="2">
        <v>3.59</v>
      </c>
      <c r="AO79" s="33">
        <v>133043.44</v>
      </c>
      <c r="AP79" s="33">
        <v>60459.63</v>
      </c>
      <c r="AQ79" s="33">
        <v>250757.48</v>
      </c>
      <c r="AR79" s="33">
        <v>288755.99</v>
      </c>
      <c r="AS79" s="33">
        <v>237584.25</v>
      </c>
      <c r="AT79" s="33">
        <v>178362.67</v>
      </c>
      <c r="AU79" s="33">
        <v>85050.09</v>
      </c>
      <c r="AV79" s="33">
        <v>109271.25</v>
      </c>
      <c r="AW79" s="33">
        <v>176806.47</v>
      </c>
      <c r="AX79" s="33">
        <v>104968.09</v>
      </c>
      <c r="AY79" s="33">
        <v>80806.78</v>
      </c>
      <c r="AZ79" s="33">
        <v>201527.56</v>
      </c>
      <c r="BA79" s="31">
        <f t="shared" si="267"/>
        <v>-1255.1300000000001</v>
      </c>
      <c r="BB79" s="31">
        <f t="shared" si="268"/>
        <v>-570.37</v>
      </c>
      <c r="BC79" s="31">
        <f t="shared" si="269"/>
        <v>-2365.64</v>
      </c>
      <c r="BD79" s="31">
        <f t="shared" si="270"/>
        <v>10896.45</v>
      </c>
      <c r="BE79" s="31">
        <f t="shared" si="271"/>
        <v>8965.44</v>
      </c>
      <c r="BF79" s="31">
        <f t="shared" si="272"/>
        <v>6730.67</v>
      </c>
      <c r="BG79" s="31">
        <f t="shared" si="273"/>
        <v>7344.16</v>
      </c>
      <c r="BH79" s="31">
        <f t="shared" si="274"/>
        <v>9435.68</v>
      </c>
      <c r="BI79" s="31">
        <f t="shared" si="275"/>
        <v>15267.41</v>
      </c>
      <c r="BJ79" s="31">
        <f t="shared" si="276"/>
        <v>-11403.22</v>
      </c>
      <c r="BK79" s="31">
        <f t="shared" si="277"/>
        <v>-8778.4500000000007</v>
      </c>
      <c r="BL79" s="31">
        <f t="shared" si="278"/>
        <v>-21892.97</v>
      </c>
      <c r="BM79" s="6">
        <f t="shared" ca="1" si="218"/>
        <v>5.2600000000000001E-2</v>
      </c>
      <c r="BN79" s="6">
        <f t="shared" ca="1" si="218"/>
        <v>5.2600000000000001E-2</v>
      </c>
      <c r="BO79" s="6">
        <f t="shared" ca="1" si="218"/>
        <v>5.2600000000000001E-2</v>
      </c>
      <c r="BP79" s="6">
        <f t="shared" ca="1" si="218"/>
        <v>5.2600000000000001E-2</v>
      </c>
      <c r="BQ79" s="6">
        <f t="shared" ca="1" si="218"/>
        <v>5.2600000000000001E-2</v>
      </c>
      <c r="BR79" s="6">
        <f t="shared" ca="1" si="218"/>
        <v>5.2600000000000001E-2</v>
      </c>
      <c r="BS79" s="6">
        <f t="shared" ca="1" si="218"/>
        <v>5.2600000000000001E-2</v>
      </c>
      <c r="BT79" s="6">
        <f t="shared" ca="1" si="218"/>
        <v>5.2600000000000001E-2</v>
      </c>
      <c r="BU79" s="6">
        <f t="shared" ca="1" si="218"/>
        <v>5.2600000000000001E-2</v>
      </c>
      <c r="BV79" s="6">
        <f t="shared" ca="1" si="218"/>
        <v>5.2600000000000001E-2</v>
      </c>
      <c r="BW79" s="6">
        <f t="shared" ca="1" si="218"/>
        <v>5.2600000000000001E-2</v>
      </c>
      <c r="BX79" s="6">
        <f t="shared" ca="1" si="218"/>
        <v>5.2600000000000001E-2</v>
      </c>
      <c r="BY79" s="31">
        <f t="shared" ca="1" si="219"/>
        <v>165049.17000000001</v>
      </c>
      <c r="BZ79" s="31">
        <f t="shared" ca="1" si="220"/>
        <v>75004.17</v>
      </c>
      <c r="CA79" s="31">
        <f t="shared" ca="1" si="221"/>
        <v>311081.21000000002</v>
      </c>
      <c r="CB79" s="31">
        <f t="shared" ca="1" si="222"/>
        <v>358220.88</v>
      </c>
      <c r="CC79" s="31">
        <f t="shared" ca="1" si="223"/>
        <v>294738.95</v>
      </c>
      <c r="CD79" s="31">
        <f t="shared" ca="1" si="224"/>
        <v>221270.67</v>
      </c>
      <c r="CE79" s="31">
        <f t="shared" ca="1" si="225"/>
        <v>124613.78</v>
      </c>
      <c r="CF79" s="31">
        <f t="shared" ca="1" si="226"/>
        <v>160102.16</v>
      </c>
      <c r="CG79" s="31">
        <f t="shared" ca="1" si="227"/>
        <v>259053.49</v>
      </c>
      <c r="CH79" s="31">
        <f t="shared" ca="1" si="228"/>
        <v>153797.26</v>
      </c>
      <c r="CI79" s="31">
        <f t="shared" ca="1" si="229"/>
        <v>118396.56</v>
      </c>
      <c r="CJ79" s="31">
        <f t="shared" ca="1" si="230"/>
        <v>295274.36</v>
      </c>
      <c r="CK79" s="32">
        <f t="shared" ca="1" si="279"/>
        <v>8472.11</v>
      </c>
      <c r="CL79" s="32">
        <f t="shared" ca="1" si="280"/>
        <v>3850.02</v>
      </c>
      <c r="CM79" s="32">
        <f t="shared" ca="1" si="281"/>
        <v>15968.05</v>
      </c>
      <c r="CN79" s="32">
        <f t="shared" ca="1" si="282"/>
        <v>18387.759999999998</v>
      </c>
      <c r="CO79" s="32">
        <f t="shared" ca="1" si="283"/>
        <v>15129.19</v>
      </c>
      <c r="CP79" s="32">
        <f t="shared" ca="1" si="284"/>
        <v>11358</v>
      </c>
      <c r="CQ79" s="32">
        <f t="shared" ca="1" si="285"/>
        <v>6396.52</v>
      </c>
      <c r="CR79" s="32">
        <f t="shared" ca="1" si="286"/>
        <v>8218.17</v>
      </c>
      <c r="CS79" s="32">
        <f t="shared" ca="1" si="287"/>
        <v>13297.42</v>
      </c>
      <c r="CT79" s="32">
        <f t="shared" ca="1" si="288"/>
        <v>7894.54</v>
      </c>
      <c r="CU79" s="32">
        <f t="shared" ca="1" si="289"/>
        <v>6077.39</v>
      </c>
      <c r="CV79" s="32">
        <f t="shared" ca="1" si="290"/>
        <v>15156.67</v>
      </c>
      <c r="CW79" s="31">
        <f t="shared" ca="1" si="291"/>
        <v>41732.970000000023</v>
      </c>
      <c r="CX79" s="31">
        <f t="shared" ca="1" si="292"/>
        <v>18964.930000000004</v>
      </c>
      <c r="CY79" s="31">
        <f t="shared" ca="1" si="293"/>
        <v>78657.42</v>
      </c>
      <c r="CZ79" s="31">
        <f t="shared" ca="1" si="294"/>
        <v>76956.200000000026</v>
      </c>
      <c r="DA79" s="31">
        <f t="shared" ca="1" si="295"/>
        <v>63318.450000000012</v>
      </c>
      <c r="DB79" s="31">
        <f t="shared" ca="1" si="296"/>
        <v>47535.33</v>
      </c>
      <c r="DC79" s="31">
        <f t="shared" ca="1" si="297"/>
        <v>38616.050000000003</v>
      </c>
      <c r="DD79" s="31">
        <f t="shared" ca="1" si="298"/>
        <v>49613.400000000016</v>
      </c>
      <c r="DE79" s="31">
        <f t="shared" ca="1" si="299"/>
        <v>80277.02999999997</v>
      </c>
      <c r="DF79" s="31">
        <f t="shared" ca="1" si="300"/>
        <v>68126.930000000022</v>
      </c>
      <c r="DG79" s="31">
        <f t="shared" ca="1" si="301"/>
        <v>52445.619999999995</v>
      </c>
      <c r="DH79" s="31">
        <f t="shared" ca="1" si="302"/>
        <v>130796.43999999997</v>
      </c>
      <c r="DI79" s="32">
        <f t="shared" ca="1" si="231"/>
        <v>2086.65</v>
      </c>
      <c r="DJ79" s="32">
        <f t="shared" ca="1" si="232"/>
        <v>948.25</v>
      </c>
      <c r="DK79" s="32">
        <f t="shared" ca="1" si="233"/>
        <v>3932.87</v>
      </c>
      <c r="DL79" s="32">
        <f t="shared" ca="1" si="234"/>
        <v>3847.81</v>
      </c>
      <c r="DM79" s="32">
        <f t="shared" ca="1" si="235"/>
        <v>3165.92</v>
      </c>
      <c r="DN79" s="32">
        <f t="shared" ca="1" si="236"/>
        <v>2376.77</v>
      </c>
      <c r="DO79" s="32">
        <f t="shared" ca="1" si="237"/>
        <v>1930.8</v>
      </c>
      <c r="DP79" s="32">
        <f t="shared" ca="1" si="238"/>
        <v>2480.67</v>
      </c>
      <c r="DQ79" s="32">
        <f t="shared" ca="1" si="239"/>
        <v>4013.85</v>
      </c>
      <c r="DR79" s="32">
        <f t="shared" ca="1" si="240"/>
        <v>3406.35</v>
      </c>
      <c r="DS79" s="32">
        <f t="shared" ca="1" si="241"/>
        <v>2622.28</v>
      </c>
      <c r="DT79" s="32">
        <f t="shared" ca="1" si="242"/>
        <v>6539.82</v>
      </c>
      <c r="DU79" s="31">
        <f t="shared" ca="1" si="243"/>
        <v>9068.8700000000008</v>
      </c>
      <c r="DV79" s="31">
        <f t="shared" ca="1" si="244"/>
        <v>4076.92</v>
      </c>
      <c r="DW79" s="31">
        <f t="shared" ca="1" si="245"/>
        <v>16743.169999999998</v>
      </c>
      <c r="DX79" s="31">
        <f t="shared" ca="1" si="246"/>
        <v>16201.31</v>
      </c>
      <c r="DY79" s="31">
        <f t="shared" ca="1" si="247"/>
        <v>13187.09</v>
      </c>
      <c r="DZ79" s="31">
        <f t="shared" ca="1" si="248"/>
        <v>9788.9699999999993</v>
      </c>
      <c r="EA79" s="31">
        <f t="shared" ca="1" si="249"/>
        <v>7864.94</v>
      </c>
      <c r="EB79" s="31">
        <f t="shared" ca="1" si="250"/>
        <v>9988.89</v>
      </c>
      <c r="EC79" s="31">
        <f t="shared" ca="1" si="251"/>
        <v>15975.04</v>
      </c>
      <c r="ED79" s="31">
        <f t="shared" ca="1" si="252"/>
        <v>13403.2</v>
      </c>
      <c r="EE79" s="31">
        <f t="shared" ca="1" si="253"/>
        <v>10195.59</v>
      </c>
      <c r="EF79" s="31">
        <f t="shared" ca="1" si="254"/>
        <v>25131.59</v>
      </c>
      <c r="EG79" s="32">
        <f t="shared" ca="1" si="255"/>
        <v>52888.490000000027</v>
      </c>
      <c r="EH79" s="32">
        <f t="shared" ca="1" si="256"/>
        <v>23990.100000000006</v>
      </c>
      <c r="EI79" s="32">
        <f t="shared" ca="1" si="257"/>
        <v>99333.459999999992</v>
      </c>
      <c r="EJ79" s="32">
        <f t="shared" ca="1" si="258"/>
        <v>97005.320000000022</v>
      </c>
      <c r="EK79" s="32">
        <f t="shared" ca="1" si="259"/>
        <v>79671.460000000006</v>
      </c>
      <c r="EL79" s="32">
        <f t="shared" ca="1" si="260"/>
        <v>59701.07</v>
      </c>
      <c r="EM79" s="32">
        <f t="shared" ca="1" si="261"/>
        <v>48411.790000000008</v>
      </c>
      <c r="EN79" s="32">
        <f t="shared" ca="1" si="262"/>
        <v>62082.960000000014</v>
      </c>
      <c r="EO79" s="32">
        <f t="shared" ca="1" si="263"/>
        <v>100265.91999999998</v>
      </c>
      <c r="EP79" s="32">
        <f t="shared" ca="1" si="264"/>
        <v>84936.480000000025</v>
      </c>
      <c r="EQ79" s="32">
        <f t="shared" ca="1" si="265"/>
        <v>65263.489999999991</v>
      </c>
      <c r="ER79" s="32">
        <f t="shared" ca="1" si="266"/>
        <v>162467.84999999998</v>
      </c>
    </row>
    <row r="80" spans="1:148" x14ac:dyDescent="0.25">
      <c r="A80" t="s">
        <v>475</v>
      </c>
      <c r="B80" s="1" t="s">
        <v>111</v>
      </c>
      <c r="C80" t="str">
        <f t="shared" ca="1" si="303"/>
        <v>MKR1</v>
      </c>
      <c r="D80" t="str">
        <f t="shared" ca="1" si="304"/>
        <v>Muskeg River Industrial System</v>
      </c>
      <c r="E80" s="51">
        <v>31133.6073</v>
      </c>
      <c r="F80" s="51">
        <v>31867.480100000001</v>
      </c>
      <c r="G80" s="51">
        <v>21243.556</v>
      </c>
      <c r="H80" s="51">
        <v>15566.5972</v>
      </c>
      <c r="I80" s="51">
        <v>34957.383099999999</v>
      </c>
      <c r="J80" s="51">
        <v>24655.4987</v>
      </c>
      <c r="K80" s="51">
        <v>14869.126899999999</v>
      </c>
      <c r="L80" s="51">
        <v>14373.299499999999</v>
      </c>
      <c r="M80" s="51">
        <v>3852.6098999999999</v>
      </c>
      <c r="N80" s="51">
        <v>32781.478999999999</v>
      </c>
      <c r="O80" s="51">
        <v>19629.616900000001</v>
      </c>
      <c r="P80" s="51">
        <v>25572.302299999999</v>
      </c>
      <c r="Q80" s="32">
        <v>2186637.09</v>
      </c>
      <c r="R80" s="32">
        <v>941753.71</v>
      </c>
      <c r="S80" s="32">
        <v>2244535.2999999998</v>
      </c>
      <c r="T80" s="32">
        <v>705293.22</v>
      </c>
      <c r="U80" s="32">
        <v>3426231.23</v>
      </c>
      <c r="V80" s="32">
        <v>1539823.3</v>
      </c>
      <c r="W80" s="32">
        <v>487490.97</v>
      </c>
      <c r="X80" s="32">
        <v>1054706.68</v>
      </c>
      <c r="Y80" s="32">
        <v>719174.32</v>
      </c>
      <c r="Z80" s="32">
        <v>1831356.91</v>
      </c>
      <c r="AA80" s="32">
        <v>694271.69</v>
      </c>
      <c r="AB80" s="32">
        <v>1478465.05</v>
      </c>
      <c r="AC80" s="2">
        <v>4.9400000000000004</v>
      </c>
      <c r="AD80" s="2">
        <v>4.9400000000000004</v>
      </c>
      <c r="AE80" s="2">
        <v>4.62</v>
      </c>
      <c r="AF80" s="2">
        <v>4.62</v>
      </c>
      <c r="AG80" s="2">
        <v>4.62</v>
      </c>
      <c r="AH80" s="2">
        <v>4.62</v>
      </c>
      <c r="AI80" s="2">
        <v>4.62</v>
      </c>
      <c r="AJ80" s="2">
        <v>4.62</v>
      </c>
      <c r="AK80" s="2">
        <v>4.62</v>
      </c>
      <c r="AL80" s="2">
        <v>4.62</v>
      </c>
      <c r="AM80" s="2">
        <v>4.62</v>
      </c>
      <c r="AN80" s="2">
        <v>4.62</v>
      </c>
      <c r="AO80" s="33">
        <v>108019.87</v>
      </c>
      <c r="AP80" s="33">
        <v>46522.63</v>
      </c>
      <c r="AQ80" s="33">
        <v>103697.53</v>
      </c>
      <c r="AR80" s="33">
        <v>32584.55</v>
      </c>
      <c r="AS80" s="33">
        <v>158291.88</v>
      </c>
      <c r="AT80" s="33">
        <v>71139.839999999997</v>
      </c>
      <c r="AU80" s="33">
        <v>22522.080000000002</v>
      </c>
      <c r="AV80" s="33">
        <v>48727.45</v>
      </c>
      <c r="AW80" s="33">
        <v>33225.85</v>
      </c>
      <c r="AX80" s="33">
        <v>84608.69</v>
      </c>
      <c r="AY80" s="33">
        <v>32075.35</v>
      </c>
      <c r="AZ80" s="33">
        <v>68305.09</v>
      </c>
      <c r="BA80" s="31">
        <f t="shared" si="267"/>
        <v>-874.65</v>
      </c>
      <c r="BB80" s="31">
        <f t="shared" si="268"/>
        <v>-376.7</v>
      </c>
      <c r="BC80" s="31">
        <f t="shared" si="269"/>
        <v>-897.81</v>
      </c>
      <c r="BD80" s="31">
        <f t="shared" si="270"/>
        <v>1128.47</v>
      </c>
      <c r="BE80" s="31">
        <f t="shared" si="271"/>
        <v>5481.97</v>
      </c>
      <c r="BF80" s="31">
        <f t="shared" si="272"/>
        <v>2463.7199999999998</v>
      </c>
      <c r="BG80" s="31">
        <f t="shared" si="273"/>
        <v>1511.22</v>
      </c>
      <c r="BH80" s="31">
        <f t="shared" si="274"/>
        <v>3269.59</v>
      </c>
      <c r="BI80" s="31">
        <f t="shared" si="275"/>
        <v>2229.44</v>
      </c>
      <c r="BJ80" s="31">
        <f t="shared" si="276"/>
        <v>-7142.29</v>
      </c>
      <c r="BK80" s="31">
        <f t="shared" si="277"/>
        <v>-2707.66</v>
      </c>
      <c r="BL80" s="31">
        <f t="shared" si="278"/>
        <v>-5766.01</v>
      </c>
      <c r="BM80" s="6">
        <f t="shared" ca="1" si="218"/>
        <v>7.9600000000000004E-2</v>
      </c>
      <c r="BN80" s="6">
        <f t="shared" ca="1" si="218"/>
        <v>7.9600000000000004E-2</v>
      </c>
      <c r="BO80" s="6">
        <f t="shared" ca="1" si="218"/>
        <v>7.9600000000000004E-2</v>
      </c>
      <c r="BP80" s="6">
        <f t="shared" ca="1" si="218"/>
        <v>7.9600000000000004E-2</v>
      </c>
      <c r="BQ80" s="6">
        <f t="shared" ca="1" si="218"/>
        <v>7.9600000000000004E-2</v>
      </c>
      <c r="BR80" s="6">
        <f t="shared" ca="1" si="218"/>
        <v>7.9600000000000004E-2</v>
      </c>
      <c r="BS80" s="6">
        <f t="shared" ca="1" si="218"/>
        <v>7.9600000000000004E-2</v>
      </c>
      <c r="BT80" s="6">
        <f t="shared" ca="1" si="218"/>
        <v>7.9600000000000004E-2</v>
      </c>
      <c r="BU80" s="6">
        <f t="shared" ca="1" si="218"/>
        <v>7.9600000000000004E-2</v>
      </c>
      <c r="BV80" s="6">
        <f t="shared" ref="BM80:BX101" ca="1" si="305">VLOOKUP($C80,LossFactorLookup,3,FALSE)</f>
        <v>7.9600000000000004E-2</v>
      </c>
      <c r="BW80" s="6">
        <f t="shared" ca="1" si="305"/>
        <v>7.9600000000000004E-2</v>
      </c>
      <c r="BX80" s="6">
        <f t="shared" ca="1" si="305"/>
        <v>7.9600000000000004E-2</v>
      </c>
      <c r="BY80" s="31">
        <f t="shared" ca="1" si="219"/>
        <v>174056.31</v>
      </c>
      <c r="BZ80" s="31">
        <f t="shared" ca="1" si="220"/>
        <v>74963.600000000006</v>
      </c>
      <c r="CA80" s="31">
        <f t="shared" ca="1" si="221"/>
        <v>178665.01</v>
      </c>
      <c r="CB80" s="31">
        <f t="shared" ca="1" si="222"/>
        <v>56141.34</v>
      </c>
      <c r="CC80" s="31">
        <f t="shared" ca="1" si="223"/>
        <v>272728.01</v>
      </c>
      <c r="CD80" s="31">
        <f t="shared" ca="1" si="224"/>
        <v>122569.93</v>
      </c>
      <c r="CE80" s="31">
        <f t="shared" ca="1" si="225"/>
        <v>38804.28</v>
      </c>
      <c r="CF80" s="31">
        <f t="shared" ca="1" si="226"/>
        <v>83954.65</v>
      </c>
      <c r="CG80" s="31">
        <f t="shared" ca="1" si="227"/>
        <v>57246.28</v>
      </c>
      <c r="CH80" s="31">
        <f t="shared" ca="1" si="228"/>
        <v>145776.01</v>
      </c>
      <c r="CI80" s="31">
        <f t="shared" ca="1" si="229"/>
        <v>55264.03</v>
      </c>
      <c r="CJ80" s="31">
        <f t="shared" ca="1" si="230"/>
        <v>117685.82</v>
      </c>
      <c r="CK80" s="32">
        <f t="shared" ca="1" si="279"/>
        <v>5903.92</v>
      </c>
      <c r="CL80" s="32">
        <f t="shared" ca="1" si="280"/>
        <v>2542.7399999999998</v>
      </c>
      <c r="CM80" s="32">
        <f t="shared" ca="1" si="281"/>
        <v>6060.25</v>
      </c>
      <c r="CN80" s="32">
        <f t="shared" ca="1" si="282"/>
        <v>1904.29</v>
      </c>
      <c r="CO80" s="32">
        <f t="shared" ca="1" si="283"/>
        <v>9250.82</v>
      </c>
      <c r="CP80" s="32">
        <f t="shared" ca="1" si="284"/>
        <v>4157.5200000000004</v>
      </c>
      <c r="CQ80" s="32">
        <f t="shared" ca="1" si="285"/>
        <v>1316.23</v>
      </c>
      <c r="CR80" s="32">
        <f t="shared" ca="1" si="286"/>
        <v>2847.71</v>
      </c>
      <c r="CS80" s="32">
        <f t="shared" ca="1" si="287"/>
        <v>1941.77</v>
      </c>
      <c r="CT80" s="32">
        <f t="shared" ca="1" si="288"/>
        <v>4944.66</v>
      </c>
      <c r="CU80" s="32">
        <f t="shared" ca="1" si="289"/>
        <v>1874.53</v>
      </c>
      <c r="CV80" s="32">
        <f t="shared" ca="1" si="290"/>
        <v>3991.86</v>
      </c>
      <c r="CW80" s="31">
        <f t="shared" ca="1" si="291"/>
        <v>72815.010000000009</v>
      </c>
      <c r="CX80" s="31">
        <f t="shared" ca="1" si="292"/>
        <v>31360.410000000014</v>
      </c>
      <c r="CY80" s="31">
        <f t="shared" ca="1" si="293"/>
        <v>81925.540000000008</v>
      </c>
      <c r="CZ80" s="31">
        <f t="shared" ca="1" si="294"/>
        <v>24332.609999999997</v>
      </c>
      <c r="DA80" s="31">
        <f t="shared" ca="1" si="295"/>
        <v>118204.98000000001</v>
      </c>
      <c r="DB80" s="31">
        <f t="shared" ca="1" si="296"/>
        <v>53123.89</v>
      </c>
      <c r="DC80" s="31">
        <f t="shared" ca="1" si="297"/>
        <v>16087.210000000001</v>
      </c>
      <c r="DD80" s="31">
        <f t="shared" ca="1" si="298"/>
        <v>34805.320000000007</v>
      </c>
      <c r="DE80" s="31">
        <f t="shared" ca="1" si="299"/>
        <v>23732.76</v>
      </c>
      <c r="DF80" s="31">
        <f t="shared" ca="1" si="300"/>
        <v>73254.27</v>
      </c>
      <c r="DG80" s="31">
        <f t="shared" ca="1" si="301"/>
        <v>27770.87</v>
      </c>
      <c r="DH80" s="31">
        <f t="shared" ca="1" si="302"/>
        <v>59138.600000000013</v>
      </c>
      <c r="DI80" s="32">
        <f t="shared" ca="1" si="231"/>
        <v>3640.75</v>
      </c>
      <c r="DJ80" s="32">
        <f t="shared" ca="1" si="232"/>
        <v>1568.02</v>
      </c>
      <c r="DK80" s="32">
        <f t="shared" ca="1" si="233"/>
        <v>4096.28</v>
      </c>
      <c r="DL80" s="32">
        <f t="shared" ca="1" si="234"/>
        <v>1216.6300000000001</v>
      </c>
      <c r="DM80" s="32">
        <f t="shared" ca="1" si="235"/>
        <v>5910.25</v>
      </c>
      <c r="DN80" s="32">
        <f t="shared" ca="1" si="236"/>
        <v>2656.19</v>
      </c>
      <c r="DO80" s="32">
        <f t="shared" ca="1" si="237"/>
        <v>804.36</v>
      </c>
      <c r="DP80" s="32">
        <f t="shared" ca="1" si="238"/>
        <v>1740.27</v>
      </c>
      <c r="DQ80" s="32">
        <f t="shared" ca="1" si="239"/>
        <v>1186.6400000000001</v>
      </c>
      <c r="DR80" s="32">
        <f t="shared" ca="1" si="240"/>
        <v>3662.71</v>
      </c>
      <c r="DS80" s="32">
        <f t="shared" ca="1" si="241"/>
        <v>1388.54</v>
      </c>
      <c r="DT80" s="32">
        <f t="shared" ca="1" si="242"/>
        <v>2956.93</v>
      </c>
      <c r="DU80" s="31">
        <f t="shared" ca="1" si="243"/>
        <v>15823.22</v>
      </c>
      <c r="DV80" s="31">
        <f t="shared" ca="1" si="244"/>
        <v>6741.6</v>
      </c>
      <c r="DW80" s="31">
        <f t="shared" ca="1" si="245"/>
        <v>17438.830000000002</v>
      </c>
      <c r="DX80" s="31">
        <f t="shared" ca="1" si="246"/>
        <v>5122.66</v>
      </c>
      <c r="DY80" s="31">
        <f t="shared" ca="1" si="247"/>
        <v>24618.09</v>
      </c>
      <c r="DZ80" s="31">
        <f t="shared" ca="1" si="248"/>
        <v>10939.83</v>
      </c>
      <c r="EA80" s="31">
        <f t="shared" ca="1" si="249"/>
        <v>3276.49</v>
      </c>
      <c r="EB80" s="31">
        <f t="shared" ca="1" si="250"/>
        <v>7007.51</v>
      </c>
      <c r="EC80" s="31">
        <f t="shared" ca="1" si="251"/>
        <v>4722.79</v>
      </c>
      <c r="ED80" s="31">
        <f t="shared" ca="1" si="252"/>
        <v>14411.95</v>
      </c>
      <c r="EE80" s="31">
        <f t="shared" ca="1" si="253"/>
        <v>5398.74</v>
      </c>
      <c r="EF80" s="31">
        <f t="shared" ca="1" si="254"/>
        <v>11363.06</v>
      </c>
      <c r="EG80" s="32">
        <f t="shared" ca="1" si="255"/>
        <v>92278.98000000001</v>
      </c>
      <c r="EH80" s="32">
        <f t="shared" ca="1" si="256"/>
        <v>39670.030000000013</v>
      </c>
      <c r="EI80" s="32">
        <f t="shared" ca="1" si="257"/>
        <v>103460.65000000001</v>
      </c>
      <c r="EJ80" s="32">
        <f t="shared" ca="1" si="258"/>
        <v>30671.899999999998</v>
      </c>
      <c r="EK80" s="32">
        <f t="shared" ca="1" si="259"/>
        <v>148733.32</v>
      </c>
      <c r="EL80" s="32">
        <f t="shared" ca="1" si="260"/>
        <v>66719.91</v>
      </c>
      <c r="EM80" s="32">
        <f t="shared" ca="1" si="261"/>
        <v>20168.059999999998</v>
      </c>
      <c r="EN80" s="32">
        <f t="shared" ca="1" si="262"/>
        <v>43553.100000000006</v>
      </c>
      <c r="EO80" s="32">
        <f t="shared" ca="1" si="263"/>
        <v>29642.19</v>
      </c>
      <c r="EP80" s="32">
        <f t="shared" ca="1" si="264"/>
        <v>91328.930000000008</v>
      </c>
      <c r="EQ80" s="32">
        <f t="shared" ca="1" si="265"/>
        <v>34558.15</v>
      </c>
      <c r="ER80" s="32">
        <f t="shared" ca="1" si="266"/>
        <v>73458.590000000011</v>
      </c>
    </row>
    <row r="81" spans="1:148" x14ac:dyDescent="0.25">
      <c r="A81" t="s">
        <v>451</v>
      </c>
      <c r="B81" s="1" t="s">
        <v>140</v>
      </c>
      <c r="C81" t="str">
        <f t="shared" ca="1" si="303"/>
        <v>MKRC</v>
      </c>
      <c r="D81" t="str">
        <f t="shared" ca="1" si="304"/>
        <v>MacKay River Industrial System</v>
      </c>
      <c r="E81" s="51">
        <v>75764.420199999993</v>
      </c>
      <c r="F81" s="51">
        <v>113676.5004</v>
      </c>
      <c r="G81" s="51">
        <v>109810.6657</v>
      </c>
      <c r="H81" s="51">
        <v>121710.0114</v>
      </c>
      <c r="I81" s="51">
        <v>116059.637</v>
      </c>
      <c r="J81" s="51">
        <v>93394.481100000005</v>
      </c>
      <c r="K81" s="51">
        <v>111863.1249</v>
      </c>
      <c r="L81" s="51">
        <v>113803.64230000001</v>
      </c>
      <c r="M81" s="51">
        <v>96057.311000000002</v>
      </c>
      <c r="N81" s="51">
        <v>89553.121599999999</v>
      </c>
      <c r="O81" s="51">
        <v>129641.213</v>
      </c>
      <c r="P81" s="51">
        <v>135555.2389</v>
      </c>
      <c r="Q81" s="32">
        <v>4339127.63</v>
      </c>
      <c r="R81" s="32">
        <v>3270177.17</v>
      </c>
      <c r="S81" s="32">
        <v>11646764.720000001</v>
      </c>
      <c r="T81" s="32">
        <v>16667817.58</v>
      </c>
      <c r="U81" s="32">
        <v>14975132.859999999</v>
      </c>
      <c r="V81" s="32">
        <v>10964428.640000001</v>
      </c>
      <c r="W81" s="32">
        <v>4704641.53</v>
      </c>
      <c r="X81" s="32">
        <v>9527494.1300000008</v>
      </c>
      <c r="Y81" s="32">
        <v>11664355.67</v>
      </c>
      <c r="Z81" s="32">
        <v>6256979.5999999996</v>
      </c>
      <c r="AA81" s="32">
        <v>3672266.99</v>
      </c>
      <c r="AB81" s="32">
        <v>7024799.75</v>
      </c>
      <c r="AC81" s="2">
        <v>4.9800000000000004</v>
      </c>
      <c r="AD81" s="2">
        <v>4.9800000000000004</v>
      </c>
      <c r="AE81" s="2">
        <v>4.6500000000000004</v>
      </c>
      <c r="AF81" s="2">
        <v>4.6500000000000004</v>
      </c>
      <c r="AG81" s="2">
        <v>4.6500000000000004</v>
      </c>
      <c r="AH81" s="2">
        <v>4.6500000000000004</v>
      </c>
      <c r="AI81" s="2">
        <v>4.6500000000000004</v>
      </c>
      <c r="AJ81" s="2">
        <v>4.6500000000000004</v>
      </c>
      <c r="AK81" s="2">
        <v>4.6500000000000004</v>
      </c>
      <c r="AL81" s="2">
        <v>4.3899999999999997</v>
      </c>
      <c r="AM81" s="2">
        <v>4.3899999999999997</v>
      </c>
      <c r="AN81" s="2">
        <v>4.3899999999999997</v>
      </c>
      <c r="AO81" s="33">
        <v>216088.56</v>
      </c>
      <c r="AP81" s="33">
        <v>162854.82</v>
      </c>
      <c r="AQ81" s="33">
        <v>541574.56000000006</v>
      </c>
      <c r="AR81" s="33">
        <v>775053.52</v>
      </c>
      <c r="AS81" s="33">
        <v>696343.68</v>
      </c>
      <c r="AT81" s="33">
        <v>509845.93</v>
      </c>
      <c r="AU81" s="33">
        <v>218765.83</v>
      </c>
      <c r="AV81" s="33">
        <v>443028.47999999998</v>
      </c>
      <c r="AW81" s="33">
        <v>542392.54</v>
      </c>
      <c r="AX81" s="33">
        <v>274681.40000000002</v>
      </c>
      <c r="AY81" s="33">
        <v>161212.51999999999</v>
      </c>
      <c r="AZ81" s="33">
        <v>308388.71000000002</v>
      </c>
      <c r="BA81" s="31">
        <f t="shared" si="267"/>
        <v>-1735.65</v>
      </c>
      <c r="BB81" s="31">
        <f t="shared" si="268"/>
        <v>-1308.07</v>
      </c>
      <c r="BC81" s="31">
        <f t="shared" si="269"/>
        <v>-4658.71</v>
      </c>
      <c r="BD81" s="31">
        <f t="shared" si="270"/>
        <v>26668.51</v>
      </c>
      <c r="BE81" s="31">
        <f t="shared" si="271"/>
        <v>23960.21</v>
      </c>
      <c r="BF81" s="31">
        <f t="shared" si="272"/>
        <v>17543.09</v>
      </c>
      <c r="BG81" s="31">
        <f t="shared" si="273"/>
        <v>14584.39</v>
      </c>
      <c r="BH81" s="31">
        <f t="shared" si="274"/>
        <v>29535.23</v>
      </c>
      <c r="BI81" s="31">
        <f t="shared" si="275"/>
        <v>36159.5</v>
      </c>
      <c r="BJ81" s="31">
        <f t="shared" si="276"/>
        <v>-24402.22</v>
      </c>
      <c r="BK81" s="31">
        <f t="shared" si="277"/>
        <v>-14321.84</v>
      </c>
      <c r="BL81" s="31">
        <f t="shared" si="278"/>
        <v>-27396.720000000001</v>
      </c>
      <c r="BM81" s="6">
        <f t="shared" ca="1" si="305"/>
        <v>6.4600000000000005E-2</v>
      </c>
      <c r="BN81" s="6">
        <f t="shared" ca="1" si="305"/>
        <v>6.4600000000000005E-2</v>
      </c>
      <c r="BO81" s="6">
        <f t="shared" ca="1" si="305"/>
        <v>6.4600000000000005E-2</v>
      </c>
      <c r="BP81" s="6">
        <f t="shared" ca="1" si="305"/>
        <v>6.4600000000000005E-2</v>
      </c>
      <c r="BQ81" s="6">
        <f t="shared" ca="1" si="305"/>
        <v>6.4600000000000005E-2</v>
      </c>
      <c r="BR81" s="6">
        <f t="shared" ca="1" si="305"/>
        <v>6.4600000000000005E-2</v>
      </c>
      <c r="BS81" s="6">
        <f t="shared" ca="1" si="305"/>
        <v>6.4600000000000005E-2</v>
      </c>
      <c r="BT81" s="6">
        <f t="shared" ca="1" si="305"/>
        <v>6.4600000000000005E-2</v>
      </c>
      <c r="BU81" s="6">
        <f t="shared" ca="1" si="305"/>
        <v>6.4600000000000005E-2</v>
      </c>
      <c r="BV81" s="6">
        <f t="shared" ca="1" si="305"/>
        <v>6.4600000000000005E-2</v>
      </c>
      <c r="BW81" s="6">
        <f t="shared" ca="1" si="305"/>
        <v>6.4600000000000005E-2</v>
      </c>
      <c r="BX81" s="6">
        <f t="shared" ca="1" si="305"/>
        <v>6.4600000000000005E-2</v>
      </c>
      <c r="BY81" s="31">
        <f t="shared" ca="1" si="219"/>
        <v>280307.64</v>
      </c>
      <c r="BZ81" s="31">
        <f t="shared" ca="1" si="220"/>
        <v>211253.45</v>
      </c>
      <c r="CA81" s="31">
        <f t="shared" ca="1" si="221"/>
        <v>752381</v>
      </c>
      <c r="CB81" s="31">
        <f t="shared" ca="1" si="222"/>
        <v>1076741.02</v>
      </c>
      <c r="CC81" s="31">
        <f t="shared" ca="1" si="223"/>
        <v>967393.58</v>
      </c>
      <c r="CD81" s="31">
        <f t="shared" ca="1" si="224"/>
        <v>708302.09</v>
      </c>
      <c r="CE81" s="31">
        <f t="shared" ca="1" si="225"/>
        <v>303919.84000000003</v>
      </c>
      <c r="CF81" s="31">
        <f t="shared" ca="1" si="226"/>
        <v>615476.12</v>
      </c>
      <c r="CG81" s="31">
        <f t="shared" ca="1" si="227"/>
        <v>753517.38</v>
      </c>
      <c r="CH81" s="31">
        <f t="shared" ca="1" si="228"/>
        <v>404200.88</v>
      </c>
      <c r="CI81" s="31">
        <f t="shared" ca="1" si="229"/>
        <v>237228.45</v>
      </c>
      <c r="CJ81" s="31">
        <f t="shared" ca="1" si="230"/>
        <v>453802.06</v>
      </c>
      <c r="CK81" s="32">
        <f t="shared" ca="1" si="279"/>
        <v>11715.64</v>
      </c>
      <c r="CL81" s="32">
        <f t="shared" ca="1" si="280"/>
        <v>8829.48</v>
      </c>
      <c r="CM81" s="32">
        <f t="shared" ca="1" si="281"/>
        <v>31446.26</v>
      </c>
      <c r="CN81" s="32">
        <f t="shared" ca="1" si="282"/>
        <v>45003.11</v>
      </c>
      <c r="CO81" s="32">
        <f t="shared" ca="1" si="283"/>
        <v>40432.86</v>
      </c>
      <c r="CP81" s="32">
        <f t="shared" ca="1" si="284"/>
        <v>29603.96</v>
      </c>
      <c r="CQ81" s="32">
        <f t="shared" ca="1" si="285"/>
        <v>12702.53</v>
      </c>
      <c r="CR81" s="32">
        <f t="shared" ca="1" si="286"/>
        <v>25724.23</v>
      </c>
      <c r="CS81" s="32">
        <f t="shared" ca="1" si="287"/>
        <v>31493.759999999998</v>
      </c>
      <c r="CT81" s="32">
        <f t="shared" ca="1" si="288"/>
        <v>16893.84</v>
      </c>
      <c r="CU81" s="32">
        <f t="shared" ca="1" si="289"/>
        <v>9915.1200000000008</v>
      </c>
      <c r="CV81" s="32">
        <f t="shared" ca="1" si="290"/>
        <v>18966.96</v>
      </c>
      <c r="CW81" s="31">
        <f t="shared" ca="1" si="291"/>
        <v>77670.370000000024</v>
      </c>
      <c r="CX81" s="31">
        <f t="shared" ca="1" si="292"/>
        <v>58536.180000000015</v>
      </c>
      <c r="CY81" s="31">
        <f t="shared" ca="1" si="293"/>
        <v>246911.40999999995</v>
      </c>
      <c r="CZ81" s="31">
        <f t="shared" ca="1" si="294"/>
        <v>320022.10000000009</v>
      </c>
      <c r="DA81" s="31">
        <f t="shared" ca="1" si="295"/>
        <v>287522.54999999987</v>
      </c>
      <c r="DB81" s="31">
        <f t="shared" ca="1" si="296"/>
        <v>210517.02999999994</v>
      </c>
      <c r="DC81" s="31">
        <f t="shared" ca="1" si="297"/>
        <v>83272.150000000067</v>
      </c>
      <c r="DD81" s="31">
        <f t="shared" ca="1" si="298"/>
        <v>168636.63999999998</v>
      </c>
      <c r="DE81" s="31">
        <f t="shared" ca="1" si="299"/>
        <v>206459.09999999998</v>
      </c>
      <c r="DF81" s="31">
        <f t="shared" ca="1" si="300"/>
        <v>170815.54</v>
      </c>
      <c r="DG81" s="31">
        <f t="shared" ca="1" si="301"/>
        <v>100252.89000000001</v>
      </c>
      <c r="DH81" s="31">
        <f t="shared" ca="1" si="302"/>
        <v>191777.03</v>
      </c>
      <c r="DI81" s="32">
        <f t="shared" ca="1" si="231"/>
        <v>3883.52</v>
      </c>
      <c r="DJ81" s="32">
        <f t="shared" ca="1" si="232"/>
        <v>2926.81</v>
      </c>
      <c r="DK81" s="32">
        <f t="shared" ca="1" si="233"/>
        <v>12345.57</v>
      </c>
      <c r="DL81" s="32">
        <f t="shared" ca="1" si="234"/>
        <v>16001.11</v>
      </c>
      <c r="DM81" s="32">
        <f t="shared" ca="1" si="235"/>
        <v>14376.13</v>
      </c>
      <c r="DN81" s="32">
        <f t="shared" ca="1" si="236"/>
        <v>10525.85</v>
      </c>
      <c r="DO81" s="32">
        <f t="shared" ca="1" si="237"/>
        <v>4163.6099999999997</v>
      </c>
      <c r="DP81" s="32">
        <f t="shared" ca="1" si="238"/>
        <v>8431.83</v>
      </c>
      <c r="DQ81" s="32">
        <f t="shared" ca="1" si="239"/>
        <v>10322.959999999999</v>
      </c>
      <c r="DR81" s="32">
        <f t="shared" ca="1" si="240"/>
        <v>8540.7800000000007</v>
      </c>
      <c r="DS81" s="32">
        <f t="shared" ca="1" si="241"/>
        <v>5012.6400000000003</v>
      </c>
      <c r="DT81" s="32">
        <f t="shared" ca="1" si="242"/>
        <v>9588.85</v>
      </c>
      <c r="DU81" s="31">
        <f t="shared" ca="1" si="243"/>
        <v>16878.330000000002</v>
      </c>
      <c r="DV81" s="31">
        <f t="shared" ca="1" si="244"/>
        <v>12583.61</v>
      </c>
      <c r="DW81" s="31">
        <f t="shared" ca="1" si="245"/>
        <v>52558.05</v>
      </c>
      <c r="DX81" s="31">
        <f t="shared" ca="1" si="246"/>
        <v>67373.08</v>
      </c>
      <c r="DY81" s="31">
        <f t="shared" ca="1" si="247"/>
        <v>59881.19</v>
      </c>
      <c r="DZ81" s="31">
        <f t="shared" ca="1" si="248"/>
        <v>43351.87</v>
      </c>
      <c r="EA81" s="31">
        <f t="shared" ca="1" si="249"/>
        <v>16960.05</v>
      </c>
      <c r="EB81" s="31">
        <f t="shared" ca="1" si="250"/>
        <v>33952.39</v>
      </c>
      <c r="EC81" s="31">
        <f t="shared" ca="1" si="251"/>
        <v>41085.14</v>
      </c>
      <c r="ED81" s="31">
        <f t="shared" ca="1" si="252"/>
        <v>33606.019999999997</v>
      </c>
      <c r="EE81" s="31">
        <f t="shared" ca="1" si="253"/>
        <v>19489.47</v>
      </c>
      <c r="EF81" s="31">
        <f t="shared" ca="1" si="254"/>
        <v>36848.57</v>
      </c>
      <c r="EG81" s="32">
        <f t="shared" ca="1" si="255"/>
        <v>98432.22000000003</v>
      </c>
      <c r="EH81" s="32">
        <f t="shared" ca="1" si="256"/>
        <v>74046.600000000006</v>
      </c>
      <c r="EI81" s="32">
        <f t="shared" ca="1" si="257"/>
        <v>311815.02999999997</v>
      </c>
      <c r="EJ81" s="32">
        <f t="shared" ca="1" si="258"/>
        <v>403396.2900000001</v>
      </c>
      <c r="EK81" s="32">
        <f t="shared" ca="1" si="259"/>
        <v>361779.86999999988</v>
      </c>
      <c r="EL81" s="32">
        <f t="shared" ca="1" si="260"/>
        <v>264394.74999999994</v>
      </c>
      <c r="EM81" s="32">
        <f t="shared" ca="1" si="261"/>
        <v>104395.81000000007</v>
      </c>
      <c r="EN81" s="32">
        <f t="shared" ca="1" si="262"/>
        <v>211020.86</v>
      </c>
      <c r="EO81" s="32">
        <f t="shared" ca="1" si="263"/>
        <v>257867.19999999995</v>
      </c>
      <c r="EP81" s="32">
        <f t="shared" ca="1" si="264"/>
        <v>212962.34</v>
      </c>
      <c r="EQ81" s="32">
        <f t="shared" ca="1" si="265"/>
        <v>124755.00000000001</v>
      </c>
      <c r="ER81" s="32">
        <f t="shared" ca="1" si="266"/>
        <v>238214.45</v>
      </c>
    </row>
    <row r="82" spans="1:148" x14ac:dyDescent="0.25">
      <c r="A82" t="s">
        <v>476</v>
      </c>
      <c r="B82" s="1" t="s">
        <v>93</v>
      </c>
      <c r="C82" t="str">
        <f t="shared" ca="1" si="303"/>
        <v>BCHIMP</v>
      </c>
      <c r="D82" t="str">
        <f t="shared" ca="1" si="304"/>
        <v>Alberta-BC Intertie - Import</v>
      </c>
      <c r="E82" s="51">
        <v>2478</v>
      </c>
      <c r="F82" s="51">
        <v>225</v>
      </c>
      <c r="G82" s="51">
        <v>675</v>
      </c>
      <c r="H82" s="51">
        <v>100</v>
      </c>
      <c r="N82" s="51">
        <v>400</v>
      </c>
      <c r="O82" s="51">
        <v>50</v>
      </c>
      <c r="Q82" s="32">
        <v>94884.85</v>
      </c>
      <c r="R82" s="32">
        <v>5873.7</v>
      </c>
      <c r="S82" s="32">
        <v>22958.75</v>
      </c>
      <c r="T82" s="32">
        <v>5530.25</v>
      </c>
      <c r="U82" s="32"/>
      <c r="V82" s="32"/>
      <c r="W82" s="32"/>
      <c r="X82" s="32"/>
      <c r="Y82" s="32"/>
      <c r="Z82" s="32">
        <v>42200.5</v>
      </c>
      <c r="AA82" s="32">
        <v>1121.5</v>
      </c>
      <c r="AB82" s="32"/>
      <c r="AC82" s="2">
        <v>1.99</v>
      </c>
      <c r="AD82" s="2">
        <v>1.99</v>
      </c>
      <c r="AE82" s="2">
        <v>1.99</v>
      </c>
      <c r="AF82" s="2">
        <v>1.99</v>
      </c>
      <c r="AL82" s="2">
        <v>1.99</v>
      </c>
      <c r="AM82" s="2">
        <v>1.99</v>
      </c>
      <c r="AO82" s="33">
        <v>1888.21</v>
      </c>
      <c r="AP82" s="33">
        <v>116.89</v>
      </c>
      <c r="AQ82" s="33">
        <v>456.88</v>
      </c>
      <c r="AR82" s="33">
        <v>110.05</v>
      </c>
      <c r="AS82" s="33"/>
      <c r="AT82" s="33"/>
      <c r="AU82" s="33"/>
      <c r="AV82" s="33"/>
      <c r="AW82" s="33"/>
      <c r="AX82" s="33">
        <v>839.79</v>
      </c>
      <c r="AY82" s="33">
        <v>22.32</v>
      </c>
      <c r="AZ82" s="33"/>
      <c r="BA82" s="31">
        <f t="shared" si="267"/>
        <v>-37.950000000000003</v>
      </c>
      <c r="BB82" s="31">
        <f t="shared" si="268"/>
        <v>-2.35</v>
      </c>
      <c r="BC82" s="31">
        <f t="shared" si="269"/>
        <v>-9.18</v>
      </c>
      <c r="BD82" s="31">
        <f t="shared" si="270"/>
        <v>8.85</v>
      </c>
      <c r="BE82" s="31">
        <f t="shared" si="271"/>
        <v>0</v>
      </c>
      <c r="BF82" s="31">
        <f t="shared" si="272"/>
        <v>0</v>
      </c>
      <c r="BG82" s="31">
        <f t="shared" si="273"/>
        <v>0</v>
      </c>
      <c r="BH82" s="31">
        <f t="shared" si="274"/>
        <v>0</v>
      </c>
      <c r="BI82" s="31">
        <f t="shared" si="275"/>
        <v>0</v>
      </c>
      <c r="BJ82" s="31">
        <f t="shared" si="276"/>
        <v>-164.58</v>
      </c>
      <c r="BK82" s="31">
        <f t="shared" si="277"/>
        <v>-4.37</v>
      </c>
      <c r="BL82" s="31">
        <f t="shared" si="278"/>
        <v>0</v>
      </c>
      <c r="BM82" s="6">
        <f t="shared" ca="1" si="305"/>
        <v>-1.9E-3</v>
      </c>
      <c r="BN82" s="6">
        <f t="shared" ca="1" si="305"/>
        <v>-1.9E-3</v>
      </c>
      <c r="BO82" s="6">
        <f t="shared" ca="1" si="305"/>
        <v>-1.9E-3</v>
      </c>
      <c r="BP82" s="6">
        <f t="shared" ca="1" si="305"/>
        <v>-1.9E-3</v>
      </c>
      <c r="BQ82" s="6">
        <f t="shared" ca="1" si="305"/>
        <v>-1.9E-3</v>
      </c>
      <c r="BR82" s="6">
        <f t="shared" ca="1" si="305"/>
        <v>-1.9E-3</v>
      </c>
      <c r="BS82" s="6">
        <f t="shared" ca="1" si="305"/>
        <v>-1.9E-3</v>
      </c>
      <c r="BT82" s="6">
        <f t="shared" ca="1" si="305"/>
        <v>-1.9E-3</v>
      </c>
      <c r="BU82" s="6">
        <f t="shared" ca="1" si="305"/>
        <v>-1.9E-3</v>
      </c>
      <c r="BV82" s="6">
        <f t="shared" ca="1" si="305"/>
        <v>-1.9E-3</v>
      </c>
      <c r="BW82" s="6">
        <f t="shared" ca="1" si="305"/>
        <v>-1.9E-3</v>
      </c>
      <c r="BX82" s="6">
        <f t="shared" ca="1" si="305"/>
        <v>-1.9E-3</v>
      </c>
      <c r="BY82" s="31">
        <f t="shared" ca="1" si="219"/>
        <v>-180.28</v>
      </c>
      <c r="BZ82" s="31">
        <f t="shared" ca="1" si="220"/>
        <v>-11.16</v>
      </c>
      <c r="CA82" s="31">
        <f t="shared" ca="1" si="221"/>
        <v>-43.62</v>
      </c>
      <c r="CB82" s="31">
        <f t="shared" ca="1" si="222"/>
        <v>-10.51</v>
      </c>
      <c r="CC82" s="31">
        <f t="shared" ca="1" si="223"/>
        <v>0</v>
      </c>
      <c r="CD82" s="31">
        <f t="shared" ca="1" si="224"/>
        <v>0</v>
      </c>
      <c r="CE82" s="31">
        <f t="shared" ca="1" si="225"/>
        <v>0</v>
      </c>
      <c r="CF82" s="31">
        <f t="shared" ca="1" si="226"/>
        <v>0</v>
      </c>
      <c r="CG82" s="31">
        <f t="shared" ca="1" si="227"/>
        <v>0</v>
      </c>
      <c r="CH82" s="31">
        <f t="shared" ca="1" si="228"/>
        <v>-80.180000000000007</v>
      </c>
      <c r="CI82" s="31">
        <f t="shared" ca="1" si="229"/>
        <v>-2.13</v>
      </c>
      <c r="CJ82" s="31">
        <f t="shared" ca="1" si="230"/>
        <v>0</v>
      </c>
      <c r="CK82" s="32">
        <f t="shared" ca="1" si="279"/>
        <v>256.19</v>
      </c>
      <c r="CL82" s="32">
        <f t="shared" ca="1" si="280"/>
        <v>15.86</v>
      </c>
      <c r="CM82" s="32">
        <f t="shared" ca="1" si="281"/>
        <v>61.99</v>
      </c>
      <c r="CN82" s="32">
        <f t="shared" ca="1" si="282"/>
        <v>14.93</v>
      </c>
      <c r="CO82" s="32">
        <f t="shared" ca="1" si="283"/>
        <v>0</v>
      </c>
      <c r="CP82" s="32">
        <f t="shared" ca="1" si="284"/>
        <v>0</v>
      </c>
      <c r="CQ82" s="32">
        <f t="shared" ca="1" si="285"/>
        <v>0</v>
      </c>
      <c r="CR82" s="32">
        <f t="shared" ca="1" si="286"/>
        <v>0</v>
      </c>
      <c r="CS82" s="32">
        <f t="shared" ca="1" si="287"/>
        <v>0</v>
      </c>
      <c r="CT82" s="32">
        <f t="shared" ca="1" si="288"/>
        <v>113.94</v>
      </c>
      <c r="CU82" s="32">
        <f t="shared" ca="1" si="289"/>
        <v>3.03</v>
      </c>
      <c r="CV82" s="32">
        <f t="shared" ca="1" si="290"/>
        <v>0</v>
      </c>
      <c r="CW82" s="31">
        <f t="shared" ca="1" si="291"/>
        <v>-1774.35</v>
      </c>
      <c r="CX82" s="31">
        <f t="shared" ca="1" si="292"/>
        <v>-109.84</v>
      </c>
      <c r="CY82" s="31">
        <f t="shared" ca="1" si="293"/>
        <v>-429.33</v>
      </c>
      <c r="CZ82" s="31">
        <f t="shared" ca="1" si="294"/>
        <v>-114.47999999999999</v>
      </c>
      <c r="DA82" s="31">
        <f t="shared" ca="1" si="295"/>
        <v>0</v>
      </c>
      <c r="DB82" s="31">
        <f t="shared" ca="1" si="296"/>
        <v>0</v>
      </c>
      <c r="DC82" s="31">
        <f t="shared" ca="1" si="297"/>
        <v>0</v>
      </c>
      <c r="DD82" s="31">
        <f t="shared" ca="1" si="298"/>
        <v>0</v>
      </c>
      <c r="DE82" s="31">
        <f t="shared" ca="1" si="299"/>
        <v>0</v>
      </c>
      <c r="DF82" s="31">
        <f t="shared" ca="1" si="300"/>
        <v>-641.44999999999993</v>
      </c>
      <c r="DG82" s="31">
        <f t="shared" ca="1" si="301"/>
        <v>-17.05</v>
      </c>
      <c r="DH82" s="31">
        <f t="shared" ca="1" si="302"/>
        <v>0</v>
      </c>
      <c r="DI82" s="32">
        <f t="shared" ca="1" si="231"/>
        <v>-88.72</v>
      </c>
      <c r="DJ82" s="32">
        <f t="shared" ca="1" si="232"/>
        <v>-5.49</v>
      </c>
      <c r="DK82" s="32">
        <f t="shared" ca="1" si="233"/>
        <v>-21.47</v>
      </c>
      <c r="DL82" s="32">
        <f t="shared" ca="1" si="234"/>
        <v>-5.72</v>
      </c>
      <c r="DM82" s="32">
        <f t="shared" ca="1" si="235"/>
        <v>0</v>
      </c>
      <c r="DN82" s="32">
        <f t="shared" ca="1" si="236"/>
        <v>0</v>
      </c>
      <c r="DO82" s="32">
        <f t="shared" ca="1" si="237"/>
        <v>0</v>
      </c>
      <c r="DP82" s="32">
        <f t="shared" ca="1" si="238"/>
        <v>0</v>
      </c>
      <c r="DQ82" s="32">
        <f t="shared" ca="1" si="239"/>
        <v>0</v>
      </c>
      <c r="DR82" s="32">
        <f t="shared" ca="1" si="240"/>
        <v>-32.07</v>
      </c>
      <c r="DS82" s="32">
        <f t="shared" ca="1" si="241"/>
        <v>-0.85</v>
      </c>
      <c r="DT82" s="32">
        <f t="shared" ca="1" si="242"/>
        <v>0</v>
      </c>
      <c r="DU82" s="31">
        <f t="shared" ca="1" si="243"/>
        <v>-385.58</v>
      </c>
      <c r="DV82" s="31">
        <f t="shared" ca="1" si="244"/>
        <v>-23.61</v>
      </c>
      <c r="DW82" s="31">
        <f t="shared" ca="1" si="245"/>
        <v>-91.39</v>
      </c>
      <c r="DX82" s="31">
        <f t="shared" ca="1" si="246"/>
        <v>-24.1</v>
      </c>
      <c r="DY82" s="31">
        <f t="shared" ca="1" si="247"/>
        <v>0</v>
      </c>
      <c r="DZ82" s="31">
        <f t="shared" ca="1" si="248"/>
        <v>0</v>
      </c>
      <c r="EA82" s="31">
        <f t="shared" ca="1" si="249"/>
        <v>0</v>
      </c>
      <c r="EB82" s="31">
        <f t="shared" ca="1" si="250"/>
        <v>0</v>
      </c>
      <c r="EC82" s="31">
        <f t="shared" ca="1" si="251"/>
        <v>0</v>
      </c>
      <c r="ED82" s="31">
        <f t="shared" ca="1" si="252"/>
        <v>-126.2</v>
      </c>
      <c r="EE82" s="31">
        <f t="shared" ca="1" si="253"/>
        <v>-3.31</v>
      </c>
      <c r="EF82" s="31">
        <f t="shared" ca="1" si="254"/>
        <v>0</v>
      </c>
      <c r="EG82" s="32">
        <f t="shared" ca="1" si="255"/>
        <v>-2248.65</v>
      </c>
      <c r="EH82" s="32">
        <f t="shared" ca="1" si="256"/>
        <v>-138.94</v>
      </c>
      <c r="EI82" s="32">
        <f t="shared" ca="1" si="257"/>
        <v>-542.18999999999994</v>
      </c>
      <c r="EJ82" s="32">
        <f t="shared" ca="1" si="258"/>
        <v>-144.29999999999998</v>
      </c>
      <c r="EK82" s="32">
        <f t="shared" ca="1" si="259"/>
        <v>0</v>
      </c>
      <c r="EL82" s="32">
        <f t="shared" ca="1" si="260"/>
        <v>0</v>
      </c>
      <c r="EM82" s="32">
        <f t="shared" ca="1" si="261"/>
        <v>0</v>
      </c>
      <c r="EN82" s="32">
        <f t="shared" ca="1" si="262"/>
        <v>0</v>
      </c>
      <c r="EO82" s="32">
        <f t="shared" ca="1" si="263"/>
        <v>0</v>
      </c>
      <c r="EP82" s="32">
        <f t="shared" ca="1" si="264"/>
        <v>-799.72</v>
      </c>
      <c r="EQ82" s="32">
        <f t="shared" ca="1" si="265"/>
        <v>-21.21</v>
      </c>
      <c r="ER82" s="32">
        <f t="shared" ca="1" si="266"/>
        <v>0</v>
      </c>
    </row>
    <row r="83" spans="1:148" x14ac:dyDescent="0.25">
      <c r="A83" t="s">
        <v>476</v>
      </c>
      <c r="B83" s="1" t="s">
        <v>94</v>
      </c>
      <c r="C83" t="str">
        <f t="shared" ca="1" si="303"/>
        <v>120SIMP</v>
      </c>
      <c r="D83" t="str">
        <f t="shared" ca="1" si="304"/>
        <v>Alberta-Montana Intertie - Import</v>
      </c>
      <c r="M83" s="51">
        <v>7392.3469999999998</v>
      </c>
      <c r="N83" s="51">
        <v>23339.230899999999</v>
      </c>
      <c r="O83" s="51">
        <v>40699.000686300002</v>
      </c>
      <c r="P83" s="51">
        <v>54176.508220900003</v>
      </c>
      <c r="Q83" s="32"/>
      <c r="R83" s="32"/>
      <c r="S83" s="32"/>
      <c r="T83" s="32"/>
      <c r="U83" s="32"/>
      <c r="V83" s="32"/>
      <c r="W83" s="32"/>
      <c r="X83" s="32"/>
      <c r="Y83" s="32">
        <v>181114.01</v>
      </c>
      <c r="Z83" s="32">
        <v>1386113.34</v>
      </c>
      <c r="AA83" s="32">
        <v>1382218.26</v>
      </c>
      <c r="AB83" s="32">
        <v>3685608.1</v>
      </c>
      <c r="AK83" s="2">
        <v>1.79</v>
      </c>
      <c r="AL83" s="2">
        <v>1.44</v>
      </c>
      <c r="AM83" s="2">
        <v>1.44</v>
      </c>
      <c r="AN83" s="2">
        <v>1.44</v>
      </c>
      <c r="AO83" s="33"/>
      <c r="AP83" s="33"/>
      <c r="AQ83" s="33"/>
      <c r="AR83" s="33"/>
      <c r="AS83" s="33"/>
      <c r="AT83" s="33"/>
      <c r="AU83" s="33"/>
      <c r="AV83" s="33"/>
      <c r="AW83" s="33">
        <v>3241.94</v>
      </c>
      <c r="AX83" s="33">
        <v>19960.03</v>
      </c>
      <c r="AY83" s="33">
        <v>19903.939999999999</v>
      </c>
      <c r="AZ83" s="33">
        <v>53072.76</v>
      </c>
      <c r="BA83" s="31">
        <f t="shared" si="267"/>
        <v>0</v>
      </c>
      <c r="BB83" s="31">
        <f t="shared" si="268"/>
        <v>0</v>
      </c>
      <c r="BC83" s="31">
        <f t="shared" si="269"/>
        <v>0</v>
      </c>
      <c r="BD83" s="31">
        <f t="shared" si="270"/>
        <v>0</v>
      </c>
      <c r="BE83" s="31">
        <f t="shared" si="271"/>
        <v>0</v>
      </c>
      <c r="BF83" s="31">
        <f t="shared" si="272"/>
        <v>0</v>
      </c>
      <c r="BG83" s="31">
        <f t="shared" si="273"/>
        <v>0</v>
      </c>
      <c r="BH83" s="31">
        <f t="shared" si="274"/>
        <v>0</v>
      </c>
      <c r="BI83" s="31">
        <f t="shared" si="275"/>
        <v>561.45000000000005</v>
      </c>
      <c r="BJ83" s="31">
        <f t="shared" si="276"/>
        <v>-5405.84</v>
      </c>
      <c r="BK83" s="31">
        <f t="shared" si="277"/>
        <v>-5390.65</v>
      </c>
      <c r="BL83" s="31">
        <f t="shared" si="278"/>
        <v>-14373.87</v>
      </c>
      <c r="BM83" s="6">
        <f t="shared" ca="1" si="305"/>
        <v>1.32E-2</v>
      </c>
      <c r="BN83" s="6">
        <f t="shared" ca="1" si="305"/>
        <v>1.32E-2</v>
      </c>
      <c r="BO83" s="6">
        <f t="shared" ca="1" si="305"/>
        <v>1.32E-2</v>
      </c>
      <c r="BP83" s="6">
        <f t="shared" ca="1" si="305"/>
        <v>1.32E-2</v>
      </c>
      <c r="BQ83" s="6">
        <f t="shared" ca="1" si="305"/>
        <v>1.32E-2</v>
      </c>
      <c r="BR83" s="6">
        <f t="shared" ca="1" si="305"/>
        <v>1.32E-2</v>
      </c>
      <c r="BS83" s="6">
        <f t="shared" ca="1" si="305"/>
        <v>1.32E-2</v>
      </c>
      <c r="BT83" s="6">
        <f t="shared" ca="1" si="305"/>
        <v>1.32E-2</v>
      </c>
      <c r="BU83" s="6">
        <f t="shared" ca="1" si="305"/>
        <v>1.32E-2</v>
      </c>
      <c r="BV83" s="6">
        <f t="shared" ca="1" si="305"/>
        <v>1.32E-2</v>
      </c>
      <c r="BW83" s="6">
        <f t="shared" ca="1" si="305"/>
        <v>1.32E-2</v>
      </c>
      <c r="BX83" s="6">
        <f t="shared" ca="1" si="305"/>
        <v>1.32E-2</v>
      </c>
      <c r="BY83" s="31">
        <f t="shared" ca="1" si="219"/>
        <v>0</v>
      </c>
      <c r="BZ83" s="31">
        <f t="shared" ca="1" si="220"/>
        <v>0</v>
      </c>
      <c r="CA83" s="31">
        <f t="shared" ca="1" si="221"/>
        <v>0</v>
      </c>
      <c r="CB83" s="31">
        <f t="shared" ca="1" si="222"/>
        <v>0</v>
      </c>
      <c r="CC83" s="31">
        <f t="shared" ca="1" si="223"/>
        <v>0</v>
      </c>
      <c r="CD83" s="31">
        <f t="shared" ca="1" si="224"/>
        <v>0</v>
      </c>
      <c r="CE83" s="31">
        <f t="shared" ca="1" si="225"/>
        <v>0</v>
      </c>
      <c r="CF83" s="31">
        <f t="shared" ca="1" si="226"/>
        <v>0</v>
      </c>
      <c r="CG83" s="31">
        <f t="shared" ca="1" si="227"/>
        <v>2390.6999999999998</v>
      </c>
      <c r="CH83" s="31">
        <f t="shared" ca="1" si="228"/>
        <v>18296.7</v>
      </c>
      <c r="CI83" s="31">
        <f t="shared" ca="1" si="229"/>
        <v>18245.28</v>
      </c>
      <c r="CJ83" s="31">
        <f t="shared" ca="1" si="230"/>
        <v>48650.03</v>
      </c>
      <c r="CK83" s="32">
        <f t="shared" ca="1" si="279"/>
        <v>0</v>
      </c>
      <c r="CL83" s="32">
        <f t="shared" ca="1" si="280"/>
        <v>0</v>
      </c>
      <c r="CM83" s="32">
        <f t="shared" ca="1" si="281"/>
        <v>0</v>
      </c>
      <c r="CN83" s="32">
        <f t="shared" ca="1" si="282"/>
        <v>0</v>
      </c>
      <c r="CO83" s="32">
        <f t="shared" ca="1" si="283"/>
        <v>0</v>
      </c>
      <c r="CP83" s="32">
        <f t="shared" ca="1" si="284"/>
        <v>0</v>
      </c>
      <c r="CQ83" s="32">
        <f t="shared" ca="1" si="285"/>
        <v>0</v>
      </c>
      <c r="CR83" s="32">
        <f t="shared" ca="1" si="286"/>
        <v>0</v>
      </c>
      <c r="CS83" s="32">
        <f t="shared" ca="1" si="287"/>
        <v>489.01</v>
      </c>
      <c r="CT83" s="32">
        <f t="shared" ca="1" si="288"/>
        <v>3742.51</v>
      </c>
      <c r="CU83" s="32">
        <f t="shared" ca="1" si="289"/>
        <v>3731.99</v>
      </c>
      <c r="CV83" s="32">
        <f t="shared" ca="1" si="290"/>
        <v>9951.14</v>
      </c>
      <c r="CW83" s="31">
        <f t="shared" ca="1" si="291"/>
        <v>0</v>
      </c>
      <c r="CX83" s="31">
        <f t="shared" ca="1" si="292"/>
        <v>0</v>
      </c>
      <c r="CY83" s="31">
        <f t="shared" ca="1" si="293"/>
        <v>0</v>
      </c>
      <c r="CZ83" s="31">
        <f t="shared" ca="1" si="294"/>
        <v>0</v>
      </c>
      <c r="DA83" s="31">
        <f t="shared" ca="1" si="295"/>
        <v>0</v>
      </c>
      <c r="DB83" s="31">
        <f t="shared" ca="1" si="296"/>
        <v>0</v>
      </c>
      <c r="DC83" s="31">
        <f t="shared" ca="1" si="297"/>
        <v>0</v>
      </c>
      <c r="DD83" s="31">
        <f t="shared" ca="1" si="298"/>
        <v>0</v>
      </c>
      <c r="DE83" s="31">
        <f t="shared" ca="1" si="299"/>
        <v>-923.68000000000006</v>
      </c>
      <c r="DF83" s="31">
        <f t="shared" ca="1" si="300"/>
        <v>7485.02</v>
      </c>
      <c r="DG83" s="31">
        <f t="shared" ca="1" si="301"/>
        <v>7463.9799999999977</v>
      </c>
      <c r="DH83" s="31">
        <f t="shared" ca="1" si="302"/>
        <v>19902.28</v>
      </c>
      <c r="DI83" s="32">
        <f t="shared" ca="1" si="231"/>
        <v>0</v>
      </c>
      <c r="DJ83" s="32">
        <f t="shared" ca="1" si="232"/>
        <v>0</v>
      </c>
      <c r="DK83" s="32">
        <f t="shared" ca="1" si="233"/>
        <v>0</v>
      </c>
      <c r="DL83" s="32">
        <f t="shared" ca="1" si="234"/>
        <v>0</v>
      </c>
      <c r="DM83" s="32">
        <f t="shared" ca="1" si="235"/>
        <v>0</v>
      </c>
      <c r="DN83" s="32">
        <f t="shared" ca="1" si="236"/>
        <v>0</v>
      </c>
      <c r="DO83" s="32">
        <f t="shared" ca="1" si="237"/>
        <v>0</v>
      </c>
      <c r="DP83" s="32">
        <f t="shared" ca="1" si="238"/>
        <v>0</v>
      </c>
      <c r="DQ83" s="32">
        <f t="shared" ca="1" si="239"/>
        <v>-46.18</v>
      </c>
      <c r="DR83" s="32">
        <f t="shared" ca="1" si="240"/>
        <v>374.25</v>
      </c>
      <c r="DS83" s="32">
        <f t="shared" ca="1" si="241"/>
        <v>373.2</v>
      </c>
      <c r="DT83" s="32">
        <f t="shared" ca="1" si="242"/>
        <v>995.11</v>
      </c>
      <c r="DU83" s="31">
        <f t="shared" ca="1" si="243"/>
        <v>0</v>
      </c>
      <c r="DV83" s="31">
        <f t="shared" ca="1" si="244"/>
        <v>0</v>
      </c>
      <c r="DW83" s="31">
        <f t="shared" ca="1" si="245"/>
        <v>0</v>
      </c>
      <c r="DX83" s="31">
        <f t="shared" ca="1" si="246"/>
        <v>0</v>
      </c>
      <c r="DY83" s="31">
        <f t="shared" ca="1" si="247"/>
        <v>0</v>
      </c>
      <c r="DZ83" s="31">
        <f t="shared" ca="1" si="248"/>
        <v>0</v>
      </c>
      <c r="EA83" s="31">
        <f t="shared" ca="1" si="249"/>
        <v>0</v>
      </c>
      <c r="EB83" s="31">
        <f t="shared" ca="1" si="250"/>
        <v>0</v>
      </c>
      <c r="EC83" s="31">
        <f t="shared" ca="1" si="251"/>
        <v>-183.81</v>
      </c>
      <c r="ED83" s="31">
        <f t="shared" ca="1" si="252"/>
        <v>1472.59</v>
      </c>
      <c r="EE83" s="31">
        <f t="shared" ca="1" si="253"/>
        <v>1451.02</v>
      </c>
      <c r="EF83" s="31">
        <f t="shared" ca="1" si="254"/>
        <v>3824.08</v>
      </c>
      <c r="EG83" s="32">
        <f t="shared" ca="1" si="255"/>
        <v>0</v>
      </c>
      <c r="EH83" s="32">
        <f t="shared" ca="1" si="256"/>
        <v>0</v>
      </c>
      <c r="EI83" s="32">
        <f t="shared" ca="1" si="257"/>
        <v>0</v>
      </c>
      <c r="EJ83" s="32">
        <f t="shared" ca="1" si="258"/>
        <v>0</v>
      </c>
      <c r="EK83" s="32">
        <f t="shared" ca="1" si="259"/>
        <v>0</v>
      </c>
      <c r="EL83" s="32">
        <f t="shared" ca="1" si="260"/>
        <v>0</v>
      </c>
      <c r="EM83" s="32">
        <f t="shared" ca="1" si="261"/>
        <v>0</v>
      </c>
      <c r="EN83" s="32">
        <f t="shared" ca="1" si="262"/>
        <v>0</v>
      </c>
      <c r="EO83" s="32">
        <f t="shared" ca="1" si="263"/>
        <v>-1153.67</v>
      </c>
      <c r="EP83" s="32">
        <f t="shared" ca="1" si="264"/>
        <v>9331.86</v>
      </c>
      <c r="EQ83" s="32">
        <f t="shared" ca="1" si="265"/>
        <v>9288.1999999999971</v>
      </c>
      <c r="ER83" s="32">
        <f t="shared" ca="1" si="266"/>
        <v>24721.47</v>
      </c>
    </row>
    <row r="84" spans="1:148" x14ac:dyDescent="0.25">
      <c r="A84" t="s">
        <v>476</v>
      </c>
      <c r="B84" s="1" t="s">
        <v>95</v>
      </c>
      <c r="C84" t="str">
        <f t="shared" ca="1" si="303"/>
        <v>BCHEXP</v>
      </c>
      <c r="D84" t="str">
        <f t="shared" ca="1" si="304"/>
        <v>Alberta-BC Intertie - Export</v>
      </c>
      <c r="F84" s="51">
        <v>225</v>
      </c>
      <c r="K84" s="51">
        <v>135</v>
      </c>
      <c r="Q84" s="32"/>
      <c r="R84" s="32">
        <v>4559.75</v>
      </c>
      <c r="S84" s="32"/>
      <c r="T84" s="32"/>
      <c r="U84" s="32"/>
      <c r="V84" s="32"/>
      <c r="W84" s="32">
        <v>6272.1</v>
      </c>
      <c r="X84" s="32"/>
      <c r="Y84" s="32"/>
      <c r="Z84" s="32"/>
      <c r="AA84" s="32"/>
      <c r="AB84" s="32"/>
      <c r="AD84" s="2">
        <v>0.94</v>
      </c>
      <c r="AI84" s="2">
        <v>0.94</v>
      </c>
      <c r="AO84" s="33"/>
      <c r="AP84" s="33">
        <v>42.86</v>
      </c>
      <c r="AQ84" s="33"/>
      <c r="AR84" s="33"/>
      <c r="AS84" s="33"/>
      <c r="AT84" s="33"/>
      <c r="AU84" s="33">
        <v>58.96</v>
      </c>
      <c r="AV84" s="33"/>
      <c r="AW84" s="33"/>
      <c r="AX84" s="33"/>
      <c r="AY84" s="33"/>
      <c r="AZ84" s="33"/>
      <c r="BA84" s="31">
        <f t="shared" si="267"/>
        <v>0</v>
      </c>
      <c r="BB84" s="31">
        <f t="shared" si="268"/>
        <v>-1.82</v>
      </c>
      <c r="BC84" s="31">
        <f t="shared" si="269"/>
        <v>0</v>
      </c>
      <c r="BD84" s="31">
        <f t="shared" si="270"/>
        <v>0</v>
      </c>
      <c r="BE84" s="31">
        <f t="shared" si="271"/>
        <v>0</v>
      </c>
      <c r="BF84" s="31">
        <f t="shared" si="272"/>
        <v>0</v>
      </c>
      <c r="BG84" s="31">
        <f t="shared" si="273"/>
        <v>19.440000000000001</v>
      </c>
      <c r="BH84" s="31">
        <f t="shared" si="274"/>
        <v>0</v>
      </c>
      <c r="BI84" s="31">
        <f t="shared" si="275"/>
        <v>0</v>
      </c>
      <c r="BJ84" s="31">
        <f t="shared" si="276"/>
        <v>0</v>
      </c>
      <c r="BK84" s="31">
        <f t="shared" si="277"/>
        <v>0</v>
      </c>
      <c r="BL84" s="31">
        <f t="shared" si="278"/>
        <v>0</v>
      </c>
      <c r="BM84" s="6">
        <f t="shared" ca="1" si="305"/>
        <v>7.7000000000000002E-3</v>
      </c>
      <c r="BN84" s="6">
        <f t="shared" ca="1" si="305"/>
        <v>7.7000000000000002E-3</v>
      </c>
      <c r="BO84" s="6">
        <f t="shared" ca="1" si="305"/>
        <v>7.7000000000000002E-3</v>
      </c>
      <c r="BP84" s="6">
        <f t="shared" ca="1" si="305"/>
        <v>7.7000000000000002E-3</v>
      </c>
      <c r="BQ84" s="6">
        <f t="shared" ca="1" si="305"/>
        <v>7.7000000000000002E-3</v>
      </c>
      <c r="BR84" s="6">
        <f t="shared" ca="1" si="305"/>
        <v>7.7000000000000002E-3</v>
      </c>
      <c r="BS84" s="6">
        <f t="shared" ca="1" si="305"/>
        <v>7.7000000000000002E-3</v>
      </c>
      <c r="BT84" s="6">
        <f t="shared" ca="1" si="305"/>
        <v>7.7000000000000002E-3</v>
      </c>
      <c r="BU84" s="6">
        <f t="shared" ca="1" si="305"/>
        <v>7.7000000000000002E-3</v>
      </c>
      <c r="BV84" s="6">
        <f t="shared" ca="1" si="305"/>
        <v>7.7000000000000002E-3</v>
      </c>
      <c r="BW84" s="6">
        <f t="shared" ca="1" si="305"/>
        <v>7.7000000000000002E-3</v>
      </c>
      <c r="BX84" s="6">
        <f t="shared" ca="1" si="305"/>
        <v>7.7000000000000002E-3</v>
      </c>
      <c r="BY84" s="31">
        <f t="shared" ca="1" si="219"/>
        <v>0</v>
      </c>
      <c r="BZ84" s="31">
        <f t="shared" ca="1" si="220"/>
        <v>35.11</v>
      </c>
      <c r="CA84" s="31">
        <f t="shared" ca="1" si="221"/>
        <v>0</v>
      </c>
      <c r="CB84" s="31">
        <f t="shared" ca="1" si="222"/>
        <v>0</v>
      </c>
      <c r="CC84" s="31">
        <f t="shared" ca="1" si="223"/>
        <v>0</v>
      </c>
      <c r="CD84" s="31">
        <f t="shared" ca="1" si="224"/>
        <v>0</v>
      </c>
      <c r="CE84" s="31">
        <f t="shared" ca="1" si="225"/>
        <v>48.3</v>
      </c>
      <c r="CF84" s="31">
        <f t="shared" ca="1" si="226"/>
        <v>0</v>
      </c>
      <c r="CG84" s="31">
        <f t="shared" ca="1" si="227"/>
        <v>0</v>
      </c>
      <c r="CH84" s="31">
        <f t="shared" ca="1" si="228"/>
        <v>0</v>
      </c>
      <c r="CI84" s="31">
        <f t="shared" ca="1" si="229"/>
        <v>0</v>
      </c>
      <c r="CJ84" s="31">
        <f t="shared" ca="1" si="230"/>
        <v>0</v>
      </c>
      <c r="CK84" s="32">
        <f t="shared" ca="1" si="279"/>
        <v>0</v>
      </c>
      <c r="CL84" s="32">
        <f t="shared" ca="1" si="280"/>
        <v>12.31</v>
      </c>
      <c r="CM84" s="32">
        <f t="shared" ca="1" si="281"/>
        <v>0</v>
      </c>
      <c r="CN84" s="32">
        <f t="shared" ca="1" si="282"/>
        <v>0</v>
      </c>
      <c r="CO84" s="32">
        <f t="shared" ca="1" si="283"/>
        <v>0</v>
      </c>
      <c r="CP84" s="32">
        <f t="shared" ca="1" si="284"/>
        <v>0</v>
      </c>
      <c r="CQ84" s="32">
        <f t="shared" ca="1" si="285"/>
        <v>16.93</v>
      </c>
      <c r="CR84" s="32">
        <f t="shared" ca="1" si="286"/>
        <v>0</v>
      </c>
      <c r="CS84" s="32">
        <f t="shared" ca="1" si="287"/>
        <v>0</v>
      </c>
      <c r="CT84" s="32">
        <f t="shared" ca="1" si="288"/>
        <v>0</v>
      </c>
      <c r="CU84" s="32">
        <f t="shared" ca="1" si="289"/>
        <v>0</v>
      </c>
      <c r="CV84" s="32">
        <f t="shared" ca="1" si="290"/>
        <v>0</v>
      </c>
      <c r="CW84" s="31">
        <f t="shared" ca="1" si="291"/>
        <v>0</v>
      </c>
      <c r="CX84" s="31">
        <f t="shared" ca="1" si="292"/>
        <v>6.3800000000000026</v>
      </c>
      <c r="CY84" s="31">
        <f t="shared" ca="1" si="293"/>
        <v>0</v>
      </c>
      <c r="CZ84" s="31">
        <f t="shared" ca="1" si="294"/>
        <v>0</v>
      </c>
      <c r="DA84" s="31">
        <f t="shared" ca="1" si="295"/>
        <v>0</v>
      </c>
      <c r="DB84" s="31">
        <f t="shared" ca="1" si="296"/>
        <v>0</v>
      </c>
      <c r="DC84" s="31">
        <f t="shared" ca="1" si="297"/>
        <v>-13.170000000000012</v>
      </c>
      <c r="DD84" s="31">
        <f t="shared" ca="1" si="298"/>
        <v>0</v>
      </c>
      <c r="DE84" s="31">
        <f t="shared" ca="1" si="299"/>
        <v>0</v>
      </c>
      <c r="DF84" s="31">
        <f t="shared" ca="1" si="300"/>
        <v>0</v>
      </c>
      <c r="DG84" s="31">
        <f t="shared" ca="1" si="301"/>
        <v>0</v>
      </c>
      <c r="DH84" s="31">
        <f t="shared" ca="1" si="302"/>
        <v>0</v>
      </c>
      <c r="DI84" s="32">
        <f t="shared" ca="1" si="231"/>
        <v>0</v>
      </c>
      <c r="DJ84" s="32">
        <f t="shared" ca="1" si="232"/>
        <v>0.32</v>
      </c>
      <c r="DK84" s="32">
        <f t="shared" ca="1" si="233"/>
        <v>0</v>
      </c>
      <c r="DL84" s="32">
        <f t="shared" ca="1" si="234"/>
        <v>0</v>
      </c>
      <c r="DM84" s="32">
        <f t="shared" ca="1" si="235"/>
        <v>0</v>
      </c>
      <c r="DN84" s="32">
        <f t="shared" ca="1" si="236"/>
        <v>0</v>
      </c>
      <c r="DO84" s="32">
        <f t="shared" ca="1" si="237"/>
        <v>-0.66</v>
      </c>
      <c r="DP84" s="32">
        <f t="shared" ca="1" si="238"/>
        <v>0</v>
      </c>
      <c r="DQ84" s="32">
        <f t="shared" ca="1" si="239"/>
        <v>0</v>
      </c>
      <c r="DR84" s="32">
        <f t="shared" ca="1" si="240"/>
        <v>0</v>
      </c>
      <c r="DS84" s="32">
        <f t="shared" ca="1" si="241"/>
        <v>0</v>
      </c>
      <c r="DT84" s="32">
        <f t="shared" ca="1" si="242"/>
        <v>0</v>
      </c>
      <c r="DU84" s="31">
        <f t="shared" ca="1" si="243"/>
        <v>0</v>
      </c>
      <c r="DV84" s="31">
        <f t="shared" ca="1" si="244"/>
        <v>1.37</v>
      </c>
      <c r="DW84" s="31">
        <f t="shared" ca="1" si="245"/>
        <v>0</v>
      </c>
      <c r="DX84" s="31">
        <f t="shared" ca="1" si="246"/>
        <v>0</v>
      </c>
      <c r="DY84" s="31">
        <f t="shared" ca="1" si="247"/>
        <v>0</v>
      </c>
      <c r="DZ84" s="31">
        <f t="shared" ca="1" si="248"/>
        <v>0</v>
      </c>
      <c r="EA84" s="31">
        <f t="shared" ca="1" si="249"/>
        <v>-2.68</v>
      </c>
      <c r="EB84" s="31">
        <f t="shared" ca="1" si="250"/>
        <v>0</v>
      </c>
      <c r="EC84" s="31">
        <f t="shared" ca="1" si="251"/>
        <v>0</v>
      </c>
      <c r="ED84" s="31">
        <f t="shared" ca="1" si="252"/>
        <v>0</v>
      </c>
      <c r="EE84" s="31">
        <f t="shared" ca="1" si="253"/>
        <v>0</v>
      </c>
      <c r="EF84" s="31">
        <f t="shared" ca="1" si="254"/>
        <v>0</v>
      </c>
      <c r="EG84" s="32">
        <f t="shared" ca="1" si="255"/>
        <v>0</v>
      </c>
      <c r="EH84" s="32">
        <f t="shared" ca="1" si="256"/>
        <v>8.0700000000000038</v>
      </c>
      <c r="EI84" s="32">
        <f t="shared" ca="1" si="257"/>
        <v>0</v>
      </c>
      <c r="EJ84" s="32">
        <f t="shared" ca="1" si="258"/>
        <v>0</v>
      </c>
      <c r="EK84" s="32">
        <f t="shared" ca="1" si="259"/>
        <v>0</v>
      </c>
      <c r="EL84" s="32">
        <f t="shared" ca="1" si="260"/>
        <v>0</v>
      </c>
      <c r="EM84" s="32">
        <f t="shared" ca="1" si="261"/>
        <v>-16.510000000000012</v>
      </c>
      <c r="EN84" s="32">
        <f t="shared" ca="1" si="262"/>
        <v>0</v>
      </c>
      <c r="EO84" s="32">
        <f t="shared" ca="1" si="263"/>
        <v>0</v>
      </c>
      <c r="EP84" s="32">
        <f t="shared" ca="1" si="264"/>
        <v>0</v>
      </c>
      <c r="EQ84" s="32">
        <f t="shared" ca="1" si="265"/>
        <v>0</v>
      </c>
      <c r="ER84" s="32">
        <f t="shared" ca="1" si="266"/>
        <v>0</v>
      </c>
    </row>
    <row r="85" spans="1:148" x14ac:dyDescent="0.25">
      <c r="A85" t="s">
        <v>477</v>
      </c>
      <c r="B85" s="1" t="s">
        <v>83</v>
      </c>
      <c r="C85" t="str">
        <f t="shared" ca="1" si="303"/>
        <v>NEP1</v>
      </c>
      <c r="D85" t="str">
        <f t="shared" ca="1" si="304"/>
        <v>Ghost Pine Wind Facility</v>
      </c>
      <c r="E85" s="51">
        <v>20217.625100000001</v>
      </c>
      <c r="F85" s="51">
        <v>16829.2582</v>
      </c>
      <c r="G85" s="51">
        <v>15253.2716</v>
      </c>
      <c r="H85" s="51">
        <v>20466.066999999999</v>
      </c>
      <c r="I85" s="51">
        <v>18453.519499999999</v>
      </c>
      <c r="J85" s="51">
        <v>16588.261500000001</v>
      </c>
      <c r="K85" s="51">
        <v>12676.000599999999</v>
      </c>
      <c r="L85" s="51">
        <v>8515.5931</v>
      </c>
      <c r="M85" s="51">
        <v>16082.840700000001</v>
      </c>
      <c r="N85" s="51">
        <v>17604.694200000002</v>
      </c>
      <c r="O85" s="51">
        <v>15183.2521</v>
      </c>
      <c r="P85" s="51">
        <v>20769.359100000001</v>
      </c>
      <c r="Q85" s="32">
        <v>833148.36</v>
      </c>
      <c r="R85" s="32">
        <v>422747.41</v>
      </c>
      <c r="S85" s="32">
        <v>1132618.3400000001</v>
      </c>
      <c r="T85" s="32">
        <v>2837307.5</v>
      </c>
      <c r="U85" s="32">
        <v>2161299.0299999998</v>
      </c>
      <c r="V85" s="32">
        <v>1176109.45</v>
      </c>
      <c r="W85" s="32">
        <v>656689.17000000004</v>
      </c>
      <c r="X85" s="32">
        <v>541652.94999999995</v>
      </c>
      <c r="Y85" s="32">
        <v>1429850.16</v>
      </c>
      <c r="Z85" s="32">
        <v>1541499.15</v>
      </c>
      <c r="AA85" s="32">
        <v>369040.66</v>
      </c>
      <c r="AB85" s="32">
        <v>922833.96</v>
      </c>
      <c r="AC85" s="2">
        <v>3.87</v>
      </c>
      <c r="AD85" s="2">
        <v>3.87</v>
      </c>
      <c r="AE85" s="2">
        <v>3.87</v>
      </c>
      <c r="AF85" s="2">
        <v>3.87</v>
      </c>
      <c r="AG85" s="2">
        <v>3.87</v>
      </c>
      <c r="AH85" s="2">
        <v>3.87</v>
      </c>
      <c r="AI85" s="2">
        <v>3.87</v>
      </c>
      <c r="AJ85" s="2">
        <v>3.87</v>
      </c>
      <c r="AK85" s="2">
        <v>3.87</v>
      </c>
      <c r="AL85" s="2">
        <v>3.87</v>
      </c>
      <c r="AM85" s="2">
        <v>3.87</v>
      </c>
      <c r="AN85" s="2">
        <v>3.87</v>
      </c>
      <c r="AO85" s="33">
        <v>32242.84</v>
      </c>
      <c r="AP85" s="33">
        <v>16360.32</v>
      </c>
      <c r="AQ85" s="33">
        <v>43832.33</v>
      </c>
      <c r="AR85" s="33">
        <v>109803.8</v>
      </c>
      <c r="AS85" s="33">
        <v>83642.27</v>
      </c>
      <c r="AT85" s="33">
        <v>45515.44</v>
      </c>
      <c r="AU85" s="33">
        <v>25413.87</v>
      </c>
      <c r="AV85" s="33">
        <v>20961.97</v>
      </c>
      <c r="AW85" s="33">
        <v>55335.199999999997</v>
      </c>
      <c r="AX85" s="33">
        <v>59656.02</v>
      </c>
      <c r="AY85" s="33">
        <v>14281.87</v>
      </c>
      <c r="AZ85" s="33">
        <v>35713.67</v>
      </c>
      <c r="BA85" s="31">
        <f t="shared" si="267"/>
        <v>-333.26</v>
      </c>
      <c r="BB85" s="31">
        <f t="shared" si="268"/>
        <v>-169.1</v>
      </c>
      <c r="BC85" s="31">
        <f t="shared" si="269"/>
        <v>-453.05</v>
      </c>
      <c r="BD85" s="31">
        <f t="shared" si="270"/>
        <v>4539.6899999999996</v>
      </c>
      <c r="BE85" s="31">
        <f t="shared" si="271"/>
        <v>3458.08</v>
      </c>
      <c r="BF85" s="31">
        <f t="shared" si="272"/>
        <v>1881.78</v>
      </c>
      <c r="BG85" s="31">
        <f t="shared" si="273"/>
        <v>2035.74</v>
      </c>
      <c r="BH85" s="31">
        <f t="shared" si="274"/>
        <v>1679.12</v>
      </c>
      <c r="BI85" s="31">
        <f t="shared" si="275"/>
        <v>4432.54</v>
      </c>
      <c r="BJ85" s="31">
        <f t="shared" si="276"/>
        <v>-6011.85</v>
      </c>
      <c r="BK85" s="31">
        <f t="shared" si="277"/>
        <v>-1439.26</v>
      </c>
      <c r="BL85" s="31">
        <f t="shared" si="278"/>
        <v>-3599.05</v>
      </c>
      <c r="BM85" s="6">
        <f t="shared" ca="1" si="305"/>
        <v>4.6199999999999998E-2</v>
      </c>
      <c r="BN85" s="6">
        <f t="shared" ca="1" si="305"/>
        <v>4.6199999999999998E-2</v>
      </c>
      <c r="BO85" s="6">
        <f t="shared" ca="1" si="305"/>
        <v>4.6199999999999998E-2</v>
      </c>
      <c r="BP85" s="6">
        <f t="shared" ca="1" si="305"/>
        <v>4.6199999999999998E-2</v>
      </c>
      <c r="BQ85" s="6">
        <f t="shared" ca="1" si="305"/>
        <v>4.6199999999999998E-2</v>
      </c>
      <c r="BR85" s="6">
        <f t="shared" ca="1" si="305"/>
        <v>4.6199999999999998E-2</v>
      </c>
      <c r="BS85" s="6">
        <f t="shared" ca="1" si="305"/>
        <v>4.6199999999999998E-2</v>
      </c>
      <c r="BT85" s="6">
        <f t="shared" ca="1" si="305"/>
        <v>4.6199999999999998E-2</v>
      </c>
      <c r="BU85" s="6">
        <f t="shared" ca="1" si="305"/>
        <v>4.6199999999999998E-2</v>
      </c>
      <c r="BV85" s="6">
        <f t="shared" ca="1" si="305"/>
        <v>4.6199999999999998E-2</v>
      </c>
      <c r="BW85" s="6">
        <f t="shared" ca="1" si="305"/>
        <v>4.6199999999999998E-2</v>
      </c>
      <c r="BX85" s="6">
        <f t="shared" ca="1" si="305"/>
        <v>4.6199999999999998E-2</v>
      </c>
      <c r="BY85" s="31">
        <f t="shared" ca="1" si="219"/>
        <v>38491.449999999997</v>
      </c>
      <c r="BZ85" s="31">
        <f t="shared" ca="1" si="220"/>
        <v>19530.93</v>
      </c>
      <c r="CA85" s="31">
        <f t="shared" ca="1" si="221"/>
        <v>52326.97</v>
      </c>
      <c r="CB85" s="31">
        <f t="shared" ca="1" si="222"/>
        <v>131083.60999999999</v>
      </c>
      <c r="CC85" s="31">
        <f t="shared" ca="1" si="223"/>
        <v>99852.02</v>
      </c>
      <c r="CD85" s="31">
        <f t="shared" ca="1" si="224"/>
        <v>54336.26</v>
      </c>
      <c r="CE85" s="31">
        <f t="shared" ca="1" si="225"/>
        <v>30339.040000000001</v>
      </c>
      <c r="CF85" s="31">
        <f t="shared" ca="1" si="226"/>
        <v>25024.37</v>
      </c>
      <c r="CG85" s="31">
        <f t="shared" ca="1" si="227"/>
        <v>66059.08</v>
      </c>
      <c r="CH85" s="31">
        <f t="shared" ca="1" si="228"/>
        <v>71217.259999999995</v>
      </c>
      <c r="CI85" s="31">
        <f t="shared" ca="1" si="229"/>
        <v>17049.68</v>
      </c>
      <c r="CJ85" s="31">
        <f t="shared" ca="1" si="230"/>
        <v>42634.93</v>
      </c>
      <c r="CK85" s="32">
        <f t="shared" ca="1" si="279"/>
        <v>2249.5</v>
      </c>
      <c r="CL85" s="32">
        <f t="shared" ca="1" si="280"/>
        <v>1141.42</v>
      </c>
      <c r="CM85" s="32">
        <f t="shared" ca="1" si="281"/>
        <v>3058.07</v>
      </c>
      <c r="CN85" s="32">
        <f t="shared" ca="1" si="282"/>
        <v>7660.73</v>
      </c>
      <c r="CO85" s="32">
        <f t="shared" ca="1" si="283"/>
        <v>5835.51</v>
      </c>
      <c r="CP85" s="32">
        <f t="shared" ca="1" si="284"/>
        <v>3175.5</v>
      </c>
      <c r="CQ85" s="32">
        <f t="shared" ca="1" si="285"/>
        <v>1773.06</v>
      </c>
      <c r="CR85" s="32">
        <f t="shared" ca="1" si="286"/>
        <v>1462.46</v>
      </c>
      <c r="CS85" s="32">
        <f t="shared" ca="1" si="287"/>
        <v>3860.6</v>
      </c>
      <c r="CT85" s="32">
        <f t="shared" ca="1" si="288"/>
        <v>4162.05</v>
      </c>
      <c r="CU85" s="32">
        <f t="shared" ca="1" si="289"/>
        <v>996.41</v>
      </c>
      <c r="CV85" s="32">
        <f t="shared" ca="1" si="290"/>
        <v>2491.65</v>
      </c>
      <c r="CW85" s="31">
        <f t="shared" ca="1" si="291"/>
        <v>8831.3699999999972</v>
      </c>
      <c r="CX85" s="31">
        <f t="shared" ca="1" si="292"/>
        <v>4481.1299999999992</v>
      </c>
      <c r="CY85" s="31">
        <f t="shared" ca="1" si="293"/>
        <v>12005.759999999998</v>
      </c>
      <c r="CZ85" s="31">
        <f t="shared" ca="1" si="294"/>
        <v>24400.849999999995</v>
      </c>
      <c r="DA85" s="31">
        <f t="shared" ca="1" si="295"/>
        <v>18587.179999999993</v>
      </c>
      <c r="DB85" s="31">
        <f t="shared" ca="1" si="296"/>
        <v>10114.539999999999</v>
      </c>
      <c r="DC85" s="31">
        <f t="shared" ca="1" si="297"/>
        <v>4662.4900000000034</v>
      </c>
      <c r="DD85" s="31">
        <f t="shared" ca="1" si="298"/>
        <v>3845.7399999999971</v>
      </c>
      <c r="DE85" s="31">
        <f t="shared" ca="1" si="299"/>
        <v>10151.94000000001</v>
      </c>
      <c r="DF85" s="31">
        <f t="shared" ca="1" si="300"/>
        <v>21735.14</v>
      </c>
      <c r="DG85" s="31">
        <f t="shared" ca="1" si="301"/>
        <v>5203.4799999999996</v>
      </c>
      <c r="DH85" s="31">
        <f t="shared" ca="1" si="302"/>
        <v>13011.960000000003</v>
      </c>
      <c r="DI85" s="32">
        <f t="shared" ca="1" si="231"/>
        <v>441.57</v>
      </c>
      <c r="DJ85" s="32">
        <f t="shared" ca="1" si="232"/>
        <v>224.06</v>
      </c>
      <c r="DK85" s="32">
        <f t="shared" ca="1" si="233"/>
        <v>600.29</v>
      </c>
      <c r="DL85" s="32">
        <f t="shared" ca="1" si="234"/>
        <v>1220.04</v>
      </c>
      <c r="DM85" s="32">
        <f t="shared" ca="1" si="235"/>
        <v>929.36</v>
      </c>
      <c r="DN85" s="32">
        <f t="shared" ca="1" si="236"/>
        <v>505.73</v>
      </c>
      <c r="DO85" s="32">
        <f t="shared" ca="1" si="237"/>
        <v>233.12</v>
      </c>
      <c r="DP85" s="32">
        <f t="shared" ca="1" si="238"/>
        <v>192.29</v>
      </c>
      <c r="DQ85" s="32">
        <f t="shared" ca="1" si="239"/>
        <v>507.6</v>
      </c>
      <c r="DR85" s="32">
        <f t="shared" ca="1" si="240"/>
        <v>1086.76</v>
      </c>
      <c r="DS85" s="32">
        <f t="shared" ca="1" si="241"/>
        <v>260.17</v>
      </c>
      <c r="DT85" s="32">
        <f t="shared" ca="1" si="242"/>
        <v>650.6</v>
      </c>
      <c r="DU85" s="31">
        <f t="shared" ca="1" si="243"/>
        <v>1919.12</v>
      </c>
      <c r="DV85" s="31">
        <f t="shared" ca="1" si="244"/>
        <v>963.32</v>
      </c>
      <c r="DW85" s="31">
        <f t="shared" ca="1" si="245"/>
        <v>2555.5700000000002</v>
      </c>
      <c r="DX85" s="31">
        <f t="shared" ca="1" si="246"/>
        <v>5137.0200000000004</v>
      </c>
      <c r="DY85" s="31">
        <f t="shared" ca="1" si="247"/>
        <v>3871.08</v>
      </c>
      <c r="DZ85" s="31">
        <f t="shared" ca="1" si="248"/>
        <v>2082.89</v>
      </c>
      <c r="EA85" s="31">
        <f t="shared" ca="1" si="249"/>
        <v>949.61</v>
      </c>
      <c r="EB85" s="31">
        <f t="shared" ca="1" si="250"/>
        <v>774.28</v>
      </c>
      <c r="EC85" s="31">
        <f t="shared" ca="1" si="251"/>
        <v>2020.23</v>
      </c>
      <c r="ED85" s="31">
        <f t="shared" ca="1" si="252"/>
        <v>4276.1400000000003</v>
      </c>
      <c r="EE85" s="31">
        <f t="shared" ca="1" si="253"/>
        <v>1011.57</v>
      </c>
      <c r="EF85" s="31">
        <f t="shared" ca="1" si="254"/>
        <v>2500.15</v>
      </c>
      <c r="EG85" s="32">
        <f t="shared" ca="1" si="255"/>
        <v>11192.059999999998</v>
      </c>
      <c r="EH85" s="32">
        <f t="shared" ca="1" si="256"/>
        <v>5668.5099999999993</v>
      </c>
      <c r="EI85" s="32">
        <f t="shared" ca="1" si="257"/>
        <v>15161.619999999999</v>
      </c>
      <c r="EJ85" s="32">
        <f t="shared" ca="1" si="258"/>
        <v>30757.909999999996</v>
      </c>
      <c r="EK85" s="32">
        <f t="shared" ca="1" si="259"/>
        <v>23387.619999999995</v>
      </c>
      <c r="EL85" s="32">
        <f t="shared" ca="1" si="260"/>
        <v>12703.159999999998</v>
      </c>
      <c r="EM85" s="32">
        <f t="shared" ca="1" si="261"/>
        <v>5845.220000000003</v>
      </c>
      <c r="EN85" s="32">
        <f t="shared" ca="1" si="262"/>
        <v>4812.3099999999968</v>
      </c>
      <c r="EO85" s="32">
        <f t="shared" ca="1" si="263"/>
        <v>12679.77000000001</v>
      </c>
      <c r="EP85" s="32">
        <f t="shared" ca="1" si="264"/>
        <v>27098.039999999997</v>
      </c>
      <c r="EQ85" s="32">
        <f t="shared" ca="1" si="265"/>
        <v>6475.2199999999993</v>
      </c>
      <c r="ER85" s="32">
        <f t="shared" ca="1" si="266"/>
        <v>16162.710000000003</v>
      </c>
    </row>
    <row r="86" spans="1:148" x14ac:dyDescent="0.25">
      <c r="A86" t="s">
        <v>478</v>
      </c>
      <c r="B86" s="1" t="s">
        <v>22</v>
      </c>
      <c r="C86" t="str">
        <f t="shared" ca="1" si="303"/>
        <v>NOVAGEN15M</v>
      </c>
      <c r="D86" t="str">
        <f t="shared" ca="1" si="304"/>
        <v>Joffre Industrial System</v>
      </c>
      <c r="E86" s="51">
        <v>96779.216109999994</v>
      </c>
      <c r="F86" s="51">
        <v>79967.162928999998</v>
      </c>
      <c r="G86" s="51">
        <v>96515.418460000001</v>
      </c>
      <c r="H86" s="51">
        <v>107988.57256</v>
      </c>
      <c r="I86" s="51">
        <v>90406.441183000003</v>
      </c>
      <c r="J86" s="51">
        <v>77400.939184999996</v>
      </c>
      <c r="K86" s="51">
        <v>59642.168810000003</v>
      </c>
      <c r="L86" s="51">
        <v>106132.84104</v>
      </c>
      <c r="M86" s="51">
        <v>107416.09654499999</v>
      </c>
      <c r="N86" s="51">
        <v>58211.844407999997</v>
      </c>
      <c r="O86" s="51">
        <v>80535.905559000006</v>
      </c>
      <c r="P86" s="51">
        <v>97666.191930000001</v>
      </c>
      <c r="Q86" s="32">
        <v>7930153.5899999999</v>
      </c>
      <c r="R86" s="32">
        <v>2584251.5699999998</v>
      </c>
      <c r="S86" s="32">
        <v>11099264.01</v>
      </c>
      <c r="T86" s="32">
        <v>19775136.989999998</v>
      </c>
      <c r="U86" s="32">
        <v>17695681.739999998</v>
      </c>
      <c r="V86" s="32">
        <v>10013245.1</v>
      </c>
      <c r="W86" s="32">
        <v>4029647.74</v>
      </c>
      <c r="X86" s="32">
        <v>12117559.32</v>
      </c>
      <c r="Y86" s="32">
        <v>17793164.66</v>
      </c>
      <c r="Z86" s="32">
        <v>5231263.5599999996</v>
      </c>
      <c r="AA86" s="32">
        <v>2492887.84</v>
      </c>
      <c r="AB86" s="32">
        <v>6629527.2800000003</v>
      </c>
      <c r="AC86" s="2">
        <v>1.48</v>
      </c>
      <c r="AD86" s="2">
        <v>1.48</v>
      </c>
      <c r="AE86" s="2">
        <v>1.48</v>
      </c>
      <c r="AF86" s="2">
        <v>1.48</v>
      </c>
      <c r="AG86" s="2">
        <v>1.48</v>
      </c>
      <c r="AH86" s="2">
        <v>1.48</v>
      </c>
      <c r="AI86" s="2">
        <v>1.48</v>
      </c>
      <c r="AJ86" s="2">
        <v>1.48</v>
      </c>
      <c r="AK86" s="2">
        <v>1.48</v>
      </c>
      <c r="AL86" s="2">
        <v>1.48</v>
      </c>
      <c r="AM86" s="2">
        <v>1.48</v>
      </c>
      <c r="AN86" s="2">
        <v>1.48</v>
      </c>
      <c r="AO86" s="33">
        <v>117366.27</v>
      </c>
      <c r="AP86" s="33">
        <v>38246.92</v>
      </c>
      <c r="AQ86" s="33">
        <v>164269.10999999999</v>
      </c>
      <c r="AR86" s="33">
        <v>292672.03000000003</v>
      </c>
      <c r="AS86" s="33">
        <v>261896.09</v>
      </c>
      <c r="AT86" s="33">
        <v>148196.03</v>
      </c>
      <c r="AU86" s="33">
        <v>59638.79</v>
      </c>
      <c r="AV86" s="33">
        <v>179339.88</v>
      </c>
      <c r="AW86" s="33">
        <v>263338.84000000003</v>
      </c>
      <c r="AX86" s="33">
        <v>77422.7</v>
      </c>
      <c r="AY86" s="33">
        <v>36894.74</v>
      </c>
      <c r="AZ86" s="33">
        <v>98117</v>
      </c>
      <c r="BA86" s="31">
        <f t="shared" si="267"/>
        <v>-3172.06</v>
      </c>
      <c r="BB86" s="31">
        <f t="shared" si="268"/>
        <v>-1033.7</v>
      </c>
      <c r="BC86" s="31">
        <f t="shared" si="269"/>
        <v>-4439.71</v>
      </c>
      <c r="BD86" s="31">
        <f t="shared" si="270"/>
        <v>31640.22</v>
      </c>
      <c r="BE86" s="31">
        <f t="shared" si="271"/>
        <v>28313.09</v>
      </c>
      <c r="BF86" s="31">
        <f t="shared" si="272"/>
        <v>16021.19</v>
      </c>
      <c r="BG86" s="31">
        <f t="shared" si="273"/>
        <v>12491.91</v>
      </c>
      <c r="BH86" s="31">
        <f t="shared" si="274"/>
        <v>37564.43</v>
      </c>
      <c r="BI86" s="31">
        <f t="shared" si="275"/>
        <v>55158.81</v>
      </c>
      <c r="BJ86" s="31">
        <f t="shared" si="276"/>
        <v>-20401.93</v>
      </c>
      <c r="BK86" s="31">
        <f t="shared" si="277"/>
        <v>-9722.26</v>
      </c>
      <c r="BL86" s="31">
        <f t="shared" si="278"/>
        <v>-25855.16</v>
      </c>
      <c r="BM86" s="6">
        <f t="shared" ca="1" si="305"/>
        <v>7.3000000000000001E-3</v>
      </c>
      <c r="BN86" s="6">
        <f t="shared" ca="1" si="305"/>
        <v>7.3000000000000001E-3</v>
      </c>
      <c r="BO86" s="6">
        <f t="shared" ca="1" si="305"/>
        <v>7.3000000000000001E-3</v>
      </c>
      <c r="BP86" s="6">
        <f t="shared" ca="1" si="305"/>
        <v>7.3000000000000001E-3</v>
      </c>
      <c r="BQ86" s="6">
        <f t="shared" ca="1" si="305"/>
        <v>7.3000000000000001E-3</v>
      </c>
      <c r="BR86" s="6">
        <f t="shared" ca="1" si="305"/>
        <v>7.3000000000000001E-3</v>
      </c>
      <c r="BS86" s="6">
        <f t="shared" ca="1" si="305"/>
        <v>7.3000000000000001E-3</v>
      </c>
      <c r="BT86" s="6">
        <f t="shared" ca="1" si="305"/>
        <v>7.3000000000000001E-3</v>
      </c>
      <c r="BU86" s="6">
        <f t="shared" ca="1" si="305"/>
        <v>7.3000000000000001E-3</v>
      </c>
      <c r="BV86" s="6">
        <f t="shared" ca="1" si="305"/>
        <v>7.3000000000000001E-3</v>
      </c>
      <c r="BW86" s="6">
        <f t="shared" ca="1" si="305"/>
        <v>7.3000000000000001E-3</v>
      </c>
      <c r="BX86" s="6">
        <f t="shared" ca="1" si="305"/>
        <v>7.3000000000000001E-3</v>
      </c>
      <c r="BY86" s="31">
        <f t="shared" ca="1" si="219"/>
        <v>57890.12</v>
      </c>
      <c r="BZ86" s="31">
        <f t="shared" ca="1" si="220"/>
        <v>18865.04</v>
      </c>
      <c r="CA86" s="31">
        <f t="shared" ca="1" si="221"/>
        <v>81024.63</v>
      </c>
      <c r="CB86" s="31">
        <f t="shared" ca="1" si="222"/>
        <v>144358.5</v>
      </c>
      <c r="CC86" s="31">
        <f t="shared" ca="1" si="223"/>
        <v>129178.48</v>
      </c>
      <c r="CD86" s="31">
        <f t="shared" ca="1" si="224"/>
        <v>73096.69</v>
      </c>
      <c r="CE86" s="31">
        <f t="shared" ca="1" si="225"/>
        <v>29416.43</v>
      </c>
      <c r="CF86" s="31">
        <f t="shared" ca="1" si="226"/>
        <v>88458.18</v>
      </c>
      <c r="CG86" s="31">
        <f t="shared" ca="1" si="227"/>
        <v>129890.1</v>
      </c>
      <c r="CH86" s="31">
        <f t="shared" ca="1" si="228"/>
        <v>38188.22</v>
      </c>
      <c r="CI86" s="31">
        <f t="shared" ca="1" si="229"/>
        <v>18198.080000000002</v>
      </c>
      <c r="CJ86" s="31">
        <f t="shared" ca="1" si="230"/>
        <v>48395.55</v>
      </c>
      <c r="CK86" s="32">
        <f t="shared" ca="1" si="279"/>
        <v>21411.41</v>
      </c>
      <c r="CL86" s="32">
        <f t="shared" ca="1" si="280"/>
        <v>6977.48</v>
      </c>
      <c r="CM86" s="32">
        <f t="shared" ca="1" si="281"/>
        <v>29968.01</v>
      </c>
      <c r="CN86" s="32">
        <f t="shared" ca="1" si="282"/>
        <v>53392.87</v>
      </c>
      <c r="CO86" s="32">
        <f t="shared" ca="1" si="283"/>
        <v>47778.34</v>
      </c>
      <c r="CP86" s="32">
        <f t="shared" ca="1" si="284"/>
        <v>27035.759999999998</v>
      </c>
      <c r="CQ86" s="32">
        <f t="shared" ca="1" si="285"/>
        <v>10880.05</v>
      </c>
      <c r="CR86" s="32">
        <f t="shared" ca="1" si="286"/>
        <v>32717.41</v>
      </c>
      <c r="CS86" s="32">
        <f t="shared" ca="1" si="287"/>
        <v>48041.54</v>
      </c>
      <c r="CT86" s="32">
        <f t="shared" ca="1" si="288"/>
        <v>14124.41</v>
      </c>
      <c r="CU86" s="32">
        <f t="shared" ca="1" si="289"/>
        <v>6730.8</v>
      </c>
      <c r="CV86" s="32">
        <f t="shared" ca="1" si="290"/>
        <v>17899.72</v>
      </c>
      <c r="CW86" s="31">
        <f t="shared" ca="1" si="291"/>
        <v>-34892.680000000008</v>
      </c>
      <c r="CX86" s="31">
        <f t="shared" ca="1" si="292"/>
        <v>-11370.699999999997</v>
      </c>
      <c r="CY86" s="31">
        <f t="shared" ca="1" si="293"/>
        <v>-48836.759999999987</v>
      </c>
      <c r="CZ86" s="31">
        <f t="shared" ca="1" si="294"/>
        <v>-126560.88000000003</v>
      </c>
      <c r="DA86" s="31">
        <f t="shared" ca="1" si="295"/>
        <v>-113252.35999999999</v>
      </c>
      <c r="DB86" s="31">
        <f t="shared" ca="1" si="296"/>
        <v>-64084.770000000004</v>
      </c>
      <c r="DC86" s="31">
        <f t="shared" ca="1" si="297"/>
        <v>-31834.220000000005</v>
      </c>
      <c r="DD86" s="31">
        <f t="shared" ca="1" si="298"/>
        <v>-95728.72</v>
      </c>
      <c r="DE86" s="31">
        <f t="shared" ca="1" si="299"/>
        <v>-140566.01</v>
      </c>
      <c r="DF86" s="31">
        <f t="shared" ca="1" si="300"/>
        <v>-4708.1399999999921</v>
      </c>
      <c r="DG86" s="31">
        <f t="shared" ca="1" si="301"/>
        <v>-2243.5999999999967</v>
      </c>
      <c r="DH86" s="31">
        <f t="shared" ca="1" si="302"/>
        <v>-5966.5699999999961</v>
      </c>
      <c r="DI86" s="32">
        <f t="shared" ca="1" si="231"/>
        <v>-1744.63</v>
      </c>
      <c r="DJ86" s="32">
        <f t="shared" ca="1" si="232"/>
        <v>-568.54</v>
      </c>
      <c r="DK86" s="32">
        <f t="shared" ca="1" si="233"/>
        <v>-2441.84</v>
      </c>
      <c r="DL86" s="32">
        <f t="shared" ca="1" si="234"/>
        <v>-6328.04</v>
      </c>
      <c r="DM86" s="32">
        <f t="shared" ca="1" si="235"/>
        <v>-5662.62</v>
      </c>
      <c r="DN86" s="32">
        <f t="shared" ca="1" si="236"/>
        <v>-3204.24</v>
      </c>
      <c r="DO86" s="32">
        <f t="shared" ca="1" si="237"/>
        <v>-1591.71</v>
      </c>
      <c r="DP86" s="32">
        <f t="shared" ca="1" si="238"/>
        <v>-4786.4399999999996</v>
      </c>
      <c r="DQ86" s="32">
        <f t="shared" ca="1" si="239"/>
        <v>-7028.3</v>
      </c>
      <c r="DR86" s="32">
        <f t="shared" ca="1" si="240"/>
        <v>-235.41</v>
      </c>
      <c r="DS86" s="32">
        <f t="shared" ca="1" si="241"/>
        <v>-112.18</v>
      </c>
      <c r="DT86" s="32">
        <f t="shared" ca="1" si="242"/>
        <v>-298.33</v>
      </c>
      <c r="DU86" s="31">
        <f t="shared" ca="1" si="243"/>
        <v>-7582.43</v>
      </c>
      <c r="DV86" s="31">
        <f t="shared" ca="1" si="244"/>
        <v>-2444.38</v>
      </c>
      <c r="DW86" s="31">
        <f t="shared" ca="1" si="245"/>
        <v>-10395.49</v>
      </c>
      <c r="DX86" s="31">
        <f t="shared" ca="1" si="246"/>
        <v>-26644.400000000001</v>
      </c>
      <c r="DY86" s="31">
        <f t="shared" ca="1" si="247"/>
        <v>-23586.62</v>
      </c>
      <c r="DZ86" s="31">
        <f t="shared" ca="1" si="248"/>
        <v>-13197.01</v>
      </c>
      <c r="EA86" s="31">
        <f t="shared" ca="1" si="249"/>
        <v>-6483.68</v>
      </c>
      <c r="EB86" s="31">
        <f t="shared" ca="1" si="250"/>
        <v>-19273.5</v>
      </c>
      <c r="EC86" s="31">
        <f t="shared" ca="1" si="251"/>
        <v>-27972.49</v>
      </c>
      <c r="ED86" s="31">
        <f t="shared" ca="1" si="252"/>
        <v>-926.27</v>
      </c>
      <c r="EE86" s="31">
        <f t="shared" ca="1" si="253"/>
        <v>-436.16</v>
      </c>
      <c r="EF86" s="31">
        <f t="shared" ca="1" si="254"/>
        <v>-1146.43</v>
      </c>
      <c r="EG86" s="32">
        <f t="shared" ca="1" si="255"/>
        <v>-44219.740000000005</v>
      </c>
      <c r="EH86" s="32">
        <f t="shared" ca="1" si="256"/>
        <v>-14383.619999999999</v>
      </c>
      <c r="EI86" s="32">
        <f t="shared" ca="1" si="257"/>
        <v>-61674.089999999989</v>
      </c>
      <c r="EJ86" s="32">
        <f t="shared" ca="1" si="258"/>
        <v>-159533.32000000004</v>
      </c>
      <c r="EK86" s="32">
        <f t="shared" ca="1" si="259"/>
        <v>-142501.59999999998</v>
      </c>
      <c r="EL86" s="32">
        <f t="shared" ca="1" si="260"/>
        <v>-80486.02</v>
      </c>
      <c r="EM86" s="32">
        <f t="shared" ca="1" si="261"/>
        <v>-39909.610000000008</v>
      </c>
      <c r="EN86" s="32">
        <f t="shared" ca="1" si="262"/>
        <v>-119788.66</v>
      </c>
      <c r="EO86" s="32">
        <f t="shared" ca="1" si="263"/>
        <v>-175566.8</v>
      </c>
      <c r="EP86" s="32">
        <f t="shared" ca="1" si="264"/>
        <v>-5869.8199999999924</v>
      </c>
      <c r="EQ86" s="32">
        <f t="shared" ca="1" si="265"/>
        <v>-2791.9399999999964</v>
      </c>
      <c r="ER86" s="32">
        <f t="shared" ca="1" si="266"/>
        <v>-7411.3299999999963</v>
      </c>
    </row>
    <row r="87" spans="1:148" x14ac:dyDescent="0.25">
      <c r="A87" t="s">
        <v>479</v>
      </c>
      <c r="B87" s="1" t="s">
        <v>101</v>
      </c>
      <c r="C87" t="str">
        <f t="shared" ca="1" si="303"/>
        <v>NPC1</v>
      </c>
      <c r="D87" t="str">
        <f t="shared" ca="1" si="304"/>
        <v>Northstone Power</v>
      </c>
      <c r="E87" s="51">
        <v>9.6555789999999995</v>
      </c>
      <c r="F87" s="51">
        <v>105.56667299999999</v>
      </c>
      <c r="G87" s="51">
        <v>100.793896</v>
      </c>
      <c r="H87" s="51">
        <v>59.713385000000002</v>
      </c>
      <c r="I87" s="51">
        <v>39.225665999999997</v>
      </c>
      <c r="J87" s="51">
        <v>45.684027</v>
      </c>
      <c r="K87" s="51">
        <v>60.199398000000002</v>
      </c>
      <c r="L87" s="51">
        <v>10.809877</v>
      </c>
      <c r="M87" s="51">
        <v>60.835782000000002</v>
      </c>
      <c r="N87" s="51">
        <v>61.844000999999999</v>
      </c>
      <c r="O87" s="51">
        <v>1.27928</v>
      </c>
      <c r="P87" s="51">
        <v>2.2679390000000001</v>
      </c>
      <c r="Q87" s="32">
        <v>810.53</v>
      </c>
      <c r="R87" s="32">
        <v>4233.2299999999996</v>
      </c>
      <c r="S87" s="32">
        <v>21394.82</v>
      </c>
      <c r="T87" s="32">
        <v>21328.62</v>
      </c>
      <c r="U87" s="32">
        <v>21412.48</v>
      </c>
      <c r="V87" s="32">
        <v>30301.8</v>
      </c>
      <c r="W87" s="32">
        <v>56801.91</v>
      </c>
      <c r="X87" s="32">
        <v>1162.26</v>
      </c>
      <c r="Y87" s="32">
        <v>46650.05</v>
      </c>
      <c r="Z87" s="32">
        <v>12186.31</v>
      </c>
      <c r="AA87" s="32">
        <v>51.41</v>
      </c>
      <c r="AB87" s="32">
        <v>123.24</v>
      </c>
      <c r="AC87" s="2">
        <v>-5.01</v>
      </c>
      <c r="AD87" s="2">
        <v>-5.01</v>
      </c>
      <c r="AE87" s="2">
        <v>-5.01</v>
      </c>
      <c r="AF87" s="2">
        <v>-5.01</v>
      </c>
      <c r="AG87" s="2">
        <v>-5.01</v>
      </c>
      <c r="AH87" s="2">
        <v>-5.01</v>
      </c>
      <c r="AI87" s="2">
        <v>-5.01</v>
      </c>
      <c r="AJ87" s="2">
        <v>-5.01</v>
      </c>
      <c r="AK87" s="2">
        <v>-5.01</v>
      </c>
      <c r="AL87" s="2">
        <v>-5.28</v>
      </c>
      <c r="AM87" s="2">
        <v>-5.28</v>
      </c>
      <c r="AN87" s="2">
        <v>-5.28</v>
      </c>
      <c r="AO87" s="33">
        <v>-40.61</v>
      </c>
      <c r="AP87" s="33">
        <v>-212.08</v>
      </c>
      <c r="AQ87" s="33">
        <v>-1071.8800000000001</v>
      </c>
      <c r="AR87" s="33">
        <v>-1068.56</v>
      </c>
      <c r="AS87" s="33">
        <v>-1072.77</v>
      </c>
      <c r="AT87" s="33">
        <v>-1518.12</v>
      </c>
      <c r="AU87" s="33">
        <v>-2845.78</v>
      </c>
      <c r="AV87" s="33">
        <v>-58.23</v>
      </c>
      <c r="AW87" s="33">
        <v>-2337.17</v>
      </c>
      <c r="AX87" s="33">
        <v>-643.44000000000005</v>
      </c>
      <c r="AY87" s="33">
        <v>-2.71</v>
      </c>
      <c r="AZ87" s="33">
        <v>-6.51</v>
      </c>
      <c r="BA87" s="31">
        <f t="shared" si="267"/>
        <v>-0.32</v>
      </c>
      <c r="BB87" s="31">
        <f t="shared" si="268"/>
        <v>-1.69</v>
      </c>
      <c r="BC87" s="31">
        <f t="shared" si="269"/>
        <v>-8.56</v>
      </c>
      <c r="BD87" s="31">
        <f t="shared" si="270"/>
        <v>34.130000000000003</v>
      </c>
      <c r="BE87" s="31">
        <f t="shared" si="271"/>
        <v>34.26</v>
      </c>
      <c r="BF87" s="31">
        <f t="shared" si="272"/>
        <v>48.48</v>
      </c>
      <c r="BG87" s="31">
        <f t="shared" si="273"/>
        <v>176.09</v>
      </c>
      <c r="BH87" s="31">
        <f t="shared" si="274"/>
        <v>3.6</v>
      </c>
      <c r="BI87" s="31">
        <f t="shared" si="275"/>
        <v>144.62</v>
      </c>
      <c r="BJ87" s="31">
        <f t="shared" si="276"/>
        <v>-47.53</v>
      </c>
      <c r="BK87" s="31">
        <f t="shared" si="277"/>
        <v>-0.2</v>
      </c>
      <c r="BL87" s="31">
        <f t="shared" si="278"/>
        <v>-0.48</v>
      </c>
      <c r="BM87" s="6">
        <f t="shared" ca="1" si="305"/>
        <v>-0.12</v>
      </c>
      <c r="BN87" s="6">
        <f t="shared" ca="1" si="305"/>
        <v>-0.12</v>
      </c>
      <c r="BO87" s="6">
        <f t="shared" ca="1" si="305"/>
        <v>-0.12</v>
      </c>
      <c r="BP87" s="6">
        <f t="shared" ca="1" si="305"/>
        <v>-0.12</v>
      </c>
      <c r="BQ87" s="6">
        <f t="shared" ca="1" si="305"/>
        <v>-0.12</v>
      </c>
      <c r="BR87" s="6">
        <f t="shared" ca="1" si="305"/>
        <v>-0.12</v>
      </c>
      <c r="BS87" s="6">
        <f t="shared" ca="1" si="305"/>
        <v>-0.12</v>
      </c>
      <c r="BT87" s="6">
        <f t="shared" ca="1" si="305"/>
        <v>-0.12</v>
      </c>
      <c r="BU87" s="6">
        <f t="shared" ca="1" si="305"/>
        <v>-0.12</v>
      </c>
      <c r="BV87" s="6">
        <f t="shared" ca="1" si="305"/>
        <v>-0.12</v>
      </c>
      <c r="BW87" s="6">
        <f t="shared" ca="1" si="305"/>
        <v>-0.12</v>
      </c>
      <c r="BX87" s="6">
        <f t="shared" ca="1" si="305"/>
        <v>-0.12</v>
      </c>
      <c r="BY87" s="31">
        <f t="shared" ca="1" si="219"/>
        <v>-97.26</v>
      </c>
      <c r="BZ87" s="31">
        <f t="shared" ca="1" si="220"/>
        <v>-507.99</v>
      </c>
      <c r="CA87" s="31">
        <f t="shared" ca="1" si="221"/>
        <v>-2567.38</v>
      </c>
      <c r="CB87" s="31">
        <f t="shared" ca="1" si="222"/>
        <v>-2559.4299999999998</v>
      </c>
      <c r="CC87" s="31">
        <f t="shared" ca="1" si="223"/>
        <v>-2569.5</v>
      </c>
      <c r="CD87" s="31">
        <f t="shared" ca="1" si="224"/>
        <v>-3636.22</v>
      </c>
      <c r="CE87" s="31">
        <f t="shared" ca="1" si="225"/>
        <v>-6816.23</v>
      </c>
      <c r="CF87" s="31">
        <f t="shared" ca="1" si="226"/>
        <v>-139.47</v>
      </c>
      <c r="CG87" s="31">
        <f t="shared" ca="1" si="227"/>
        <v>-5598.01</v>
      </c>
      <c r="CH87" s="31">
        <f t="shared" ca="1" si="228"/>
        <v>-1462.36</v>
      </c>
      <c r="CI87" s="31">
        <f t="shared" ca="1" si="229"/>
        <v>-6.17</v>
      </c>
      <c r="CJ87" s="31">
        <f t="shared" ca="1" si="230"/>
        <v>-14.79</v>
      </c>
      <c r="CK87" s="32">
        <f t="shared" ca="1" si="279"/>
        <v>2.19</v>
      </c>
      <c r="CL87" s="32">
        <f t="shared" ca="1" si="280"/>
        <v>11.43</v>
      </c>
      <c r="CM87" s="32">
        <f t="shared" ca="1" si="281"/>
        <v>57.77</v>
      </c>
      <c r="CN87" s="32">
        <f t="shared" ca="1" si="282"/>
        <v>57.59</v>
      </c>
      <c r="CO87" s="32">
        <f t="shared" ca="1" si="283"/>
        <v>57.81</v>
      </c>
      <c r="CP87" s="32">
        <f t="shared" ca="1" si="284"/>
        <v>81.81</v>
      </c>
      <c r="CQ87" s="32">
        <f t="shared" ca="1" si="285"/>
        <v>153.37</v>
      </c>
      <c r="CR87" s="32">
        <f t="shared" ca="1" si="286"/>
        <v>3.14</v>
      </c>
      <c r="CS87" s="32">
        <f t="shared" ca="1" si="287"/>
        <v>125.96</v>
      </c>
      <c r="CT87" s="32">
        <f t="shared" ca="1" si="288"/>
        <v>32.9</v>
      </c>
      <c r="CU87" s="32">
        <f t="shared" ca="1" si="289"/>
        <v>0.14000000000000001</v>
      </c>
      <c r="CV87" s="32">
        <f t="shared" ca="1" si="290"/>
        <v>0.33</v>
      </c>
      <c r="CW87" s="31">
        <f t="shared" ca="1" si="291"/>
        <v>-54.140000000000008</v>
      </c>
      <c r="CX87" s="31">
        <f t="shared" ca="1" si="292"/>
        <v>-282.79000000000002</v>
      </c>
      <c r="CY87" s="31">
        <f t="shared" ca="1" si="293"/>
        <v>-1429.17</v>
      </c>
      <c r="CZ87" s="31">
        <f t="shared" ca="1" si="294"/>
        <v>-1467.4099999999999</v>
      </c>
      <c r="DA87" s="31">
        <f t="shared" ca="1" si="295"/>
        <v>-1473.18</v>
      </c>
      <c r="DB87" s="31">
        <f t="shared" ca="1" si="296"/>
        <v>-2084.77</v>
      </c>
      <c r="DC87" s="31">
        <f t="shared" ca="1" si="297"/>
        <v>-3993.1699999999996</v>
      </c>
      <c r="DD87" s="31">
        <f t="shared" ca="1" si="298"/>
        <v>-81.700000000000017</v>
      </c>
      <c r="DE87" s="31">
        <f t="shared" ca="1" si="299"/>
        <v>-3279.5</v>
      </c>
      <c r="DF87" s="31">
        <f t="shared" ca="1" si="300"/>
        <v>-738.48999999999978</v>
      </c>
      <c r="DG87" s="31">
        <f t="shared" ca="1" si="301"/>
        <v>-3.12</v>
      </c>
      <c r="DH87" s="31">
        <f t="shared" ca="1" si="302"/>
        <v>-7.4699999999999989</v>
      </c>
      <c r="DI87" s="32">
        <f t="shared" ca="1" si="231"/>
        <v>-2.71</v>
      </c>
      <c r="DJ87" s="32">
        <f t="shared" ca="1" si="232"/>
        <v>-14.14</v>
      </c>
      <c r="DK87" s="32">
        <f t="shared" ca="1" si="233"/>
        <v>-71.459999999999994</v>
      </c>
      <c r="DL87" s="32">
        <f t="shared" ca="1" si="234"/>
        <v>-73.37</v>
      </c>
      <c r="DM87" s="32">
        <f t="shared" ca="1" si="235"/>
        <v>-73.66</v>
      </c>
      <c r="DN87" s="32">
        <f t="shared" ca="1" si="236"/>
        <v>-104.24</v>
      </c>
      <c r="DO87" s="32">
        <f t="shared" ca="1" si="237"/>
        <v>-199.66</v>
      </c>
      <c r="DP87" s="32">
        <f t="shared" ca="1" si="238"/>
        <v>-4.09</v>
      </c>
      <c r="DQ87" s="32">
        <f t="shared" ca="1" si="239"/>
        <v>-163.98</v>
      </c>
      <c r="DR87" s="32">
        <f t="shared" ca="1" si="240"/>
        <v>-36.92</v>
      </c>
      <c r="DS87" s="32">
        <f t="shared" ca="1" si="241"/>
        <v>-0.16</v>
      </c>
      <c r="DT87" s="32">
        <f t="shared" ca="1" si="242"/>
        <v>-0.37</v>
      </c>
      <c r="DU87" s="31">
        <f t="shared" ca="1" si="243"/>
        <v>-11.77</v>
      </c>
      <c r="DV87" s="31">
        <f t="shared" ca="1" si="244"/>
        <v>-60.79</v>
      </c>
      <c r="DW87" s="31">
        <f t="shared" ca="1" si="245"/>
        <v>-304.22000000000003</v>
      </c>
      <c r="DX87" s="31">
        <f t="shared" ca="1" si="246"/>
        <v>-308.93</v>
      </c>
      <c r="DY87" s="31">
        <f t="shared" ca="1" si="247"/>
        <v>-306.81</v>
      </c>
      <c r="DZ87" s="31">
        <f t="shared" ca="1" si="248"/>
        <v>-429.32</v>
      </c>
      <c r="EA87" s="31">
        <f t="shared" ca="1" si="249"/>
        <v>-813.29</v>
      </c>
      <c r="EB87" s="31">
        <f t="shared" ca="1" si="250"/>
        <v>-16.45</v>
      </c>
      <c r="EC87" s="31">
        <f t="shared" ca="1" si="251"/>
        <v>-652.62</v>
      </c>
      <c r="ED87" s="31">
        <f t="shared" ca="1" si="252"/>
        <v>-145.29</v>
      </c>
      <c r="EE87" s="31">
        <f t="shared" ca="1" si="253"/>
        <v>-0.61</v>
      </c>
      <c r="EF87" s="31">
        <f t="shared" ca="1" si="254"/>
        <v>-1.44</v>
      </c>
      <c r="EG87" s="32">
        <f t="shared" ca="1" si="255"/>
        <v>-68.62</v>
      </c>
      <c r="EH87" s="32">
        <f t="shared" ca="1" si="256"/>
        <v>-357.72</v>
      </c>
      <c r="EI87" s="32">
        <f t="shared" ca="1" si="257"/>
        <v>-1804.8500000000001</v>
      </c>
      <c r="EJ87" s="32">
        <f t="shared" ca="1" si="258"/>
        <v>-1849.7099999999998</v>
      </c>
      <c r="EK87" s="32">
        <f t="shared" ca="1" si="259"/>
        <v>-1853.65</v>
      </c>
      <c r="EL87" s="32">
        <f t="shared" ca="1" si="260"/>
        <v>-2618.33</v>
      </c>
      <c r="EM87" s="32">
        <f t="shared" ca="1" si="261"/>
        <v>-5006.12</v>
      </c>
      <c r="EN87" s="32">
        <f t="shared" ca="1" si="262"/>
        <v>-102.24000000000002</v>
      </c>
      <c r="EO87" s="32">
        <f t="shared" ca="1" si="263"/>
        <v>-4096.1000000000004</v>
      </c>
      <c r="EP87" s="32">
        <f t="shared" ca="1" si="264"/>
        <v>-920.6999999999997</v>
      </c>
      <c r="EQ87" s="32">
        <f t="shared" ca="1" si="265"/>
        <v>-3.89</v>
      </c>
      <c r="ER87" s="32">
        <f t="shared" ca="1" si="266"/>
        <v>-9.2799999999999994</v>
      </c>
    </row>
    <row r="88" spans="1:148" x14ac:dyDescent="0.25">
      <c r="A88" t="s">
        <v>480</v>
      </c>
      <c r="B88" s="1" t="s">
        <v>82</v>
      </c>
      <c r="C88" t="str">
        <f t="shared" ca="1" si="303"/>
        <v>NPP1</v>
      </c>
      <c r="D88" t="str">
        <f t="shared" ca="1" si="304"/>
        <v>Northern Prairie Power Project</v>
      </c>
      <c r="E88" s="51">
        <v>9905.5740000000005</v>
      </c>
      <c r="F88" s="51">
        <v>4018.7280000000001</v>
      </c>
      <c r="G88" s="51">
        <v>30348.738000000001</v>
      </c>
      <c r="H88" s="51">
        <v>25415.124</v>
      </c>
      <c r="I88" s="51">
        <v>18803.148000000001</v>
      </c>
      <c r="J88" s="51">
        <v>19255.11</v>
      </c>
      <c r="K88" s="51">
        <v>14887.698</v>
      </c>
      <c r="L88" s="51">
        <v>22468.866000000002</v>
      </c>
      <c r="M88" s="51">
        <v>23090.675999999999</v>
      </c>
      <c r="N88" s="51">
        <v>17393.376</v>
      </c>
      <c r="O88" s="51">
        <v>2838.7379999999998</v>
      </c>
      <c r="P88" s="51">
        <v>11266.038</v>
      </c>
      <c r="Q88" s="32">
        <v>1779854.14</v>
      </c>
      <c r="R88" s="32">
        <v>190634.76</v>
      </c>
      <c r="S88" s="32">
        <v>5080612.43</v>
      </c>
      <c r="T88" s="32">
        <v>6433428.6100000003</v>
      </c>
      <c r="U88" s="32">
        <v>6220883.6200000001</v>
      </c>
      <c r="V88" s="32">
        <v>4782175.83</v>
      </c>
      <c r="W88" s="32">
        <v>2172292.7400000002</v>
      </c>
      <c r="X88" s="32">
        <v>3540390.16</v>
      </c>
      <c r="Y88" s="32">
        <v>5326412.84</v>
      </c>
      <c r="Z88" s="32">
        <v>2560990.2200000002</v>
      </c>
      <c r="AA88" s="32">
        <v>155717.45000000001</v>
      </c>
      <c r="AB88" s="32">
        <v>1441335.83</v>
      </c>
      <c r="AC88" s="2">
        <v>-4.8099999999999996</v>
      </c>
      <c r="AD88" s="2">
        <v>-4.8099999999999996</v>
      </c>
      <c r="AE88" s="2">
        <v>-4.8099999999999996</v>
      </c>
      <c r="AF88" s="2">
        <v>-4.8099999999999996</v>
      </c>
      <c r="AG88" s="2">
        <v>-4.8099999999999996</v>
      </c>
      <c r="AH88" s="2">
        <v>-4.8099999999999996</v>
      </c>
      <c r="AI88" s="2">
        <v>-4.8099999999999996</v>
      </c>
      <c r="AJ88" s="2">
        <v>-4.8099999999999996</v>
      </c>
      <c r="AK88" s="2">
        <v>-4.8099999999999996</v>
      </c>
      <c r="AL88" s="2">
        <v>-4.8099999999999996</v>
      </c>
      <c r="AM88" s="2">
        <v>-4.8099999999999996</v>
      </c>
      <c r="AN88" s="2">
        <v>-4.8099999999999996</v>
      </c>
      <c r="AO88" s="33">
        <v>-85610.98</v>
      </c>
      <c r="AP88" s="33">
        <v>-9169.5300000000007</v>
      </c>
      <c r="AQ88" s="33">
        <v>-244377.46</v>
      </c>
      <c r="AR88" s="33">
        <v>-309447.92</v>
      </c>
      <c r="AS88" s="33">
        <v>-299224.5</v>
      </c>
      <c r="AT88" s="33">
        <v>-230022.66</v>
      </c>
      <c r="AU88" s="33">
        <v>-104487.28</v>
      </c>
      <c r="AV88" s="33">
        <v>-170292.77</v>
      </c>
      <c r="AW88" s="33">
        <v>-256200.46</v>
      </c>
      <c r="AX88" s="33">
        <v>-123183.63</v>
      </c>
      <c r="AY88" s="33">
        <v>-7490.01</v>
      </c>
      <c r="AZ88" s="33">
        <v>-69328.25</v>
      </c>
      <c r="BA88" s="31">
        <f t="shared" si="267"/>
        <v>-711.94</v>
      </c>
      <c r="BB88" s="31">
        <f t="shared" si="268"/>
        <v>-76.25</v>
      </c>
      <c r="BC88" s="31">
        <f t="shared" si="269"/>
        <v>-2032.24</v>
      </c>
      <c r="BD88" s="31">
        <f t="shared" si="270"/>
        <v>10293.49</v>
      </c>
      <c r="BE88" s="31">
        <f t="shared" si="271"/>
        <v>9953.41</v>
      </c>
      <c r="BF88" s="31">
        <f t="shared" si="272"/>
        <v>7651.48</v>
      </c>
      <c r="BG88" s="31">
        <f t="shared" si="273"/>
        <v>6734.11</v>
      </c>
      <c r="BH88" s="31">
        <f t="shared" si="274"/>
        <v>10975.21</v>
      </c>
      <c r="BI88" s="31">
        <f t="shared" si="275"/>
        <v>16511.88</v>
      </c>
      <c r="BJ88" s="31">
        <f t="shared" si="276"/>
        <v>-9987.86</v>
      </c>
      <c r="BK88" s="31">
        <f t="shared" si="277"/>
        <v>-607.29999999999995</v>
      </c>
      <c r="BL88" s="31">
        <f t="shared" si="278"/>
        <v>-5621.21</v>
      </c>
      <c r="BM88" s="6">
        <f t="shared" ca="1" si="305"/>
        <v>-0.12</v>
      </c>
      <c r="BN88" s="6">
        <f t="shared" ca="1" si="305"/>
        <v>-0.12</v>
      </c>
      <c r="BO88" s="6">
        <f t="shared" ca="1" si="305"/>
        <v>-0.12</v>
      </c>
      <c r="BP88" s="6">
        <f t="shared" ca="1" si="305"/>
        <v>-0.12</v>
      </c>
      <c r="BQ88" s="6">
        <f t="shared" ca="1" si="305"/>
        <v>-0.12</v>
      </c>
      <c r="BR88" s="6">
        <f t="shared" ca="1" si="305"/>
        <v>-0.12</v>
      </c>
      <c r="BS88" s="6">
        <f t="shared" ca="1" si="305"/>
        <v>-0.12</v>
      </c>
      <c r="BT88" s="6">
        <f t="shared" ca="1" si="305"/>
        <v>-0.12</v>
      </c>
      <c r="BU88" s="6">
        <f t="shared" ca="1" si="305"/>
        <v>-0.12</v>
      </c>
      <c r="BV88" s="6">
        <f t="shared" ca="1" si="305"/>
        <v>-0.12</v>
      </c>
      <c r="BW88" s="6">
        <f t="shared" ca="1" si="305"/>
        <v>-0.12</v>
      </c>
      <c r="BX88" s="6">
        <f t="shared" ca="1" si="305"/>
        <v>-0.12</v>
      </c>
      <c r="BY88" s="31">
        <f t="shared" ca="1" si="219"/>
        <v>-213582.5</v>
      </c>
      <c r="BZ88" s="31">
        <f t="shared" ca="1" si="220"/>
        <v>-22876.17</v>
      </c>
      <c r="CA88" s="31">
        <f t="shared" ca="1" si="221"/>
        <v>-609673.49</v>
      </c>
      <c r="CB88" s="31">
        <f t="shared" ca="1" si="222"/>
        <v>-772011.43</v>
      </c>
      <c r="CC88" s="31">
        <f t="shared" ca="1" si="223"/>
        <v>-746506.03</v>
      </c>
      <c r="CD88" s="31">
        <f t="shared" ca="1" si="224"/>
        <v>-573861.1</v>
      </c>
      <c r="CE88" s="31">
        <f t="shared" ca="1" si="225"/>
        <v>-260675.13</v>
      </c>
      <c r="CF88" s="31">
        <f t="shared" ca="1" si="226"/>
        <v>-424846.82</v>
      </c>
      <c r="CG88" s="31">
        <f t="shared" ca="1" si="227"/>
        <v>-639169.54</v>
      </c>
      <c r="CH88" s="31">
        <f t="shared" ca="1" si="228"/>
        <v>-307318.83</v>
      </c>
      <c r="CI88" s="31">
        <f t="shared" ca="1" si="229"/>
        <v>-18686.09</v>
      </c>
      <c r="CJ88" s="31">
        <f t="shared" ca="1" si="230"/>
        <v>-172960.3</v>
      </c>
      <c r="CK88" s="32">
        <f t="shared" ca="1" si="279"/>
        <v>4805.6099999999997</v>
      </c>
      <c r="CL88" s="32">
        <f t="shared" ca="1" si="280"/>
        <v>514.71</v>
      </c>
      <c r="CM88" s="32">
        <f t="shared" ca="1" si="281"/>
        <v>13717.65</v>
      </c>
      <c r="CN88" s="32">
        <f t="shared" ca="1" si="282"/>
        <v>17370.259999999998</v>
      </c>
      <c r="CO88" s="32">
        <f t="shared" ca="1" si="283"/>
        <v>16796.39</v>
      </c>
      <c r="CP88" s="32">
        <f t="shared" ca="1" si="284"/>
        <v>12911.87</v>
      </c>
      <c r="CQ88" s="32">
        <f t="shared" ca="1" si="285"/>
        <v>5865.19</v>
      </c>
      <c r="CR88" s="32">
        <f t="shared" ca="1" si="286"/>
        <v>9559.0499999999993</v>
      </c>
      <c r="CS88" s="32">
        <f t="shared" ca="1" si="287"/>
        <v>14381.31</v>
      </c>
      <c r="CT88" s="32">
        <f t="shared" ca="1" si="288"/>
        <v>6914.67</v>
      </c>
      <c r="CU88" s="32">
        <f t="shared" ca="1" si="289"/>
        <v>420.44</v>
      </c>
      <c r="CV88" s="32">
        <f t="shared" ca="1" si="290"/>
        <v>3891.61</v>
      </c>
      <c r="CW88" s="31">
        <f t="shared" ca="1" si="291"/>
        <v>-122453.97000000002</v>
      </c>
      <c r="CX88" s="31">
        <f t="shared" ca="1" si="292"/>
        <v>-13115.679999999998</v>
      </c>
      <c r="CY88" s="31">
        <f t="shared" ca="1" si="293"/>
        <v>-349546.14</v>
      </c>
      <c r="CZ88" s="31">
        <f t="shared" ca="1" si="294"/>
        <v>-455486.74000000005</v>
      </c>
      <c r="DA88" s="31">
        <f t="shared" ca="1" si="295"/>
        <v>-440438.55</v>
      </c>
      <c r="DB88" s="31">
        <f t="shared" ca="1" si="296"/>
        <v>-338578.04999999993</v>
      </c>
      <c r="DC88" s="31">
        <f t="shared" ca="1" si="297"/>
        <v>-157056.76999999999</v>
      </c>
      <c r="DD88" s="31">
        <f t="shared" ca="1" si="298"/>
        <v>-255970.21000000002</v>
      </c>
      <c r="DE88" s="31">
        <f t="shared" ca="1" si="299"/>
        <v>-385099.65</v>
      </c>
      <c r="DF88" s="31">
        <f t="shared" ca="1" si="300"/>
        <v>-167232.67000000004</v>
      </c>
      <c r="DG88" s="31">
        <f t="shared" ca="1" si="301"/>
        <v>-10168.340000000002</v>
      </c>
      <c r="DH88" s="31">
        <f t="shared" ca="1" si="302"/>
        <v>-94119.23</v>
      </c>
      <c r="DI88" s="32">
        <f t="shared" ca="1" si="231"/>
        <v>-6122.7</v>
      </c>
      <c r="DJ88" s="32">
        <f t="shared" ca="1" si="232"/>
        <v>-655.78</v>
      </c>
      <c r="DK88" s="32">
        <f t="shared" ca="1" si="233"/>
        <v>-17477.310000000001</v>
      </c>
      <c r="DL88" s="32">
        <f t="shared" ca="1" si="234"/>
        <v>-22774.34</v>
      </c>
      <c r="DM88" s="32">
        <f t="shared" ca="1" si="235"/>
        <v>-22021.93</v>
      </c>
      <c r="DN88" s="32">
        <f t="shared" ca="1" si="236"/>
        <v>-16928.900000000001</v>
      </c>
      <c r="DO88" s="32">
        <f t="shared" ca="1" si="237"/>
        <v>-7852.84</v>
      </c>
      <c r="DP88" s="32">
        <f t="shared" ca="1" si="238"/>
        <v>-12798.51</v>
      </c>
      <c r="DQ88" s="32">
        <f t="shared" ca="1" si="239"/>
        <v>-19254.98</v>
      </c>
      <c r="DR88" s="32">
        <f t="shared" ca="1" si="240"/>
        <v>-8361.6299999999992</v>
      </c>
      <c r="DS88" s="32">
        <f t="shared" ca="1" si="241"/>
        <v>-508.42</v>
      </c>
      <c r="DT88" s="32">
        <f t="shared" ca="1" si="242"/>
        <v>-4705.96</v>
      </c>
      <c r="DU88" s="31">
        <f t="shared" ca="1" si="243"/>
        <v>-26610.13</v>
      </c>
      <c r="DV88" s="31">
        <f t="shared" ca="1" si="244"/>
        <v>-2819.5</v>
      </c>
      <c r="DW88" s="31">
        <f t="shared" ca="1" si="245"/>
        <v>-74405.08</v>
      </c>
      <c r="DX88" s="31">
        <f t="shared" ca="1" si="246"/>
        <v>-95891.96</v>
      </c>
      <c r="DY88" s="31">
        <f t="shared" ca="1" si="247"/>
        <v>-91728.41</v>
      </c>
      <c r="DZ88" s="31">
        <f t="shared" ca="1" si="248"/>
        <v>-69723.53</v>
      </c>
      <c r="EA88" s="31">
        <f t="shared" ca="1" si="249"/>
        <v>-31987.78</v>
      </c>
      <c r="EB88" s="31">
        <f t="shared" ca="1" si="250"/>
        <v>-51535.65</v>
      </c>
      <c r="EC88" s="31">
        <f t="shared" ca="1" si="251"/>
        <v>-76634.429999999993</v>
      </c>
      <c r="ED88" s="31">
        <f t="shared" ca="1" si="252"/>
        <v>-32901.129999999997</v>
      </c>
      <c r="EE88" s="31">
        <f t="shared" ca="1" si="253"/>
        <v>-1976.76</v>
      </c>
      <c r="EF88" s="31">
        <f t="shared" ca="1" si="254"/>
        <v>-18084.330000000002</v>
      </c>
      <c r="EG88" s="32">
        <f t="shared" ca="1" si="255"/>
        <v>-155186.80000000002</v>
      </c>
      <c r="EH88" s="32">
        <f t="shared" ca="1" si="256"/>
        <v>-16590.96</v>
      </c>
      <c r="EI88" s="32">
        <f t="shared" ca="1" si="257"/>
        <v>-441428.53</v>
      </c>
      <c r="EJ88" s="32">
        <f t="shared" ca="1" si="258"/>
        <v>-574153.04</v>
      </c>
      <c r="EK88" s="32">
        <f t="shared" ca="1" si="259"/>
        <v>-554188.89</v>
      </c>
      <c r="EL88" s="32">
        <f t="shared" ca="1" si="260"/>
        <v>-425230.48</v>
      </c>
      <c r="EM88" s="32">
        <f t="shared" ca="1" si="261"/>
        <v>-196897.38999999998</v>
      </c>
      <c r="EN88" s="32">
        <f t="shared" ca="1" si="262"/>
        <v>-320304.37000000005</v>
      </c>
      <c r="EO88" s="32">
        <f t="shared" ca="1" si="263"/>
        <v>-480989.06</v>
      </c>
      <c r="EP88" s="32">
        <f t="shared" ca="1" si="264"/>
        <v>-208495.43000000005</v>
      </c>
      <c r="EQ88" s="32">
        <f t="shared" ca="1" si="265"/>
        <v>-12653.520000000002</v>
      </c>
      <c r="ER88" s="32">
        <f t="shared" ca="1" si="266"/>
        <v>-116909.52</v>
      </c>
    </row>
    <row r="89" spans="1:148" x14ac:dyDescent="0.25">
      <c r="A89" t="s">
        <v>481</v>
      </c>
      <c r="B89" s="1" t="s">
        <v>102</v>
      </c>
      <c r="C89" t="str">
        <f t="shared" ca="1" si="303"/>
        <v>NRG3</v>
      </c>
      <c r="D89" t="str">
        <f t="shared" ca="1" si="304"/>
        <v>NRGreen</v>
      </c>
      <c r="L89" s="51">
        <v>0</v>
      </c>
      <c r="M89" s="51">
        <v>0</v>
      </c>
      <c r="N89" s="51">
        <v>0</v>
      </c>
      <c r="O89" s="51">
        <v>0</v>
      </c>
      <c r="P89" s="51">
        <v>0</v>
      </c>
      <c r="Q89" s="32"/>
      <c r="R89" s="32"/>
      <c r="S89" s="32"/>
      <c r="T89" s="32"/>
      <c r="U89" s="32"/>
      <c r="V89" s="32"/>
      <c r="W89" s="32"/>
      <c r="X89" s="32">
        <v>0</v>
      </c>
      <c r="Y89" s="32">
        <v>0</v>
      </c>
      <c r="Z89" s="32">
        <v>0</v>
      </c>
      <c r="AA89" s="32">
        <v>0</v>
      </c>
      <c r="AB89" s="32">
        <v>0</v>
      </c>
      <c r="AJ89" s="2">
        <v>0</v>
      </c>
      <c r="AK89" s="2">
        <v>0</v>
      </c>
      <c r="AL89" s="2">
        <v>0</v>
      </c>
      <c r="AM89" s="2">
        <v>0</v>
      </c>
      <c r="AN89" s="2">
        <v>0</v>
      </c>
      <c r="AO89" s="33"/>
      <c r="AP89" s="33"/>
      <c r="AQ89" s="33"/>
      <c r="AR89" s="33"/>
      <c r="AS89" s="33"/>
      <c r="AT89" s="33"/>
      <c r="AU89" s="33"/>
      <c r="AV89" s="33">
        <v>0</v>
      </c>
      <c r="AW89" s="33">
        <v>0</v>
      </c>
      <c r="AX89" s="33">
        <v>0</v>
      </c>
      <c r="AY89" s="33">
        <v>0</v>
      </c>
      <c r="AZ89" s="33">
        <v>0</v>
      </c>
      <c r="BA89" s="31">
        <f t="shared" si="267"/>
        <v>0</v>
      </c>
      <c r="BB89" s="31">
        <f t="shared" si="268"/>
        <v>0</v>
      </c>
      <c r="BC89" s="31">
        <f t="shared" si="269"/>
        <v>0</v>
      </c>
      <c r="BD89" s="31">
        <f t="shared" si="270"/>
        <v>0</v>
      </c>
      <c r="BE89" s="31">
        <f t="shared" si="271"/>
        <v>0</v>
      </c>
      <c r="BF89" s="31">
        <f t="shared" si="272"/>
        <v>0</v>
      </c>
      <c r="BG89" s="31">
        <f t="shared" si="273"/>
        <v>0</v>
      </c>
      <c r="BH89" s="31">
        <f t="shared" si="274"/>
        <v>0</v>
      </c>
      <c r="BI89" s="31">
        <f t="shared" si="275"/>
        <v>0</v>
      </c>
      <c r="BJ89" s="31">
        <f t="shared" si="276"/>
        <v>0</v>
      </c>
      <c r="BK89" s="31">
        <f t="shared" si="277"/>
        <v>0</v>
      </c>
      <c r="BL89" s="31">
        <f t="shared" si="278"/>
        <v>0</v>
      </c>
      <c r="BM89" s="6">
        <f t="shared" ca="1" si="305"/>
        <v>1.14E-2</v>
      </c>
      <c r="BN89" s="6">
        <f t="shared" ca="1" si="305"/>
        <v>1.14E-2</v>
      </c>
      <c r="BO89" s="6">
        <f t="shared" ca="1" si="305"/>
        <v>1.14E-2</v>
      </c>
      <c r="BP89" s="6">
        <f t="shared" ca="1" si="305"/>
        <v>1.14E-2</v>
      </c>
      <c r="BQ89" s="6">
        <f t="shared" ca="1" si="305"/>
        <v>1.14E-2</v>
      </c>
      <c r="BR89" s="6">
        <f t="shared" ca="1" si="305"/>
        <v>1.14E-2</v>
      </c>
      <c r="BS89" s="6">
        <f t="shared" ca="1" si="305"/>
        <v>1.14E-2</v>
      </c>
      <c r="BT89" s="6">
        <f t="shared" ca="1" si="305"/>
        <v>1.14E-2</v>
      </c>
      <c r="BU89" s="6">
        <f t="shared" ca="1" si="305"/>
        <v>1.14E-2</v>
      </c>
      <c r="BV89" s="6">
        <f t="shared" ca="1" si="305"/>
        <v>1.14E-2</v>
      </c>
      <c r="BW89" s="6">
        <f t="shared" ca="1" si="305"/>
        <v>1.14E-2</v>
      </c>
      <c r="BX89" s="6">
        <f t="shared" ca="1" si="305"/>
        <v>1.14E-2</v>
      </c>
      <c r="BY89" s="31">
        <f t="shared" ca="1" si="219"/>
        <v>0</v>
      </c>
      <c r="BZ89" s="31">
        <f t="shared" ca="1" si="220"/>
        <v>0</v>
      </c>
      <c r="CA89" s="31">
        <f t="shared" ca="1" si="221"/>
        <v>0</v>
      </c>
      <c r="CB89" s="31">
        <f t="shared" ca="1" si="222"/>
        <v>0</v>
      </c>
      <c r="CC89" s="31">
        <f t="shared" ca="1" si="223"/>
        <v>0</v>
      </c>
      <c r="CD89" s="31">
        <f t="shared" ca="1" si="224"/>
        <v>0</v>
      </c>
      <c r="CE89" s="31">
        <f t="shared" ca="1" si="225"/>
        <v>0</v>
      </c>
      <c r="CF89" s="31">
        <f t="shared" ca="1" si="226"/>
        <v>0</v>
      </c>
      <c r="CG89" s="31">
        <f t="shared" ca="1" si="227"/>
        <v>0</v>
      </c>
      <c r="CH89" s="31">
        <f t="shared" ca="1" si="228"/>
        <v>0</v>
      </c>
      <c r="CI89" s="31">
        <f t="shared" ca="1" si="229"/>
        <v>0</v>
      </c>
      <c r="CJ89" s="31">
        <f t="shared" ca="1" si="230"/>
        <v>0</v>
      </c>
      <c r="CK89" s="32">
        <f t="shared" ca="1" si="279"/>
        <v>0</v>
      </c>
      <c r="CL89" s="32">
        <f t="shared" ca="1" si="280"/>
        <v>0</v>
      </c>
      <c r="CM89" s="32">
        <f t="shared" ca="1" si="281"/>
        <v>0</v>
      </c>
      <c r="CN89" s="32">
        <f t="shared" ca="1" si="282"/>
        <v>0</v>
      </c>
      <c r="CO89" s="32">
        <f t="shared" ca="1" si="283"/>
        <v>0</v>
      </c>
      <c r="CP89" s="32">
        <f t="shared" ca="1" si="284"/>
        <v>0</v>
      </c>
      <c r="CQ89" s="32">
        <f t="shared" ca="1" si="285"/>
        <v>0</v>
      </c>
      <c r="CR89" s="32">
        <f t="shared" ca="1" si="286"/>
        <v>0</v>
      </c>
      <c r="CS89" s="32">
        <f t="shared" ca="1" si="287"/>
        <v>0</v>
      </c>
      <c r="CT89" s="32">
        <f t="shared" ca="1" si="288"/>
        <v>0</v>
      </c>
      <c r="CU89" s="32">
        <f t="shared" ca="1" si="289"/>
        <v>0</v>
      </c>
      <c r="CV89" s="32">
        <f t="shared" ca="1" si="290"/>
        <v>0</v>
      </c>
      <c r="CW89" s="31">
        <f t="shared" ca="1" si="291"/>
        <v>0</v>
      </c>
      <c r="CX89" s="31">
        <f t="shared" ca="1" si="292"/>
        <v>0</v>
      </c>
      <c r="CY89" s="31">
        <f t="shared" ca="1" si="293"/>
        <v>0</v>
      </c>
      <c r="CZ89" s="31">
        <f t="shared" ca="1" si="294"/>
        <v>0</v>
      </c>
      <c r="DA89" s="31">
        <f t="shared" ca="1" si="295"/>
        <v>0</v>
      </c>
      <c r="DB89" s="31">
        <f t="shared" ca="1" si="296"/>
        <v>0</v>
      </c>
      <c r="DC89" s="31">
        <f t="shared" ca="1" si="297"/>
        <v>0</v>
      </c>
      <c r="DD89" s="31">
        <f t="shared" ca="1" si="298"/>
        <v>0</v>
      </c>
      <c r="DE89" s="31">
        <f t="shared" ca="1" si="299"/>
        <v>0</v>
      </c>
      <c r="DF89" s="31">
        <f t="shared" ca="1" si="300"/>
        <v>0</v>
      </c>
      <c r="DG89" s="31">
        <f t="shared" ca="1" si="301"/>
        <v>0</v>
      </c>
      <c r="DH89" s="31">
        <f t="shared" ca="1" si="302"/>
        <v>0</v>
      </c>
      <c r="DI89" s="32">
        <f t="shared" ca="1" si="231"/>
        <v>0</v>
      </c>
      <c r="DJ89" s="32">
        <f t="shared" ca="1" si="232"/>
        <v>0</v>
      </c>
      <c r="DK89" s="32">
        <f t="shared" ca="1" si="233"/>
        <v>0</v>
      </c>
      <c r="DL89" s="32">
        <f t="shared" ca="1" si="234"/>
        <v>0</v>
      </c>
      <c r="DM89" s="32">
        <f t="shared" ca="1" si="235"/>
        <v>0</v>
      </c>
      <c r="DN89" s="32">
        <f t="shared" ca="1" si="236"/>
        <v>0</v>
      </c>
      <c r="DO89" s="32">
        <f t="shared" ca="1" si="237"/>
        <v>0</v>
      </c>
      <c r="DP89" s="32">
        <f t="shared" ca="1" si="238"/>
        <v>0</v>
      </c>
      <c r="DQ89" s="32">
        <f t="shared" ca="1" si="239"/>
        <v>0</v>
      </c>
      <c r="DR89" s="32">
        <f t="shared" ca="1" si="240"/>
        <v>0</v>
      </c>
      <c r="DS89" s="32">
        <f t="shared" ca="1" si="241"/>
        <v>0</v>
      </c>
      <c r="DT89" s="32">
        <f t="shared" ca="1" si="242"/>
        <v>0</v>
      </c>
      <c r="DU89" s="31">
        <f t="shared" ca="1" si="243"/>
        <v>0</v>
      </c>
      <c r="DV89" s="31">
        <f t="shared" ca="1" si="244"/>
        <v>0</v>
      </c>
      <c r="DW89" s="31">
        <f t="shared" ca="1" si="245"/>
        <v>0</v>
      </c>
      <c r="DX89" s="31">
        <f t="shared" ca="1" si="246"/>
        <v>0</v>
      </c>
      <c r="DY89" s="31">
        <f t="shared" ca="1" si="247"/>
        <v>0</v>
      </c>
      <c r="DZ89" s="31">
        <f t="shared" ca="1" si="248"/>
        <v>0</v>
      </c>
      <c r="EA89" s="31">
        <f t="shared" ca="1" si="249"/>
        <v>0</v>
      </c>
      <c r="EB89" s="31">
        <f t="shared" ca="1" si="250"/>
        <v>0</v>
      </c>
      <c r="EC89" s="31">
        <f t="shared" ca="1" si="251"/>
        <v>0</v>
      </c>
      <c r="ED89" s="31">
        <f t="shared" ca="1" si="252"/>
        <v>0</v>
      </c>
      <c r="EE89" s="31">
        <f t="shared" ca="1" si="253"/>
        <v>0</v>
      </c>
      <c r="EF89" s="31">
        <f t="shared" ca="1" si="254"/>
        <v>0</v>
      </c>
      <c r="EG89" s="32">
        <f t="shared" ca="1" si="255"/>
        <v>0</v>
      </c>
      <c r="EH89" s="32">
        <f t="shared" ca="1" si="256"/>
        <v>0</v>
      </c>
      <c r="EI89" s="32">
        <f t="shared" ca="1" si="257"/>
        <v>0</v>
      </c>
      <c r="EJ89" s="32">
        <f t="shared" ca="1" si="258"/>
        <v>0</v>
      </c>
      <c r="EK89" s="32">
        <f t="shared" ca="1" si="259"/>
        <v>0</v>
      </c>
      <c r="EL89" s="32">
        <f t="shared" ca="1" si="260"/>
        <v>0</v>
      </c>
      <c r="EM89" s="32">
        <f t="shared" ca="1" si="261"/>
        <v>0</v>
      </c>
      <c r="EN89" s="32">
        <f t="shared" ca="1" si="262"/>
        <v>0</v>
      </c>
      <c r="EO89" s="32">
        <f t="shared" ca="1" si="263"/>
        <v>0</v>
      </c>
      <c r="EP89" s="32">
        <f t="shared" ca="1" si="264"/>
        <v>0</v>
      </c>
      <c r="EQ89" s="32">
        <f t="shared" ca="1" si="265"/>
        <v>0</v>
      </c>
      <c r="ER89" s="32">
        <f t="shared" ca="1" si="266"/>
        <v>0</v>
      </c>
    </row>
    <row r="90" spans="1:148" x14ac:dyDescent="0.25">
      <c r="A90" t="s">
        <v>482</v>
      </c>
      <c r="B90" s="1" t="s">
        <v>103</v>
      </c>
      <c r="C90" t="str">
        <f t="shared" ca="1" si="303"/>
        <v>NX01</v>
      </c>
      <c r="D90" t="str">
        <f t="shared" ca="1" si="304"/>
        <v>Nexen Balzac</v>
      </c>
      <c r="E90" s="51">
        <v>61407.130799999999</v>
      </c>
      <c r="F90" s="51">
        <v>45910.5219</v>
      </c>
      <c r="G90" s="51">
        <v>66536.993400000007</v>
      </c>
      <c r="H90" s="51">
        <v>57893.953300000001</v>
      </c>
      <c r="I90" s="51">
        <v>46598.424299999999</v>
      </c>
      <c r="J90" s="51">
        <v>35074.172100000003</v>
      </c>
      <c r="K90" s="51">
        <v>39065.505400000002</v>
      </c>
      <c r="L90" s="51">
        <v>62822.6253</v>
      </c>
      <c r="M90" s="51">
        <v>59105.2045</v>
      </c>
      <c r="N90" s="51">
        <v>41994.849199999997</v>
      </c>
      <c r="O90" s="51">
        <v>30118.405500000001</v>
      </c>
      <c r="P90" s="51">
        <v>40418.715499999998</v>
      </c>
      <c r="Q90" s="32">
        <v>4246570.16</v>
      </c>
      <c r="R90" s="32">
        <v>1522070.35</v>
      </c>
      <c r="S90" s="32">
        <v>7688015.0599999996</v>
      </c>
      <c r="T90" s="32">
        <v>9897871.8100000005</v>
      </c>
      <c r="U90" s="32">
        <v>8880270.3399999999</v>
      </c>
      <c r="V90" s="32">
        <v>5322996.2699999996</v>
      </c>
      <c r="W90" s="32">
        <v>3116757.45</v>
      </c>
      <c r="X90" s="32">
        <v>6064040.9299999997</v>
      </c>
      <c r="Y90" s="32">
        <v>7584107.8300000001</v>
      </c>
      <c r="Z90" s="32">
        <v>4004671.02</v>
      </c>
      <c r="AA90" s="32">
        <v>1118237.98</v>
      </c>
      <c r="AB90" s="32">
        <v>3183482.93</v>
      </c>
      <c r="AC90" s="2">
        <v>0.37</v>
      </c>
      <c r="AD90" s="2">
        <v>0.37</v>
      </c>
      <c r="AE90" s="2">
        <v>0.37</v>
      </c>
      <c r="AF90" s="2">
        <v>0.37</v>
      </c>
      <c r="AG90" s="2">
        <v>0.37</v>
      </c>
      <c r="AH90" s="2">
        <v>0.37</v>
      </c>
      <c r="AI90" s="2">
        <v>0.37</v>
      </c>
      <c r="AJ90" s="2">
        <v>0.37</v>
      </c>
      <c r="AK90" s="2">
        <v>0.37</v>
      </c>
      <c r="AL90" s="2">
        <v>0.37</v>
      </c>
      <c r="AM90" s="2">
        <v>0.37</v>
      </c>
      <c r="AN90" s="2">
        <v>0.37</v>
      </c>
      <c r="AO90" s="33">
        <v>15712.31</v>
      </c>
      <c r="AP90" s="33">
        <v>5631.66</v>
      </c>
      <c r="AQ90" s="33">
        <v>28445.66</v>
      </c>
      <c r="AR90" s="33">
        <v>36622.129999999997</v>
      </c>
      <c r="AS90" s="33">
        <v>32857</v>
      </c>
      <c r="AT90" s="33">
        <v>19695.09</v>
      </c>
      <c r="AU90" s="33">
        <v>11532</v>
      </c>
      <c r="AV90" s="33">
        <v>22436.95</v>
      </c>
      <c r="AW90" s="33">
        <v>28061.200000000001</v>
      </c>
      <c r="AX90" s="33">
        <v>14817.28</v>
      </c>
      <c r="AY90" s="33">
        <v>4137.4799999999996</v>
      </c>
      <c r="AZ90" s="33">
        <v>11778.89</v>
      </c>
      <c r="BA90" s="31">
        <f t="shared" si="267"/>
        <v>-1698.63</v>
      </c>
      <c r="BB90" s="31">
        <f t="shared" si="268"/>
        <v>-608.83000000000004</v>
      </c>
      <c r="BC90" s="31">
        <f t="shared" si="269"/>
        <v>-3075.21</v>
      </c>
      <c r="BD90" s="31">
        <f t="shared" si="270"/>
        <v>15836.59</v>
      </c>
      <c r="BE90" s="31">
        <f t="shared" si="271"/>
        <v>14208.43</v>
      </c>
      <c r="BF90" s="31">
        <f t="shared" si="272"/>
        <v>8516.7900000000009</v>
      </c>
      <c r="BG90" s="31">
        <f t="shared" si="273"/>
        <v>9661.9500000000007</v>
      </c>
      <c r="BH90" s="31">
        <f t="shared" si="274"/>
        <v>18798.53</v>
      </c>
      <c r="BI90" s="31">
        <f t="shared" si="275"/>
        <v>23510.73</v>
      </c>
      <c r="BJ90" s="31">
        <f t="shared" si="276"/>
        <v>-15618.22</v>
      </c>
      <c r="BK90" s="31">
        <f t="shared" si="277"/>
        <v>-4361.13</v>
      </c>
      <c r="BL90" s="31">
        <f t="shared" si="278"/>
        <v>-12415.58</v>
      </c>
      <c r="BM90" s="6">
        <f t="shared" ca="1" si="305"/>
        <v>-2.23E-2</v>
      </c>
      <c r="BN90" s="6">
        <f t="shared" ca="1" si="305"/>
        <v>-2.23E-2</v>
      </c>
      <c r="BO90" s="6">
        <f t="shared" ca="1" si="305"/>
        <v>-2.23E-2</v>
      </c>
      <c r="BP90" s="6">
        <f t="shared" ca="1" si="305"/>
        <v>-2.23E-2</v>
      </c>
      <c r="BQ90" s="6">
        <f t="shared" ca="1" si="305"/>
        <v>-2.23E-2</v>
      </c>
      <c r="BR90" s="6">
        <f t="shared" ca="1" si="305"/>
        <v>-2.23E-2</v>
      </c>
      <c r="BS90" s="6">
        <f t="shared" ca="1" si="305"/>
        <v>-2.23E-2</v>
      </c>
      <c r="BT90" s="6">
        <f t="shared" ca="1" si="305"/>
        <v>-2.23E-2</v>
      </c>
      <c r="BU90" s="6">
        <f t="shared" ca="1" si="305"/>
        <v>-2.23E-2</v>
      </c>
      <c r="BV90" s="6">
        <f t="shared" ca="1" si="305"/>
        <v>-2.23E-2</v>
      </c>
      <c r="BW90" s="6">
        <f t="shared" ca="1" si="305"/>
        <v>-2.23E-2</v>
      </c>
      <c r="BX90" s="6">
        <f t="shared" ca="1" si="305"/>
        <v>-2.23E-2</v>
      </c>
      <c r="BY90" s="31">
        <f t="shared" ca="1" si="219"/>
        <v>-94698.51</v>
      </c>
      <c r="BZ90" s="31">
        <f t="shared" ca="1" si="220"/>
        <v>-33942.17</v>
      </c>
      <c r="CA90" s="31">
        <f t="shared" ca="1" si="221"/>
        <v>-171442.74</v>
      </c>
      <c r="CB90" s="31">
        <f t="shared" ca="1" si="222"/>
        <v>-220722.54</v>
      </c>
      <c r="CC90" s="31">
        <f t="shared" ca="1" si="223"/>
        <v>-198030.03</v>
      </c>
      <c r="CD90" s="31">
        <f t="shared" ca="1" si="224"/>
        <v>-118702.82</v>
      </c>
      <c r="CE90" s="31">
        <f t="shared" ca="1" si="225"/>
        <v>-69503.69</v>
      </c>
      <c r="CF90" s="31">
        <f t="shared" ca="1" si="226"/>
        <v>-135228.10999999999</v>
      </c>
      <c r="CG90" s="31">
        <f t="shared" ca="1" si="227"/>
        <v>-169125.6</v>
      </c>
      <c r="CH90" s="31">
        <f t="shared" ca="1" si="228"/>
        <v>-89304.16</v>
      </c>
      <c r="CI90" s="31">
        <f t="shared" ca="1" si="229"/>
        <v>-24936.71</v>
      </c>
      <c r="CJ90" s="31">
        <f t="shared" ca="1" si="230"/>
        <v>-70991.67</v>
      </c>
      <c r="CK90" s="32">
        <f t="shared" ca="1" si="279"/>
        <v>11465.74</v>
      </c>
      <c r="CL90" s="32">
        <f t="shared" ca="1" si="280"/>
        <v>4109.59</v>
      </c>
      <c r="CM90" s="32">
        <f t="shared" ca="1" si="281"/>
        <v>20757.64</v>
      </c>
      <c r="CN90" s="32">
        <f t="shared" ca="1" si="282"/>
        <v>26724.25</v>
      </c>
      <c r="CO90" s="32">
        <f t="shared" ca="1" si="283"/>
        <v>23976.73</v>
      </c>
      <c r="CP90" s="32">
        <f t="shared" ca="1" si="284"/>
        <v>14372.09</v>
      </c>
      <c r="CQ90" s="32">
        <f t="shared" ca="1" si="285"/>
        <v>8415.25</v>
      </c>
      <c r="CR90" s="32">
        <f t="shared" ca="1" si="286"/>
        <v>16372.91</v>
      </c>
      <c r="CS90" s="32">
        <f t="shared" ca="1" si="287"/>
        <v>20477.09</v>
      </c>
      <c r="CT90" s="32">
        <f t="shared" ca="1" si="288"/>
        <v>10812.61</v>
      </c>
      <c r="CU90" s="32">
        <f t="shared" ca="1" si="289"/>
        <v>3019.24</v>
      </c>
      <c r="CV90" s="32">
        <f t="shared" ca="1" si="290"/>
        <v>8595.4</v>
      </c>
      <c r="CW90" s="31">
        <f t="shared" ca="1" si="291"/>
        <v>-97246.449999999983</v>
      </c>
      <c r="CX90" s="31">
        <f t="shared" ca="1" si="292"/>
        <v>-34855.409999999996</v>
      </c>
      <c r="CY90" s="31">
        <f t="shared" ca="1" si="293"/>
        <v>-176055.55</v>
      </c>
      <c r="CZ90" s="31">
        <f t="shared" ca="1" si="294"/>
        <v>-246457.01</v>
      </c>
      <c r="DA90" s="31">
        <f t="shared" ca="1" si="295"/>
        <v>-221118.72999999998</v>
      </c>
      <c r="DB90" s="31">
        <f t="shared" ca="1" si="296"/>
        <v>-132542.61000000002</v>
      </c>
      <c r="DC90" s="31">
        <f t="shared" ca="1" si="297"/>
        <v>-82282.39</v>
      </c>
      <c r="DD90" s="31">
        <f t="shared" ca="1" si="298"/>
        <v>-160090.68</v>
      </c>
      <c r="DE90" s="31">
        <f t="shared" ca="1" si="299"/>
        <v>-200220.44000000003</v>
      </c>
      <c r="DF90" s="31">
        <f t="shared" ca="1" si="300"/>
        <v>-77690.61</v>
      </c>
      <c r="DG90" s="31">
        <f t="shared" ca="1" si="301"/>
        <v>-21693.82</v>
      </c>
      <c r="DH90" s="31">
        <f t="shared" ca="1" si="302"/>
        <v>-61759.58</v>
      </c>
      <c r="DI90" s="32">
        <f t="shared" ca="1" si="231"/>
        <v>-4862.32</v>
      </c>
      <c r="DJ90" s="32">
        <f t="shared" ca="1" si="232"/>
        <v>-1742.77</v>
      </c>
      <c r="DK90" s="32">
        <f t="shared" ca="1" si="233"/>
        <v>-8802.7800000000007</v>
      </c>
      <c r="DL90" s="32">
        <f t="shared" ca="1" si="234"/>
        <v>-12322.85</v>
      </c>
      <c r="DM90" s="32">
        <f t="shared" ca="1" si="235"/>
        <v>-11055.94</v>
      </c>
      <c r="DN90" s="32">
        <f t="shared" ca="1" si="236"/>
        <v>-6627.13</v>
      </c>
      <c r="DO90" s="32">
        <f t="shared" ca="1" si="237"/>
        <v>-4114.12</v>
      </c>
      <c r="DP90" s="32">
        <f t="shared" ca="1" si="238"/>
        <v>-8004.53</v>
      </c>
      <c r="DQ90" s="32">
        <f t="shared" ca="1" si="239"/>
        <v>-10011.02</v>
      </c>
      <c r="DR90" s="32">
        <f t="shared" ca="1" si="240"/>
        <v>-3884.53</v>
      </c>
      <c r="DS90" s="32">
        <f t="shared" ca="1" si="241"/>
        <v>-1084.69</v>
      </c>
      <c r="DT90" s="32">
        <f t="shared" ca="1" si="242"/>
        <v>-3087.98</v>
      </c>
      <c r="DU90" s="31">
        <f t="shared" ca="1" si="243"/>
        <v>-21132.35</v>
      </c>
      <c r="DV90" s="31">
        <f t="shared" ca="1" si="244"/>
        <v>-7492.92</v>
      </c>
      <c r="DW90" s="31">
        <f t="shared" ca="1" si="245"/>
        <v>-37475.53</v>
      </c>
      <c r="DX90" s="31">
        <f t="shared" ca="1" si="246"/>
        <v>-51885.69</v>
      </c>
      <c r="DY90" s="31">
        <f t="shared" ca="1" si="247"/>
        <v>-46051.53</v>
      </c>
      <c r="DZ90" s="31">
        <f t="shared" ca="1" si="248"/>
        <v>-27294.560000000001</v>
      </c>
      <c r="EA90" s="31">
        <f t="shared" ca="1" si="249"/>
        <v>-16758.47</v>
      </c>
      <c r="EB90" s="31">
        <f t="shared" ca="1" si="250"/>
        <v>-32231.79</v>
      </c>
      <c r="EC90" s="31">
        <f t="shared" ca="1" si="251"/>
        <v>-39843.660000000003</v>
      </c>
      <c r="ED90" s="31">
        <f t="shared" ca="1" si="252"/>
        <v>-15284.75</v>
      </c>
      <c r="EE90" s="31">
        <f t="shared" ca="1" si="253"/>
        <v>-4217.3500000000004</v>
      </c>
      <c r="EF90" s="31">
        <f t="shared" ca="1" si="254"/>
        <v>-11866.66</v>
      </c>
      <c r="EG90" s="32">
        <f t="shared" ca="1" si="255"/>
        <v>-123241.12</v>
      </c>
      <c r="EH90" s="32">
        <f t="shared" ca="1" si="256"/>
        <v>-44091.099999999991</v>
      </c>
      <c r="EI90" s="32">
        <f t="shared" ca="1" si="257"/>
        <v>-222333.86</v>
      </c>
      <c r="EJ90" s="32">
        <f t="shared" ca="1" si="258"/>
        <v>-310665.55000000005</v>
      </c>
      <c r="EK90" s="32">
        <f t="shared" ca="1" si="259"/>
        <v>-278226.19999999995</v>
      </c>
      <c r="EL90" s="32">
        <f t="shared" ca="1" si="260"/>
        <v>-166464.30000000002</v>
      </c>
      <c r="EM90" s="32">
        <f t="shared" ca="1" si="261"/>
        <v>-103154.98</v>
      </c>
      <c r="EN90" s="32">
        <f t="shared" ca="1" si="262"/>
        <v>-200327</v>
      </c>
      <c r="EO90" s="32">
        <f t="shared" ca="1" si="263"/>
        <v>-250075.12000000002</v>
      </c>
      <c r="EP90" s="32">
        <f t="shared" ca="1" si="264"/>
        <v>-96859.89</v>
      </c>
      <c r="EQ90" s="32">
        <f t="shared" ca="1" si="265"/>
        <v>-26995.86</v>
      </c>
      <c r="ER90" s="32">
        <f t="shared" ca="1" si="266"/>
        <v>-76714.22</v>
      </c>
    </row>
    <row r="91" spans="1:148" x14ac:dyDescent="0.25">
      <c r="A91" t="s">
        <v>482</v>
      </c>
      <c r="B91" s="1" t="s">
        <v>104</v>
      </c>
      <c r="C91" t="str">
        <f t="shared" ca="1" si="303"/>
        <v>NX02</v>
      </c>
      <c r="D91" t="str">
        <f t="shared" ca="1" si="304"/>
        <v>Nexen Long Lake Industrial System</v>
      </c>
      <c r="E91" s="51">
        <v>19392.999199999998</v>
      </c>
      <c r="F91" s="51">
        <v>26715.83</v>
      </c>
      <c r="G91" s="51">
        <v>29543.22</v>
      </c>
      <c r="H91" s="51">
        <v>19893.047999999999</v>
      </c>
      <c r="I91" s="51">
        <v>27972.3187</v>
      </c>
      <c r="J91" s="51">
        <v>20004.22</v>
      </c>
      <c r="K91" s="51">
        <v>32941.160000000003</v>
      </c>
      <c r="L91" s="51">
        <v>10204.964</v>
      </c>
      <c r="M91" s="51">
        <v>23155.146700000001</v>
      </c>
      <c r="N91" s="51">
        <v>22967.352999999999</v>
      </c>
      <c r="O91" s="51">
        <v>27155.144</v>
      </c>
      <c r="P91" s="51">
        <v>27215.72</v>
      </c>
      <c r="Q91" s="32">
        <v>740239.99</v>
      </c>
      <c r="R91" s="32">
        <v>769605.73</v>
      </c>
      <c r="S91" s="32">
        <v>3150091.33</v>
      </c>
      <c r="T91" s="32">
        <v>2674282.69</v>
      </c>
      <c r="U91" s="32">
        <v>4660004.26</v>
      </c>
      <c r="V91" s="32">
        <v>2556962.7799999998</v>
      </c>
      <c r="W91" s="32">
        <v>1718791.32</v>
      </c>
      <c r="X91" s="32">
        <v>1087470.55</v>
      </c>
      <c r="Y91" s="32">
        <v>2172522.96</v>
      </c>
      <c r="Z91" s="32">
        <v>1407712.23</v>
      </c>
      <c r="AA91" s="32">
        <v>758733.93</v>
      </c>
      <c r="AB91" s="32">
        <v>1318131.6200000001</v>
      </c>
      <c r="AC91" s="2">
        <v>4.7</v>
      </c>
      <c r="AD91" s="2">
        <v>4.7</v>
      </c>
      <c r="AE91" s="2">
        <v>4.42</v>
      </c>
      <c r="AF91" s="2">
        <v>4.42</v>
      </c>
      <c r="AG91" s="2">
        <v>4.42</v>
      </c>
      <c r="AH91" s="2">
        <v>4.42</v>
      </c>
      <c r="AI91" s="2">
        <v>4.42</v>
      </c>
      <c r="AJ91" s="2">
        <v>4.42</v>
      </c>
      <c r="AK91" s="2">
        <v>4.42</v>
      </c>
      <c r="AL91" s="2">
        <v>4.0599999999999996</v>
      </c>
      <c r="AM91" s="2">
        <v>4.0599999999999996</v>
      </c>
      <c r="AN91" s="2">
        <v>4.0599999999999996</v>
      </c>
      <c r="AO91" s="33">
        <v>34791.279999999999</v>
      </c>
      <c r="AP91" s="33">
        <v>36171.47</v>
      </c>
      <c r="AQ91" s="33">
        <v>139234.04</v>
      </c>
      <c r="AR91" s="33">
        <v>118203.29</v>
      </c>
      <c r="AS91" s="33">
        <v>205972.19</v>
      </c>
      <c r="AT91" s="33">
        <v>113017.75</v>
      </c>
      <c r="AU91" s="33">
        <v>75970.58</v>
      </c>
      <c r="AV91" s="33">
        <v>48066.2</v>
      </c>
      <c r="AW91" s="33">
        <v>96025.51</v>
      </c>
      <c r="AX91" s="33">
        <v>57153.120000000003</v>
      </c>
      <c r="AY91" s="33">
        <v>30804.6</v>
      </c>
      <c r="AZ91" s="33">
        <v>53516.14</v>
      </c>
      <c r="BA91" s="31">
        <f t="shared" si="267"/>
        <v>-296.10000000000002</v>
      </c>
      <c r="BB91" s="31">
        <f t="shared" si="268"/>
        <v>-307.83999999999997</v>
      </c>
      <c r="BC91" s="31">
        <f t="shared" si="269"/>
        <v>-1260.04</v>
      </c>
      <c r="BD91" s="31">
        <f t="shared" si="270"/>
        <v>4278.8500000000004</v>
      </c>
      <c r="BE91" s="31">
        <f t="shared" si="271"/>
        <v>7456.01</v>
      </c>
      <c r="BF91" s="31">
        <f t="shared" si="272"/>
        <v>4091.14</v>
      </c>
      <c r="BG91" s="31">
        <f t="shared" si="273"/>
        <v>5328.25</v>
      </c>
      <c r="BH91" s="31">
        <f t="shared" si="274"/>
        <v>3371.16</v>
      </c>
      <c r="BI91" s="31">
        <f t="shared" si="275"/>
        <v>6734.82</v>
      </c>
      <c r="BJ91" s="31">
        <f t="shared" si="276"/>
        <v>-5490.08</v>
      </c>
      <c r="BK91" s="31">
        <f t="shared" si="277"/>
        <v>-2959.06</v>
      </c>
      <c r="BL91" s="31">
        <f t="shared" si="278"/>
        <v>-5140.71</v>
      </c>
      <c r="BM91" s="6">
        <f t="shared" ca="1" si="305"/>
        <v>7.5800000000000006E-2</v>
      </c>
      <c r="BN91" s="6">
        <f t="shared" ca="1" si="305"/>
        <v>7.5800000000000006E-2</v>
      </c>
      <c r="BO91" s="6">
        <f t="shared" ca="1" si="305"/>
        <v>7.5800000000000006E-2</v>
      </c>
      <c r="BP91" s="6">
        <f t="shared" ca="1" si="305"/>
        <v>7.5800000000000006E-2</v>
      </c>
      <c r="BQ91" s="6">
        <f t="shared" ca="1" si="305"/>
        <v>7.5800000000000006E-2</v>
      </c>
      <c r="BR91" s="6">
        <f t="shared" ca="1" si="305"/>
        <v>7.5800000000000006E-2</v>
      </c>
      <c r="BS91" s="6">
        <f t="shared" ca="1" si="305"/>
        <v>7.5800000000000006E-2</v>
      </c>
      <c r="BT91" s="6">
        <f t="shared" ca="1" si="305"/>
        <v>7.5800000000000006E-2</v>
      </c>
      <c r="BU91" s="6">
        <f t="shared" ca="1" si="305"/>
        <v>7.5800000000000006E-2</v>
      </c>
      <c r="BV91" s="6">
        <f t="shared" ca="1" si="305"/>
        <v>7.5800000000000006E-2</v>
      </c>
      <c r="BW91" s="6">
        <f t="shared" ca="1" si="305"/>
        <v>7.5800000000000006E-2</v>
      </c>
      <c r="BX91" s="6">
        <f t="shared" ca="1" si="305"/>
        <v>7.5800000000000006E-2</v>
      </c>
      <c r="BY91" s="31">
        <f t="shared" ca="1" si="219"/>
        <v>56110.19</v>
      </c>
      <c r="BZ91" s="31">
        <f t="shared" ca="1" si="220"/>
        <v>58336.11</v>
      </c>
      <c r="CA91" s="31">
        <f t="shared" ca="1" si="221"/>
        <v>238776.92</v>
      </c>
      <c r="CB91" s="31">
        <f t="shared" ca="1" si="222"/>
        <v>202710.63</v>
      </c>
      <c r="CC91" s="31">
        <f t="shared" ca="1" si="223"/>
        <v>353228.32</v>
      </c>
      <c r="CD91" s="31">
        <f t="shared" ca="1" si="224"/>
        <v>193817.78</v>
      </c>
      <c r="CE91" s="31">
        <f t="shared" ca="1" si="225"/>
        <v>130284.38</v>
      </c>
      <c r="CF91" s="31">
        <f t="shared" ca="1" si="226"/>
        <v>82430.27</v>
      </c>
      <c r="CG91" s="31">
        <f t="shared" ca="1" si="227"/>
        <v>164677.24</v>
      </c>
      <c r="CH91" s="31">
        <f t="shared" ca="1" si="228"/>
        <v>106704.59</v>
      </c>
      <c r="CI91" s="31">
        <f t="shared" ca="1" si="229"/>
        <v>57512.03</v>
      </c>
      <c r="CJ91" s="31">
        <f t="shared" ca="1" si="230"/>
        <v>99914.38</v>
      </c>
      <c r="CK91" s="32">
        <f t="shared" ca="1" si="279"/>
        <v>1998.65</v>
      </c>
      <c r="CL91" s="32">
        <f t="shared" ca="1" si="280"/>
        <v>2077.94</v>
      </c>
      <c r="CM91" s="32">
        <f t="shared" ca="1" si="281"/>
        <v>8505.25</v>
      </c>
      <c r="CN91" s="32">
        <f t="shared" ca="1" si="282"/>
        <v>7220.56</v>
      </c>
      <c r="CO91" s="32">
        <f t="shared" ca="1" si="283"/>
        <v>12582.01</v>
      </c>
      <c r="CP91" s="32">
        <f t="shared" ca="1" si="284"/>
        <v>6903.8</v>
      </c>
      <c r="CQ91" s="32">
        <f t="shared" ca="1" si="285"/>
        <v>4640.74</v>
      </c>
      <c r="CR91" s="32">
        <f t="shared" ca="1" si="286"/>
        <v>2936.17</v>
      </c>
      <c r="CS91" s="32">
        <f t="shared" ca="1" si="287"/>
        <v>5865.81</v>
      </c>
      <c r="CT91" s="32">
        <f t="shared" ca="1" si="288"/>
        <v>3800.82</v>
      </c>
      <c r="CU91" s="32">
        <f t="shared" ca="1" si="289"/>
        <v>2048.58</v>
      </c>
      <c r="CV91" s="32">
        <f t="shared" ca="1" si="290"/>
        <v>3558.96</v>
      </c>
      <c r="CW91" s="31">
        <f t="shared" ca="1" si="291"/>
        <v>23613.660000000003</v>
      </c>
      <c r="CX91" s="31">
        <f t="shared" ca="1" si="292"/>
        <v>24550.420000000002</v>
      </c>
      <c r="CY91" s="31">
        <f t="shared" ca="1" si="293"/>
        <v>109308.17</v>
      </c>
      <c r="CZ91" s="31">
        <f t="shared" ca="1" si="294"/>
        <v>87449.05</v>
      </c>
      <c r="DA91" s="31">
        <f t="shared" ca="1" si="295"/>
        <v>152382.13</v>
      </c>
      <c r="DB91" s="31">
        <f t="shared" ca="1" si="296"/>
        <v>83612.689999999988</v>
      </c>
      <c r="DC91" s="31">
        <f t="shared" ca="1" si="297"/>
        <v>53626.289999999994</v>
      </c>
      <c r="DD91" s="31">
        <f t="shared" ca="1" si="298"/>
        <v>33929.08</v>
      </c>
      <c r="DE91" s="31">
        <f t="shared" ca="1" si="299"/>
        <v>67782.720000000001</v>
      </c>
      <c r="DF91" s="31">
        <f t="shared" ca="1" si="300"/>
        <v>58842.37</v>
      </c>
      <c r="DG91" s="31">
        <f t="shared" ca="1" si="301"/>
        <v>31715.070000000003</v>
      </c>
      <c r="DH91" s="31">
        <f t="shared" ca="1" si="302"/>
        <v>55097.910000000011</v>
      </c>
      <c r="DI91" s="32">
        <f t="shared" ca="1" si="231"/>
        <v>1180.68</v>
      </c>
      <c r="DJ91" s="32">
        <f t="shared" ca="1" si="232"/>
        <v>1227.52</v>
      </c>
      <c r="DK91" s="32">
        <f t="shared" ca="1" si="233"/>
        <v>5465.41</v>
      </c>
      <c r="DL91" s="32">
        <f t="shared" ca="1" si="234"/>
        <v>4372.45</v>
      </c>
      <c r="DM91" s="32">
        <f t="shared" ca="1" si="235"/>
        <v>7619.11</v>
      </c>
      <c r="DN91" s="32">
        <f t="shared" ca="1" si="236"/>
        <v>4180.63</v>
      </c>
      <c r="DO91" s="32">
        <f t="shared" ca="1" si="237"/>
        <v>2681.31</v>
      </c>
      <c r="DP91" s="32">
        <f t="shared" ca="1" si="238"/>
        <v>1696.45</v>
      </c>
      <c r="DQ91" s="32">
        <f t="shared" ca="1" si="239"/>
        <v>3389.14</v>
      </c>
      <c r="DR91" s="32">
        <f t="shared" ca="1" si="240"/>
        <v>2942.12</v>
      </c>
      <c r="DS91" s="32">
        <f t="shared" ca="1" si="241"/>
        <v>1585.75</v>
      </c>
      <c r="DT91" s="32">
        <f t="shared" ca="1" si="242"/>
        <v>2754.9</v>
      </c>
      <c r="DU91" s="31">
        <f t="shared" ca="1" si="243"/>
        <v>5131.42</v>
      </c>
      <c r="DV91" s="31">
        <f t="shared" ca="1" si="244"/>
        <v>5277.64</v>
      </c>
      <c r="DW91" s="31">
        <f t="shared" ca="1" si="245"/>
        <v>23267.55</v>
      </c>
      <c r="DX91" s="31">
        <f t="shared" ca="1" si="246"/>
        <v>18410.330000000002</v>
      </c>
      <c r="DY91" s="31">
        <f t="shared" ca="1" si="247"/>
        <v>31736.03</v>
      </c>
      <c r="DZ91" s="31">
        <f t="shared" ca="1" si="248"/>
        <v>17218.400000000001</v>
      </c>
      <c r="EA91" s="31">
        <f t="shared" ca="1" si="249"/>
        <v>10922.08</v>
      </c>
      <c r="EB91" s="31">
        <f t="shared" ca="1" si="250"/>
        <v>6831.1</v>
      </c>
      <c r="EC91" s="31">
        <f t="shared" ca="1" si="251"/>
        <v>13488.69</v>
      </c>
      <c r="ED91" s="31">
        <f t="shared" ca="1" si="252"/>
        <v>11576.57</v>
      </c>
      <c r="EE91" s="31">
        <f t="shared" ca="1" si="253"/>
        <v>6165.51</v>
      </c>
      <c r="EF91" s="31">
        <f t="shared" ca="1" si="254"/>
        <v>10586.67</v>
      </c>
      <c r="EG91" s="32">
        <f t="shared" ca="1" si="255"/>
        <v>29925.760000000002</v>
      </c>
      <c r="EH91" s="32">
        <f t="shared" ca="1" si="256"/>
        <v>31055.58</v>
      </c>
      <c r="EI91" s="32">
        <f t="shared" ca="1" si="257"/>
        <v>138041.13</v>
      </c>
      <c r="EJ91" s="32">
        <f t="shared" ca="1" si="258"/>
        <v>110231.83</v>
      </c>
      <c r="EK91" s="32">
        <f t="shared" ca="1" si="259"/>
        <v>191737.27</v>
      </c>
      <c r="EL91" s="32">
        <f t="shared" ca="1" si="260"/>
        <v>105011.72</v>
      </c>
      <c r="EM91" s="32">
        <f t="shared" ca="1" si="261"/>
        <v>67229.679999999993</v>
      </c>
      <c r="EN91" s="32">
        <f t="shared" ca="1" si="262"/>
        <v>42456.63</v>
      </c>
      <c r="EO91" s="32">
        <f t="shared" ca="1" si="263"/>
        <v>84660.55</v>
      </c>
      <c r="EP91" s="32">
        <f t="shared" ca="1" si="264"/>
        <v>73361.06</v>
      </c>
      <c r="EQ91" s="32">
        <f t="shared" ca="1" si="265"/>
        <v>39466.330000000009</v>
      </c>
      <c r="ER91" s="32">
        <f t="shared" ca="1" si="266"/>
        <v>68439.48000000001</v>
      </c>
    </row>
    <row r="92" spans="1:148" x14ac:dyDescent="0.25">
      <c r="A92" t="s">
        <v>483</v>
      </c>
      <c r="B92" s="1" t="s">
        <v>49</v>
      </c>
      <c r="C92" t="str">
        <f t="shared" ca="1" si="303"/>
        <v>OMRH</v>
      </c>
      <c r="D92" t="str">
        <f t="shared" ca="1" si="304"/>
        <v>Oldman River Hydro Facility</v>
      </c>
      <c r="E92" s="51">
        <v>3278.3779079999999</v>
      </c>
      <c r="F92" s="51">
        <v>2002.2650767</v>
      </c>
      <c r="G92" s="51">
        <v>2601.2431362000002</v>
      </c>
      <c r="H92" s="51">
        <v>6114.6779069000004</v>
      </c>
      <c r="I92" s="51">
        <v>20891.821666</v>
      </c>
      <c r="J92" s="51">
        <v>21244.1563413</v>
      </c>
      <c r="K92" s="51">
        <v>22648.4891809</v>
      </c>
      <c r="L92" s="51">
        <v>19564.606396800002</v>
      </c>
      <c r="M92" s="51">
        <v>12535.1420817</v>
      </c>
      <c r="N92" s="51">
        <v>9388.0092418999993</v>
      </c>
      <c r="O92" s="51">
        <v>7108.4406952999998</v>
      </c>
      <c r="P92" s="51">
        <v>4263.7430163999998</v>
      </c>
      <c r="Q92" s="32">
        <v>190206.81</v>
      </c>
      <c r="R92" s="32">
        <v>58204.54</v>
      </c>
      <c r="S92" s="32">
        <v>269979.19</v>
      </c>
      <c r="T92" s="32">
        <v>966842.97</v>
      </c>
      <c r="U92" s="32">
        <v>2286216.25</v>
      </c>
      <c r="V92" s="32">
        <v>2156836.52</v>
      </c>
      <c r="W92" s="32">
        <v>1287097.7</v>
      </c>
      <c r="X92" s="32">
        <v>1462762.82</v>
      </c>
      <c r="Y92" s="32">
        <v>1476898.96</v>
      </c>
      <c r="Z92" s="32">
        <v>603003.55000000005</v>
      </c>
      <c r="AA92" s="32">
        <v>197876.58</v>
      </c>
      <c r="AB92" s="32">
        <v>222980.19</v>
      </c>
      <c r="AC92" s="2">
        <v>2.94</v>
      </c>
      <c r="AD92" s="2">
        <v>2.94</v>
      </c>
      <c r="AE92" s="2">
        <v>2.94</v>
      </c>
      <c r="AF92" s="2">
        <v>2.94</v>
      </c>
      <c r="AG92" s="2">
        <v>2.94</v>
      </c>
      <c r="AH92" s="2">
        <v>2.94</v>
      </c>
      <c r="AI92" s="2">
        <v>2.4900000000000002</v>
      </c>
      <c r="AJ92" s="2">
        <v>2.4900000000000002</v>
      </c>
      <c r="AK92" s="2">
        <v>2.4900000000000002</v>
      </c>
      <c r="AL92" s="2">
        <v>2.4900000000000002</v>
      </c>
      <c r="AM92" s="2">
        <v>2.4900000000000002</v>
      </c>
      <c r="AN92" s="2">
        <v>2.4900000000000002</v>
      </c>
      <c r="AO92" s="33">
        <v>5592.08</v>
      </c>
      <c r="AP92" s="33">
        <v>1711.21</v>
      </c>
      <c r="AQ92" s="33">
        <v>7937.39</v>
      </c>
      <c r="AR92" s="33">
        <v>28425.18</v>
      </c>
      <c r="AS92" s="33">
        <v>67214.759999999995</v>
      </c>
      <c r="AT92" s="33">
        <v>63410.99</v>
      </c>
      <c r="AU92" s="33">
        <v>32048.73</v>
      </c>
      <c r="AV92" s="33">
        <v>36422.79</v>
      </c>
      <c r="AW92" s="33">
        <v>36774.78</v>
      </c>
      <c r="AX92" s="33">
        <v>15014.79</v>
      </c>
      <c r="AY92" s="33">
        <v>4927.13</v>
      </c>
      <c r="AZ92" s="33">
        <v>5552.21</v>
      </c>
      <c r="BA92" s="31">
        <f t="shared" si="267"/>
        <v>-76.08</v>
      </c>
      <c r="BB92" s="31">
        <f t="shared" si="268"/>
        <v>-23.28</v>
      </c>
      <c r="BC92" s="31">
        <f t="shared" si="269"/>
        <v>-107.99</v>
      </c>
      <c r="BD92" s="31">
        <f t="shared" si="270"/>
        <v>1546.95</v>
      </c>
      <c r="BE92" s="31">
        <f t="shared" si="271"/>
        <v>3657.95</v>
      </c>
      <c r="BF92" s="31">
        <f t="shared" si="272"/>
        <v>3450.94</v>
      </c>
      <c r="BG92" s="31">
        <f t="shared" si="273"/>
        <v>3990</v>
      </c>
      <c r="BH92" s="31">
        <f t="shared" si="274"/>
        <v>4534.5600000000004</v>
      </c>
      <c r="BI92" s="31">
        <f t="shared" si="275"/>
        <v>4578.3900000000003</v>
      </c>
      <c r="BJ92" s="31">
        <f t="shared" si="276"/>
        <v>-2351.71</v>
      </c>
      <c r="BK92" s="31">
        <f t="shared" si="277"/>
        <v>-771.72</v>
      </c>
      <c r="BL92" s="31">
        <f t="shared" si="278"/>
        <v>-869.62</v>
      </c>
      <c r="BM92" s="6">
        <f t="shared" ca="1" si="305"/>
        <v>3.8E-3</v>
      </c>
      <c r="BN92" s="6">
        <f t="shared" ca="1" si="305"/>
        <v>3.8E-3</v>
      </c>
      <c r="BO92" s="6">
        <f t="shared" ca="1" si="305"/>
        <v>3.8E-3</v>
      </c>
      <c r="BP92" s="6">
        <f t="shared" ca="1" si="305"/>
        <v>3.8E-3</v>
      </c>
      <c r="BQ92" s="6">
        <f t="shared" ca="1" si="305"/>
        <v>3.8E-3</v>
      </c>
      <c r="BR92" s="6">
        <f t="shared" ca="1" si="305"/>
        <v>3.8E-3</v>
      </c>
      <c r="BS92" s="6">
        <f t="shared" ca="1" si="305"/>
        <v>3.8E-3</v>
      </c>
      <c r="BT92" s="6">
        <f t="shared" ca="1" si="305"/>
        <v>3.8E-3</v>
      </c>
      <c r="BU92" s="6">
        <f t="shared" ca="1" si="305"/>
        <v>3.8E-3</v>
      </c>
      <c r="BV92" s="6">
        <f t="shared" ca="1" si="305"/>
        <v>3.8E-3</v>
      </c>
      <c r="BW92" s="6">
        <f t="shared" ca="1" si="305"/>
        <v>3.8E-3</v>
      </c>
      <c r="BX92" s="6">
        <f t="shared" ca="1" si="305"/>
        <v>3.8E-3</v>
      </c>
      <c r="BY92" s="31">
        <f t="shared" ca="1" si="219"/>
        <v>722.79</v>
      </c>
      <c r="BZ92" s="31">
        <f t="shared" ca="1" si="220"/>
        <v>221.18</v>
      </c>
      <c r="CA92" s="31">
        <f t="shared" ca="1" si="221"/>
        <v>1025.92</v>
      </c>
      <c r="CB92" s="31">
        <f t="shared" ca="1" si="222"/>
        <v>3674</v>
      </c>
      <c r="CC92" s="31">
        <f t="shared" ca="1" si="223"/>
        <v>8687.6200000000008</v>
      </c>
      <c r="CD92" s="31">
        <f t="shared" ca="1" si="224"/>
        <v>8195.98</v>
      </c>
      <c r="CE92" s="31">
        <f t="shared" ca="1" si="225"/>
        <v>4890.97</v>
      </c>
      <c r="CF92" s="31">
        <f t="shared" ca="1" si="226"/>
        <v>5558.5</v>
      </c>
      <c r="CG92" s="31">
        <f t="shared" ca="1" si="227"/>
        <v>5612.22</v>
      </c>
      <c r="CH92" s="31">
        <f t="shared" ca="1" si="228"/>
        <v>2291.41</v>
      </c>
      <c r="CI92" s="31">
        <f t="shared" ca="1" si="229"/>
        <v>751.93</v>
      </c>
      <c r="CJ92" s="31">
        <f t="shared" ca="1" si="230"/>
        <v>847.32</v>
      </c>
      <c r="CK92" s="32">
        <f t="shared" ca="1" si="279"/>
        <v>513.55999999999995</v>
      </c>
      <c r="CL92" s="32">
        <f t="shared" ca="1" si="280"/>
        <v>157.15</v>
      </c>
      <c r="CM92" s="32">
        <f t="shared" ca="1" si="281"/>
        <v>728.94</v>
      </c>
      <c r="CN92" s="32">
        <f t="shared" ca="1" si="282"/>
        <v>2610.48</v>
      </c>
      <c r="CO92" s="32">
        <f t="shared" ca="1" si="283"/>
        <v>6172.78</v>
      </c>
      <c r="CP92" s="32">
        <f t="shared" ca="1" si="284"/>
        <v>5823.46</v>
      </c>
      <c r="CQ92" s="32">
        <f t="shared" ca="1" si="285"/>
        <v>3475.16</v>
      </c>
      <c r="CR92" s="32">
        <f t="shared" ca="1" si="286"/>
        <v>3949.46</v>
      </c>
      <c r="CS92" s="32">
        <f t="shared" ca="1" si="287"/>
        <v>3987.63</v>
      </c>
      <c r="CT92" s="32">
        <f t="shared" ca="1" si="288"/>
        <v>1628.11</v>
      </c>
      <c r="CU92" s="32">
        <f t="shared" ca="1" si="289"/>
        <v>534.27</v>
      </c>
      <c r="CV92" s="32">
        <f t="shared" ca="1" si="290"/>
        <v>602.04999999999995</v>
      </c>
      <c r="CW92" s="31">
        <f t="shared" ca="1" si="291"/>
        <v>-4279.6499999999996</v>
      </c>
      <c r="CX92" s="31">
        <f t="shared" ca="1" si="292"/>
        <v>-1309.6000000000001</v>
      </c>
      <c r="CY92" s="31">
        <f t="shared" ca="1" si="293"/>
        <v>-6074.5400000000009</v>
      </c>
      <c r="CZ92" s="31">
        <f t="shared" ca="1" si="294"/>
        <v>-23687.65</v>
      </c>
      <c r="DA92" s="31">
        <f t="shared" ca="1" si="295"/>
        <v>-56012.30999999999</v>
      </c>
      <c r="DB92" s="31">
        <f t="shared" ca="1" si="296"/>
        <v>-52842.490000000005</v>
      </c>
      <c r="DC92" s="31">
        <f t="shared" ca="1" si="297"/>
        <v>-27672.6</v>
      </c>
      <c r="DD92" s="31">
        <f t="shared" ca="1" si="298"/>
        <v>-31449.390000000003</v>
      </c>
      <c r="DE92" s="31">
        <f t="shared" ca="1" si="299"/>
        <v>-31753.32</v>
      </c>
      <c r="DF92" s="31">
        <f t="shared" ca="1" si="300"/>
        <v>-8743.5600000000013</v>
      </c>
      <c r="DG92" s="31">
        <f t="shared" ca="1" si="301"/>
        <v>-2869.21</v>
      </c>
      <c r="DH92" s="31">
        <f t="shared" ca="1" si="302"/>
        <v>-3233.2200000000003</v>
      </c>
      <c r="DI92" s="32">
        <f t="shared" ca="1" si="231"/>
        <v>-213.98</v>
      </c>
      <c r="DJ92" s="32">
        <f t="shared" ca="1" si="232"/>
        <v>-65.48</v>
      </c>
      <c r="DK92" s="32">
        <f t="shared" ca="1" si="233"/>
        <v>-303.73</v>
      </c>
      <c r="DL92" s="32">
        <f t="shared" ca="1" si="234"/>
        <v>-1184.3800000000001</v>
      </c>
      <c r="DM92" s="32">
        <f t="shared" ca="1" si="235"/>
        <v>-2800.62</v>
      </c>
      <c r="DN92" s="32">
        <f t="shared" ca="1" si="236"/>
        <v>-2642.12</v>
      </c>
      <c r="DO92" s="32">
        <f t="shared" ca="1" si="237"/>
        <v>-1383.63</v>
      </c>
      <c r="DP92" s="32">
        <f t="shared" ca="1" si="238"/>
        <v>-1572.47</v>
      </c>
      <c r="DQ92" s="32">
        <f t="shared" ca="1" si="239"/>
        <v>-1587.67</v>
      </c>
      <c r="DR92" s="32">
        <f t="shared" ca="1" si="240"/>
        <v>-437.18</v>
      </c>
      <c r="DS92" s="32">
        <f t="shared" ca="1" si="241"/>
        <v>-143.46</v>
      </c>
      <c r="DT92" s="32">
        <f t="shared" ca="1" si="242"/>
        <v>-161.66</v>
      </c>
      <c r="DU92" s="31">
        <f t="shared" ca="1" si="243"/>
        <v>-930</v>
      </c>
      <c r="DV92" s="31">
        <f t="shared" ca="1" si="244"/>
        <v>-281.52999999999997</v>
      </c>
      <c r="DW92" s="31">
        <f t="shared" ca="1" si="245"/>
        <v>-1293.04</v>
      </c>
      <c r="DX92" s="31">
        <f t="shared" ca="1" si="246"/>
        <v>-4986.87</v>
      </c>
      <c r="DY92" s="31">
        <f t="shared" ca="1" si="247"/>
        <v>-11665.46</v>
      </c>
      <c r="DZ92" s="31">
        <f t="shared" ca="1" si="248"/>
        <v>-10881.88</v>
      </c>
      <c r="EA92" s="31">
        <f t="shared" ca="1" si="249"/>
        <v>-5636.08</v>
      </c>
      <c r="EB92" s="31">
        <f t="shared" ca="1" si="250"/>
        <v>-6331.85</v>
      </c>
      <c r="EC92" s="31">
        <f t="shared" ca="1" si="251"/>
        <v>-6318.88</v>
      </c>
      <c r="ED92" s="31">
        <f t="shared" ca="1" si="252"/>
        <v>-1720.2</v>
      </c>
      <c r="EE92" s="31">
        <f t="shared" ca="1" si="253"/>
        <v>-557.78</v>
      </c>
      <c r="EF92" s="31">
        <f t="shared" ca="1" si="254"/>
        <v>-621.24</v>
      </c>
      <c r="EG92" s="32">
        <f t="shared" ca="1" si="255"/>
        <v>-5423.6299999999992</v>
      </c>
      <c r="EH92" s="32">
        <f t="shared" ca="1" si="256"/>
        <v>-1656.6100000000001</v>
      </c>
      <c r="EI92" s="32">
        <f t="shared" ca="1" si="257"/>
        <v>-7671.31</v>
      </c>
      <c r="EJ92" s="32">
        <f t="shared" ca="1" si="258"/>
        <v>-29858.9</v>
      </c>
      <c r="EK92" s="32">
        <f t="shared" ca="1" si="259"/>
        <v>-70478.389999999985</v>
      </c>
      <c r="EL92" s="32">
        <f t="shared" ca="1" si="260"/>
        <v>-66366.490000000005</v>
      </c>
      <c r="EM92" s="32">
        <f t="shared" ca="1" si="261"/>
        <v>-34692.31</v>
      </c>
      <c r="EN92" s="32">
        <f t="shared" ca="1" si="262"/>
        <v>-39353.71</v>
      </c>
      <c r="EO92" s="32">
        <f t="shared" ca="1" si="263"/>
        <v>-39659.869999999995</v>
      </c>
      <c r="EP92" s="32">
        <f t="shared" ca="1" si="264"/>
        <v>-10900.940000000002</v>
      </c>
      <c r="EQ92" s="32">
        <f t="shared" ca="1" si="265"/>
        <v>-3570.45</v>
      </c>
      <c r="ER92" s="32">
        <f t="shared" ca="1" si="266"/>
        <v>-4016.12</v>
      </c>
    </row>
    <row r="93" spans="1:148" x14ac:dyDescent="0.25">
      <c r="A93" t="s">
        <v>483</v>
      </c>
      <c r="B93" s="1" t="s">
        <v>50</v>
      </c>
      <c r="C93" t="str">
        <f t="shared" ca="1" si="303"/>
        <v>PH1</v>
      </c>
      <c r="D93" t="str">
        <f t="shared" ca="1" si="304"/>
        <v>Poplar Hill #1</v>
      </c>
      <c r="E93" s="51">
        <v>4919.8771999999999</v>
      </c>
      <c r="F93" s="51">
        <v>4197.6956</v>
      </c>
      <c r="G93" s="51">
        <v>13059.1888</v>
      </c>
      <c r="H93" s="51">
        <v>2918.3980000000001</v>
      </c>
      <c r="I93" s="51">
        <v>2820.4036000000001</v>
      </c>
      <c r="J93" s="51">
        <v>1499.2683999999999</v>
      </c>
      <c r="K93" s="51">
        <v>777.24080000000004</v>
      </c>
      <c r="L93" s="51">
        <v>749.29960000000005</v>
      </c>
      <c r="M93" s="51">
        <v>906.4692</v>
      </c>
      <c r="N93" s="51">
        <v>3971.1224000000002</v>
      </c>
      <c r="O93" s="51">
        <v>2408.8595999999998</v>
      </c>
      <c r="P93" s="51">
        <v>4379.3176000000003</v>
      </c>
      <c r="Q93" s="32">
        <v>287789.28999999998</v>
      </c>
      <c r="R93" s="32">
        <v>114902.82</v>
      </c>
      <c r="S93" s="32">
        <v>2168505</v>
      </c>
      <c r="T93" s="32">
        <v>821177.93</v>
      </c>
      <c r="U93" s="32">
        <v>804976.82</v>
      </c>
      <c r="V93" s="32">
        <v>512986.75</v>
      </c>
      <c r="W93" s="32">
        <v>263027.17</v>
      </c>
      <c r="X93" s="32">
        <v>238216.67</v>
      </c>
      <c r="Y93" s="32">
        <v>503916.06</v>
      </c>
      <c r="Z93" s="32">
        <v>611340.36</v>
      </c>
      <c r="AA93" s="32">
        <v>76864.05</v>
      </c>
      <c r="AB93" s="32">
        <v>403414.78</v>
      </c>
      <c r="AC93" s="2">
        <v>-4.8899999999999997</v>
      </c>
      <c r="AD93" s="2">
        <v>-4.8899999999999997</v>
      </c>
      <c r="AE93" s="2">
        <v>-4.8899999999999997</v>
      </c>
      <c r="AF93" s="2">
        <v>-4.8899999999999997</v>
      </c>
      <c r="AG93" s="2">
        <v>-4.8899999999999997</v>
      </c>
      <c r="AH93" s="2">
        <v>-4.8899999999999997</v>
      </c>
      <c r="AI93" s="2">
        <v>-4.8899999999999997</v>
      </c>
      <c r="AJ93" s="2">
        <v>-4.8899999999999997</v>
      </c>
      <c r="AK93" s="2">
        <v>-4.8899999999999997</v>
      </c>
      <c r="AL93" s="2">
        <v>-4.8899999999999997</v>
      </c>
      <c r="AM93" s="2">
        <v>-4.8899999999999997</v>
      </c>
      <c r="AN93" s="2">
        <v>-4.8899999999999997</v>
      </c>
      <c r="AO93" s="33">
        <v>-14072.9</v>
      </c>
      <c r="AP93" s="33">
        <v>-5618.75</v>
      </c>
      <c r="AQ93" s="33">
        <v>-106039.89</v>
      </c>
      <c r="AR93" s="33">
        <v>-40155.599999999999</v>
      </c>
      <c r="AS93" s="33">
        <v>-39363.370000000003</v>
      </c>
      <c r="AT93" s="33">
        <v>-25085.05</v>
      </c>
      <c r="AU93" s="33">
        <v>-12862.03</v>
      </c>
      <c r="AV93" s="33">
        <v>-11648.8</v>
      </c>
      <c r="AW93" s="33">
        <v>-24641.5</v>
      </c>
      <c r="AX93" s="33">
        <v>-29894.54</v>
      </c>
      <c r="AY93" s="33">
        <v>-3758.65</v>
      </c>
      <c r="AZ93" s="33">
        <v>-19726.98</v>
      </c>
      <c r="BA93" s="31">
        <f t="shared" si="267"/>
        <v>-115.12</v>
      </c>
      <c r="BB93" s="31">
        <f t="shared" si="268"/>
        <v>-45.96</v>
      </c>
      <c r="BC93" s="31">
        <f t="shared" si="269"/>
        <v>-867.4</v>
      </c>
      <c r="BD93" s="31">
        <f t="shared" si="270"/>
        <v>1313.88</v>
      </c>
      <c r="BE93" s="31">
        <f t="shared" si="271"/>
        <v>1287.96</v>
      </c>
      <c r="BF93" s="31">
        <f t="shared" si="272"/>
        <v>820.78</v>
      </c>
      <c r="BG93" s="31">
        <f t="shared" si="273"/>
        <v>815.38</v>
      </c>
      <c r="BH93" s="31">
        <f t="shared" si="274"/>
        <v>738.47</v>
      </c>
      <c r="BI93" s="31">
        <f t="shared" si="275"/>
        <v>1562.14</v>
      </c>
      <c r="BJ93" s="31">
        <f t="shared" si="276"/>
        <v>-2384.23</v>
      </c>
      <c r="BK93" s="31">
        <f t="shared" si="277"/>
        <v>-299.77</v>
      </c>
      <c r="BL93" s="31">
        <f t="shared" si="278"/>
        <v>-1573.32</v>
      </c>
      <c r="BM93" s="6">
        <f t="shared" ca="1" si="305"/>
        <v>-0.12</v>
      </c>
      <c r="BN93" s="6">
        <f t="shared" ca="1" si="305"/>
        <v>-0.12</v>
      </c>
      <c r="BO93" s="6">
        <f t="shared" ca="1" si="305"/>
        <v>-0.12</v>
      </c>
      <c r="BP93" s="6">
        <f t="shared" ca="1" si="305"/>
        <v>-0.12</v>
      </c>
      <c r="BQ93" s="6">
        <f t="shared" ca="1" si="305"/>
        <v>-0.12</v>
      </c>
      <c r="BR93" s="6">
        <f t="shared" ca="1" si="305"/>
        <v>-0.12</v>
      </c>
      <c r="BS93" s="6">
        <f t="shared" ca="1" si="305"/>
        <v>-0.12</v>
      </c>
      <c r="BT93" s="6">
        <f t="shared" ca="1" si="305"/>
        <v>-0.12</v>
      </c>
      <c r="BU93" s="6">
        <f t="shared" ca="1" si="305"/>
        <v>-0.12</v>
      </c>
      <c r="BV93" s="6">
        <f t="shared" ca="1" si="305"/>
        <v>-0.12</v>
      </c>
      <c r="BW93" s="6">
        <f t="shared" ca="1" si="305"/>
        <v>-0.12</v>
      </c>
      <c r="BX93" s="6">
        <f t="shared" ca="1" si="305"/>
        <v>-0.12</v>
      </c>
      <c r="BY93" s="31">
        <f t="shared" ca="1" si="219"/>
        <v>-34534.71</v>
      </c>
      <c r="BZ93" s="31">
        <f t="shared" ca="1" si="220"/>
        <v>-13788.34</v>
      </c>
      <c r="CA93" s="31">
        <f t="shared" ca="1" si="221"/>
        <v>-260220.6</v>
      </c>
      <c r="CB93" s="31">
        <f t="shared" ca="1" si="222"/>
        <v>-98541.35</v>
      </c>
      <c r="CC93" s="31">
        <f t="shared" ca="1" si="223"/>
        <v>-96597.22</v>
      </c>
      <c r="CD93" s="31">
        <f t="shared" ca="1" si="224"/>
        <v>-61558.41</v>
      </c>
      <c r="CE93" s="31">
        <f t="shared" ca="1" si="225"/>
        <v>-31563.26</v>
      </c>
      <c r="CF93" s="31">
        <f t="shared" ca="1" si="226"/>
        <v>-28586</v>
      </c>
      <c r="CG93" s="31">
        <f t="shared" ca="1" si="227"/>
        <v>-60469.93</v>
      </c>
      <c r="CH93" s="31">
        <f t="shared" ca="1" si="228"/>
        <v>-73360.84</v>
      </c>
      <c r="CI93" s="31">
        <f t="shared" ca="1" si="229"/>
        <v>-9223.69</v>
      </c>
      <c r="CJ93" s="31">
        <f t="shared" ca="1" si="230"/>
        <v>-48409.77</v>
      </c>
      <c r="CK93" s="32">
        <f t="shared" ca="1" si="279"/>
        <v>777.03</v>
      </c>
      <c r="CL93" s="32">
        <f t="shared" ca="1" si="280"/>
        <v>310.24</v>
      </c>
      <c r="CM93" s="32">
        <f t="shared" ca="1" si="281"/>
        <v>5854.96</v>
      </c>
      <c r="CN93" s="32">
        <f t="shared" ca="1" si="282"/>
        <v>2217.1799999999998</v>
      </c>
      <c r="CO93" s="32">
        <f t="shared" ca="1" si="283"/>
        <v>2173.44</v>
      </c>
      <c r="CP93" s="32">
        <f t="shared" ca="1" si="284"/>
        <v>1385.06</v>
      </c>
      <c r="CQ93" s="32">
        <f t="shared" ca="1" si="285"/>
        <v>710.17</v>
      </c>
      <c r="CR93" s="32">
        <f t="shared" ca="1" si="286"/>
        <v>643.19000000000005</v>
      </c>
      <c r="CS93" s="32">
        <f t="shared" ca="1" si="287"/>
        <v>1360.57</v>
      </c>
      <c r="CT93" s="32">
        <f t="shared" ca="1" si="288"/>
        <v>1650.62</v>
      </c>
      <c r="CU93" s="32">
        <f t="shared" ca="1" si="289"/>
        <v>207.53</v>
      </c>
      <c r="CV93" s="32">
        <f t="shared" ca="1" si="290"/>
        <v>1089.22</v>
      </c>
      <c r="CW93" s="31">
        <f t="shared" ca="1" si="291"/>
        <v>-19569.66</v>
      </c>
      <c r="CX93" s="31">
        <f t="shared" ca="1" si="292"/>
        <v>-7813.39</v>
      </c>
      <c r="CY93" s="31">
        <f t="shared" ca="1" si="293"/>
        <v>-147458.35</v>
      </c>
      <c r="CZ93" s="31">
        <f t="shared" ca="1" si="294"/>
        <v>-57482.450000000012</v>
      </c>
      <c r="DA93" s="31">
        <f t="shared" ca="1" si="295"/>
        <v>-56348.369999999995</v>
      </c>
      <c r="DB93" s="31">
        <f t="shared" ca="1" si="296"/>
        <v>-35909.08</v>
      </c>
      <c r="DC93" s="31">
        <f t="shared" ca="1" si="297"/>
        <v>-18806.439999999999</v>
      </c>
      <c r="DD93" s="31">
        <f t="shared" ca="1" si="298"/>
        <v>-17032.480000000003</v>
      </c>
      <c r="DE93" s="31">
        <f t="shared" ca="1" si="299"/>
        <v>-36030</v>
      </c>
      <c r="DF93" s="31">
        <f t="shared" ca="1" si="300"/>
        <v>-39431.449999999997</v>
      </c>
      <c r="DG93" s="31">
        <f t="shared" ca="1" si="301"/>
        <v>-4957.74</v>
      </c>
      <c r="DH93" s="31">
        <f t="shared" ca="1" si="302"/>
        <v>-26020.249999999996</v>
      </c>
      <c r="DI93" s="32">
        <f t="shared" ca="1" si="231"/>
        <v>-978.48</v>
      </c>
      <c r="DJ93" s="32">
        <f t="shared" ca="1" si="232"/>
        <v>-390.67</v>
      </c>
      <c r="DK93" s="32">
        <f t="shared" ca="1" si="233"/>
        <v>-7372.92</v>
      </c>
      <c r="DL93" s="32">
        <f t="shared" ca="1" si="234"/>
        <v>-2874.12</v>
      </c>
      <c r="DM93" s="32">
        <f t="shared" ca="1" si="235"/>
        <v>-2817.42</v>
      </c>
      <c r="DN93" s="32">
        <f t="shared" ca="1" si="236"/>
        <v>-1795.45</v>
      </c>
      <c r="DO93" s="32">
        <f t="shared" ca="1" si="237"/>
        <v>-940.32</v>
      </c>
      <c r="DP93" s="32">
        <f t="shared" ca="1" si="238"/>
        <v>-851.62</v>
      </c>
      <c r="DQ93" s="32">
        <f t="shared" ca="1" si="239"/>
        <v>-1801.5</v>
      </c>
      <c r="DR93" s="32">
        <f t="shared" ca="1" si="240"/>
        <v>-1971.57</v>
      </c>
      <c r="DS93" s="32">
        <f t="shared" ca="1" si="241"/>
        <v>-247.89</v>
      </c>
      <c r="DT93" s="32">
        <f t="shared" ca="1" si="242"/>
        <v>-1301.01</v>
      </c>
      <c r="DU93" s="31">
        <f t="shared" ca="1" si="243"/>
        <v>-4252.63</v>
      </c>
      <c r="DV93" s="31">
        <f t="shared" ca="1" si="244"/>
        <v>-1679.66</v>
      </c>
      <c r="DW93" s="31">
        <f t="shared" ca="1" si="245"/>
        <v>-31388.27</v>
      </c>
      <c r="DX93" s="31">
        <f t="shared" ca="1" si="246"/>
        <v>-12101.57</v>
      </c>
      <c r="DY93" s="31">
        <f t="shared" ca="1" si="247"/>
        <v>-11735.45</v>
      </c>
      <c r="DZ93" s="31">
        <f t="shared" ca="1" si="248"/>
        <v>-7394.77</v>
      </c>
      <c r="EA93" s="31">
        <f t="shared" ca="1" si="249"/>
        <v>-3830.31</v>
      </c>
      <c r="EB93" s="31">
        <f t="shared" ca="1" si="250"/>
        <v>-3429.23</v>
      </c>
      <c r="EC93" s="31">
        <f t="shared" ca="1" si="251"/>
        <v>-7169.93</v>
      </c>
      <c r="ED93" s="31">
        <f t="shared" ca="1" si="252"/>
        <v>-7757.69</v>
      </c>
      <c r="EE93" s="31">
        <f t="shared" ca="1" si="253"/>
        <v>-963.8</v>
      </c>
      <c r="EF93" s="31">
        <f t="shared" ca="1" si="254"/>
        <v>-4999.6000000000004</v>
      </c>
      <c r="EG93" s="32">
        <f t="shared" ca="1" si="255"/>
        <v>-24800.77</v>
      </c>
      <c r="EH93" s="32">
        <f t="shared" ca="1" si="256"/>
        <v>-9883.7199999999993</v>
      </c>
      <c r="EI93" s="32">
        <f t="shared" ca="1" si="257"/>
        <v>-186219.54</v>
      </c>
      <c r="EJ93" s="32">
        <f t="shared" ca="1" si="258"/>
        <v>-72458.140000000014</v>
      </c>
      <c r="EK93" s="32">
        <f t="shared" ca="1" si="259"/>
        <v>-70901.239999999991</v>
      </c>
      <c r="EL93" s="32">
        <f t="shared" ca="1" si="260"/>
        <v>-45099.3</v>
      </c>
      <c r="EM93" s="32">
        <f t="shared" ca="1" si="261"/>
        <v>-23577.07</v>
      </c>
      <c r="EN93" s="32">
        <f t="shared" ca="1" si="262"/>
        <v>-21313.33</v>
      </c>
      <c r="EO93" s="32">
        <f t="shared" ca="1" si="263"/>
        <v>-45001.43</v>
      </c>
      <c r="EP93" s="32">
        <f t="shared" ca="1" si="264"/>
        <v>-49160.71</v>
      </c>
      <c r="EQ93" s="32">
        <f t="shared" ca="1" si="265"/>
        <v>-6169.43</v>
      </c>
      <c r="ER93" s="32">
        <f t="shared" ca="1" si="266"/>
        <v>-32320.859999999993</v>
      </c>
    </row>
    <row r="94" spans="1:148" x14ac:dyDescent="0.25">
      <c r="A94" t="s">
        <v>531</v>
      </c>
      <c r="B94" s="1" t="s">
        <v>56</v>
      </c>
      <c r="C94" t="str">
        <f t="shared" ca="1" si="303"/>
        <v>PKNE</v>
      </c>
      <c r="D94" t="str">
        <f t="shared" ca="1" si="304"/>
        <v>Cowley Ridge Phase 1 Wind Facility</v>
      </c>
      <c r="E94" s="51">
        <v>1993.6301329999999</v>
      </c>
      <c r="F94" s="51">
        <v>1882.317685</v>
      </c>
      <c r="G94" s="51">
        <v>762.64198099999999</v>
      </c>
      <c r="H94" s="51">
        <v>657.38313800000003</v>
      </c>
      <c r="I94" s="51">
        <v>793.01761399999998</v>
      </c>
      <c r="J94" s="51">
        <v>951.06254999999999</v>
      </c>
      <c r="K94" s="51">
        <v>472.53838300000001</v>
      </c>
      <c r="L94" s="51">
        <v>679.78081999999995</v>
      </c>
      <c r="M94" s="51">
        <v>1133.4116550000001</v>
      </c>
      <c r="N94" s="51">
        <v>1322.3035749999999</v>
      </c>
      <c r="O94" s="51">
        <v>1905.101979</v>
      </c>
      <c r="P94" s="51">
        <v>745.71335499999998</v>
      </c>
      <c r="Q94" s="32">
        <v>81457.600000000006</v>
      </c>
      <c r="R94" s="32">
        <v>46892.38</v>
      </c>
      <c r="S94" s="32">
        <v>45012.47</v>
      </c>
      <c r="T94" s="32">
        <v>78123.91</v>
      </c>
      <c r="U94" s="32">
        <v>87660.35</v>
      </c>
      <c r="V94" s="32">
        <v>50873.35</v>
      </c>
      <c r="W94" s="32">
        <v>29337.34</v>
      </c>
      <c r="X94" s="32">
        <v>52090.27</v>
      </c>
      <c r="Y94" s="32">
        <v>45856.23</v>
      </c>
      <c r="Z94" s="32">
        <v>54946.17</v>
      </c>
      <c r="AA94" s="32">
        <v>45007.18</v>
      </c>
      <c r="AB94" s="32">
        <v>26171.01</v>
      </c>
      <c r="AC94" s="2">
        <v>3.77</v>
      </c>
      <c r="AD94" s="2">
        <v>3.77</v>
      </c>
      <c r="AE94" s="2">
        <v>3.77</v>
      </c>
      <c r="AF94" s="2">
        <v>3.77</v>
      </c>
      <c r="AG94" s="2">
        <v>3.77</v>
      </c>
      <c r="AH94" s="2">
        <v>3.77</v>
      </c>
      <c r="AI94" s="2">
        <v>3.77</v>
      </c>
      <c r="AJ94" s="2">
        <v>3.77</v>
      </c>
      <c r="AK94" s="2">
        <v>3.77</v>
      </c>
      <c r="AL94" s="2">
        <v>3.5</v>
      </c>
      <c r="AM94" s="2">
        <v>3.5</v>
      </c>
      <c r="AN94" s="2">
        <v>3.5</v>
      </c>
      <c r="AO94" s="33">
        <v>3070.95</v>
      </c>
      <c r="AP94" s="33">
        <v>1767.84</v>
      </c>
      <c r="AQ94" s="33">
        <v>1696.97</v>
      </c>
      <c r="AR94" s="33">
        <v>2945.27</v>
      </c>
      <c r="AS94" s="33">
        <v>3304.8</v>
      </c>
      <c r="AT94" s="33">
        <v>1917.93</v>
      </c>
      <c r="AU94" s="33">
        <v>1106.02</v>
      </c>
      <c r="AV94" s="33">
        <v>1963.8</v>
      </c>
      <c r="AW94" s="33">
        <v>1728.78</v>
      </c>
      <c r="AX94" s="33">
        <v>1923.12</v>
      </c>
      <c r="AY94" s="33">
        <v>1575.25</v>
      </c>
      <c r="AZ94" s="33">
        <v>915.99</v>
      </c>
      <c r="BA94" s="31">
        <f t="shared" si="267"/>
        <v>-32.58</v>
      </c>
      <c r="BB94" s="31">
        <f t="shared" si="268"/>
        <v>-18.760000000000002</v>
      </c>
      <c r="BC94" s="31">
        <f t="shared" si="269"/>
        <v>-18</v>
      </c>
      <c r="BD94" s="31">
        <f t="shared" si="270"/>
        <v>125</v>
      </c>
      <c r="BE94" s="31">
        <f t="shared" si="271"/>
        <v>140.26</v>
      </c>
      <c r="BF94" s="31">
        <f t="shared" si="272"/>
        <v>81.400000000000006</v>
      </c>
      <c r="BG94" s="31">
        <f t="shared" si="273"/>
        <v>90.95</v>
      </c>
      <c r="BH94" s="31">
        <f t="shared" si="274"/>
        <v>161.47999999999999</v>
      </c>
      <c r="BI94" s="31">
        <f t="shared" si="275"/>
        <v>142.15</v>
      </c>
      <c r="BJ94" s="31">
        <f t="shared" si="276"/>
        <v>-214.29</v>
      </c>
      <c r="BK94" s="31">
        <f t="shared" si="277"/>
        <v>-175.53</v>
      </c>
      <c r="BL94" s="31">
        <f t="shared" si="278"/>
        <v>-102.07</v>
      </c>
      <c r="BM94" s="6">
        <f t="shared" ca="1" si="305"/>
        <v>9.2600000000000002E-2</v>
      </c>
      <c r="BN94" s="6">
        <f t="shared" ca="1" si="305"/>
        <v>9.2600000000000002E-2</v>
      </c>
      <c r="BO94" s="6">
        <f t="shared" ca="1" si="305"/>
        <v>9.2600000000000002E-2</v>
      </c>
      <c r="BP94" s="6">
        <f t="shared" ca="1" si="305"/>
        <v>9.2600000000000002E-2</v>
      </c>
      <c r="BQ94" s="6">
        <f t="shared" ca="1" si="305"/>
        <v>9.2600000000000002E-2</v>
      </c>
      <c r="BR94" s="6">
        <f t="shared" ca="1" si="305"/>
        <v>9.2600000000000002E-2</v>
      </c>
      <c r="BS94" s="6">
        <f t="shared" ca="1" si="305"/>
        <v>9.2600000000000002E-2</v>
      </c>
      <c r="BT94" s="6">
        <f t="shared" ca="1" si="305"/>
        <v>9.2600000000000002E-2</v>
      </c>
      <c r="BU94" s="6">
        <f t="shared" ca="1" si="305"/>
        <v>9.2600000000000002E-2</v>
      </c>
      <c r="BV94" s="6">
        <f t="shared" ca="1" si="305"/>
        <v>9.2600000000000002E-2</v>
      </c>
      <c r="BW94" s="6">
        <f t="shared" ca="1" si="305"/>
        <v>9.2600000000000002E-2</v>
      </c>
      <c r="BX94" s="6">
        <f t="shared" ca="1" si="305"/>
        <v>9.2600000000000002E-2</v>
      </c>
      <c r="BY94" s="31">
        <f t="shared" ca="1" si="219"/>
        <v>7542.97</v>
      </c>
      <c r="BZ94" s="31">
        <f t="shared" ca="1" si="220"/>
        <v>4342.2299999999996</v>
      </c>
      <c r="CA94" s="31">
        <f t="shared" ca="1" si="221"/>
        <v>4168.1499999999996</v>
      </c>
      <c r="CB94" s="31">
        <f t="shared" ca="1" si="222"/>
        <v>7234.27</v>
      </c>
      <c r="CC94" s="31">
        <f t="shared" ca="1" si="223"/>
        <v>8117.35</v>
      </c>
      <c r="CD94" s="31">
        <f t="shared" ca="1" si="224"/>
        <v>4710.87</v>
      </c>
      <c r="CE94" s="31">
        <f t="shared" ca="1" si="225"/>
        <v>2716.64</v>
      </c>
      <c r="CF94" s="31">
        <f t="shared" ca="1" si="226"/>
        <v>4823.5600000000004</v>
      </c>
      <c r="CG94" s="31">
        <f t="shared" ca="1" si="227"/>
        <v>4246.29</v>
      </c>
      <c r="CH94" s="31">
        <f t="shared" ca="1" si="228"/>
        <v>5088.0200000000004</v>
      </c>
      <c r="CI94" s="31">
        <f t="shared" ca="1" si="229"/>
        <v>4167.66</v>
      </c>
      <c r="CJ94" s="31">
        <f t="shared" ca="1" si="230"/>
        <v>2423.44</v>
      </c>
      <c r="CK94" s="32">
        <f t="shared" ca="1" si="279"/>
        <v>219.94</v>
      </c>
      <c r="CL94" s="32">
        <f t="shared" ca="1" si="280"/>
        <v>126.61</v>
      </c>
      <c r="CM94" s="32">
        <f t="shared" ca="1" si="281"/>
        <v>121.53</v>
      </c>
      <c r="CN94" s="32">
        <f t="shared" ca="1" si="282"/>
        <v>210.93</v>
      </c>
      <c r="CO94" s="32">
        <f t="shared" ca="1" si="283"/>
        <v>236.68</v>
      </c>
      <c r="CP94" s="32">
        <f t="shared" ca="1" si="284"/>
        <v>137.36000000000001</v>
      </c>
      <c r="CQ94" s="32">
        <f t="shared" ca="1" si="285"/>
        <v>79.209999999999994</v>
      </c>
      <c r="CR94" s="32">
        <f t="shared" ca="1" si="286"/>
        <v>140.63999999999999</v>
      </c>
      <c r="CS94" s="32">
        <f t="shared" ca="1" si="287"/>
        <v>123.81</v>
      </c>
      <c r="CT94" s="32">
        <f t="shared" ca="1" si="288"/>
        <v>148.35</v>
      </c>
      <c r="CU94" s="32">
        <f t="shared" ca="1" si="289"/>
        <v>121.52</v>
      </c>
      <c r="CV94" s="32">
        <f t="shared" ca="1" si="290"/>
        <v>70.66</v>
      </c>
      <c r="CW94" s="31">
        <f t="shared" ca="1" si="291"/>
        <v>4724.54</v>
      </c>
      <c r="CX94" s="31">
        <f t="shared" ca="1" si="292"/>
        <v>2719.7599999999993</v>
      </c>
      <c r="CY94" s="31">
        <f t="shared" ca="1" si="293"/>
        <v>2610.7099999999991</v>
      </c>
      <c r="CZ94" s="31">
        <f t="shared" ca="1" si="294"/>
        <v>4374.93</v>
      </c>
      <c r="DA94" s="31">
        <f t="shared" ca="1" si="295"/>
        <v>4908.97</v>
      </c>
      <c r="DB94" s="31">
        <f t="shared" ca="1" si="296"/>
        <v>2848.8999999999992</v>
      </c>
      <c r="DC94" s="31">
        <f t="shared" ca="1" si="297"/>
        <v>1598.8799999999999</v>
      </c>
      <c r="DD94" s="31">
        <f t="shared" ca="1" si="298"/>
        <v>2838.9200000000005</v>
      </c>
      <c r="DE94" s="31">
        <f t="shared" ca="1" si="299"/>
        <v>2499.1700000000005</v>
      </c>
      <c r="DF94" s="31">
        <f t="shared" ca="1" si="300"/>
        <v>3527.5400000000009</v>
      </c>
      <c r="DG94" s="31">
        <f t="shared" ca="1" si="301"/>
        <v>2889.4600000000005</v>
      </c>
      <c r="DH94" s="31">
        <f t="shared" ca="1" si="302"/>
        <v>1680.1799999999998</v>
      </c>
      <c r="DI94" s="32">
        <f t="shared" ca="1" si="231"/>
        <v>236.23</v>
      </c>
      <c r="DJ94" s="32">
        <f t="shared" ca="1" si="232"/>
        <v>135.99</v>
      </c>
      <c r="DK94" s="32">
        <f t="shared" ca="1" si="233"/>
        <v>130.54</v>
      </c>
      <c r="DL94" s="32">
        <f t="shared" ca="1" si="234"/>
        <v>218.75</v>
      </c>
      <c r="DM94" s="32">
        <f t="shared" ca="1" si="235"/>
        <v>245.45</v>
      </c>
      <c r="DN94" s="32">
        <f t="shared" ca="1" si="236"/>
        <v>142.44999999999999</v>
      </c>
      <c r="DO94" s="32">
        <f t="shared" ca="1" si="237"/>
        <v>79.94</v>
      </c>
      <c r="DP94" s="32">
        <f t="shared" ca="1" si="238"/>
        <v>141.94999999999999</v>
      </c>
      <c r="DQ94" s="32">
        <f t="shared" ca="1" si="239"/>
        <v>124.96</v>
      </c>
      <c r="DR94" s="32">
        <f t="shared" ca="1" si="240"/>
        <v>176.38</v>
      </c>
      <c r="DS94" s="32">
        <f t="shared" ca="1" si="241"/>
        <v>144.47</v>
      </c>
      <c r="DT94" s="32">
        <f t="shared" ca="1" si="242"/>
        <v>84.01</v>
      </c>
      <c r="DU94" s="31">
        <f t="shared" ca="1" si="243"/>
        <v>1026.68</v>
      </c>
      <c r="DV94" s="31">
        <f t="shared" ca="1" si="244"/>
        <v>584.66999999999996</v>
      </c>
      <c r="DW94" s="31">
        <f t="shared" ca="1" si="245"/>
        <v>555.72</v>
      </c>
      <c r="DX94" s="31">
        <f t="shared" ca="1" si="246"/>
        <v>921.04</v>
      </c>
      <c r="DY94" s="31">
        <f t="shared" ca="1" si="247"/>
        <v>1022.37</v>
      </c>
      <c r="DZ94" s="31">
        <f t="shared" ca="1" si="248"/>
        <v>586.67999999999995</v>
      </c>
      <c r="EA94" s="31">
        <f t="shared" ca="1" si="249"/>
        <v>325.64</v>
      </c>
      <c r="EB94" s="31">
        <f t="shared" ca="1" si="250"/>
        <v>571.57000000000005</v>
      </c>
      <c r="EC94" s="31">
        <f t="shared" ca="1" si="251"/>
        <v>497.33</v>
      </c>
      <c r="ED94" s="31">
        <f t="shared" ca="1" si="252"/>
        <v>694</v>
      </c>
      <c r="EE94" s="31">
        <f t="shared" ca="1" si="253"/>
        <v>561.72</v>
      </c>
      <c r="EF94" s="31">
        <f t="shared" ca="1" si="254"/>
        <v>322.83</v>
      </c>
      <c r="EG94" s="32">
        <f t="shared" ca="1" si="255"/>
        <v>5987.45</v>
      </c>
      <c r="EH94" s="32">
        <f t="shared" ca="1" si="256"/>
        <v>3440.4199999999992</v>
      </c>
      <c r="EI94" s="32">
        <f t="shared" ca="1" si="257"/>
        <v>3296.9699999999993</v>
      </c>
      <c r="EJ94" s="32">
        <f t="shared" ca="1" si="258"/>
        <v>5514.72</v>
      </c>
      <c r="EK94" s="32">
        <f t="shared" ca="1" si="259"/>
        <v>6176.79</v>
      </c>
      <c r="EL94" s="32">
        <f t="shared" ca="1" si="260"/>
        <v>3578.0299999999988</v>
      </c>
      <c r="EM94" s="32">
        <f t="shared" ca="1" si="261"/>
        <v>2004.46</v>
      </c>
      <c r="EN94" s="32">
        <f t="shared" ca="1" si="262"/>
        <v>3552.4400000000005</v>
      </c>
      <c r="EO94" s="32">
        <f t="shared" ca="1" si="263"/>
        <v>3121.4600000000005</v>
      </c>
      <c r="EP94" s="32">
        <f t="shared" ca="1" si="264"/>
        <v>4397.920000000001</v>
      </c>
      <c r="EQ94" s="32">
        <f t="shared" ca="1" si="265"/>
        <v>3595.6500000000005</v>
      </c>
      <c r="ER94" s="32">
        <f t="shared" ca="1" si="266"/>
        <v>2087.02</v>
      </c>
    </row>
    <row r="95" spans="1:148" x14ac:dyDescent="0.25">
      <c r="A95" t="s">
        <v>450</v>
      </c>
      <c r="B95" s="1" t="s">
        <v>131</v>
      </c>
      <c r="C95" t="str">
        <f t="shared" ca="1" si="303"/>
        <v>POC</v>
      </c>
      <c r="D95" t="str">
        <f t="shared" ca="1" si="304"/>
        <v>Pocaterra Hydro Facility</v>
      </c>
      <c r="E95" s="51">
        <v>3913.4540146999998</v>
      </c>
      <c r="F95" s="51">
        <v>3761.3215086999999</v>
      </c>
      <c r="G95" s="51">
        <v>3180.9157169</v>
      </c>
      <c r="H95" s="51">
        <v>2449.5548743999998</v>
      </c>
      <c r="I95" s="51">
        <v>1560.3986927000001</v>
      </c>
      <c r="J95" s="51">
        <v>3393.3029462999998</v>
      </c>
      <c r="K95" s="51">
        <v>5233.6340524999996</v>
      </c>
      <c r="L95" s="51">
        <v>3796.0291775000001</v>
      </c>
      <c r="M95" s="51">
        <v>3077.1996460999999</v>
      </c>
      <c r="N95" s="51">
        <v>2191.4949944999998</v>
      </c>
      <c r="O95" s="51">
        <v>2953.1746726000001</v>
      </c>
      <c r="P95" s="51">
        <v>2969.3923531999999</v>
      </c>
      <c r="Q95" s="32">
        <v>293226.17</v>
      </c>
      <c r="R95" s="32">
        <v>123718.1</v>
      </c>
      <c r="S95" s="32">
        <v>484893.41</v>
      </c>
      <c r="T95" s="32">
        <v>454945.89</v>
      </c>
      <c r="U95" s="32">
        <v>261413.57</v>
      </c>
      <c r="V95" s="32">
        <v>628895.62</v>
      </c>
      <c r="W95" s="32">
        <v>393274.06</v>
      </c>
      <c r="X95" s="32">
        <v>546571.81000000006</v>
      </c>
      <c r="Y95" s="32">
        <v>731661.73</v>
      </c>
      <c r="Z95" s="32">
        <v>212060.7</v>
      </c>
      <c r="AA95" s="32">
        <v>106765.04</v>
      </c>
      <c r="AB95" s="32">
        <v>252265.59</v>
      </c>
      <c r="AC95" s="2">
        <v>0.6</v>
      </c>
      <c r="AD95" s="2">
        <v>0.6</v>
      </c>
      <c r="AE95" s="2">
        <v>0.6</v>
      </c>
      <c r="AF95" s="2">
        <v>0.6</v>
      </c>
      <c r="AG95" s="2">
        <v>0.6</v>
      </c>
      <c r="AH95" s="2">
        <v>0.6</v>
      </c>
      <c r="AI95" s="2">
        <v>0.6</v>
      </c>
      <c r="AJ95" s="2">
        <v>0.6</v>
      </c>
      <c r="AK95" s="2">
        <v>0.6</v>
      </c>
      <c r="AL95" s="2">
        <v>0.6</v>
      </c>
      <c r="AM95" s="2">
        <v>0.6</v>
      </c>
      <c r="AN95" s="2">
        <v>0.6</v>
      </c>
      <c r="AO95" s="33">
        <v>1759.36</v>
      </c>
      <c r="AP95" s="33">
        <v>742.31</v>
      </c>
      <c r="AQ95" s="33">
        <v>2909.36</v>
      </c>
      <c r="AR95" s="33">
        <v>2729.68</v>
      </c>
      <c r="AS95" s="33">
        <v>1568.48</v>
      </c>
      <c r="AT95" s="33">
        <v>3773.37</v>
      </c>
      <c r="AU95" s="33">
        <v>2359.64</v>
      </c>
      <c r="AV95" s="33">
        <v>3279.43</v>
      </c>
      <c r="AW95" s="33">
        <v>4389.97</v>
      </c>
      <c r="AX95" s="33">
        <v>1272.3599999999999</v>
      </c>
      <c r="AY95" s="33">
        <v>640.59</v>
      </c>
      <c r="AZ95" s="33">
        <v>1513.59</v>
      </c>
      <c r="BA95" s="31">
        <f t="shared" si="267"/>
        <v>-117.29</v>
      </c>
      <c r="BB95" s="31">
        <f t="shared" si="268"/>
        <v>-49.49</v>
      </c>
      <c r="BC95" s="31">
        <f t="shared" si="269"/>
        <v>-193.96</v>
      </c>
      <c r="BD95" s="31">
        <f t="shared" si="270"/>
        <v>727.91</v>
      </c>
      <c r="BE95" s="31">
        <f t="shared" si="271"/>
        <v>418.26</v>
      </c>
      <c r="BF95" s="31">
        <f t="shared" si="272"/>
        <v>1006.23</v>
      </c>
      <c r="BG95" s="31">
        <f t="shared" si="273"/>
        <v>1219.1500000000001</v>
      </c>
      <c r="BH95" s="31">
        <f t="shared" si="274"/>
        <v>1694.37</v>
      </c>
      <c r="BI95" s="31">
        <f t="shared" si="275"/>
        <v>2268.15</v>
      </c>
      <c r="BJ95" s="31">
        <f t="shared" si="276"/>
        <v>-827.04</v>
      </c>
      <c r="BK95" s="31">
        <f t="shared" si="277"/>
        <v>-416.38</v>
      </c>
      <c r="BL95" s="31">
        <f t="shared" si="278"/>
        <v>-983.84</v>
      </c>
      <c r="BM95" s="6">
        <f t="shared" ca="1" si="305"/>
        <v>0</v>
      </c>
      <c r="BN95" s="6">
        <f t="shared" ca="1" si="305"/>
        <v>0</v>
      </c>
      <c r="BO95" s="6">
        <f t="shared" ca="1" si="305"/>
        <v>0</v>
      </c>
      <c r="BP95" s="6">
        <f t="shared" ca="1" si="305"/>
        <v>0</v>
      </c>
      <c r="BQ95" s="6">
        <f t="shared" ca="1" si="305"/>
        <v>0</v>
      </c>
      <c r="BR95" s="6">
        <f t="shared" ca="1" si="305"/>
        <v>0</v>
      </c>
      <c r="BS95" s="6">
        <f t="shared" ca="1" si="305"/>
        <v>0</v>
      </c>
      <c r="BT95" s="6">
        <f t="shared" ca="1" si="305"/>
        <v>0</v>
      </c>
      <c r="BU95" s="6">
        <f t="shared" ca="1" si="305"/>
        <v>0</v>
      </c>
      <c r="BV95" s="6">
        <f t="shared" ca="1" si="305"/>
        <v>0</v>
      </c>
      <c r="BW95" s="6">
        <f t="shared" ca="1" si="305"/>
        <v>0</v>
      </c>
      <c r="BX95" s="6">
        <f t="shared" ca="1" si="305"/>
        <v>0</v>
      </c>
      <c r="BY95" s="31">
        <f t="shared" ca="1" si="219"/>
        <v>0</v>
      </c>
      <c r="BZ95" s="31">
        <f t="shared" ca="1" si="220"/>
        <v>0</v>
      </c>
      <c r="CA95" s="31">
        <f t="shared" ca="1" si="221"/>
        <v>0</v>
      </c>
      <c r="CB95" s="31">
        <f t="shared" ca="1" si="222"/>
        <v>0</v>
      </c>
      <c r="CC95" s="31">
        <f t="shared" ca="1" si="223"/>
        <v>0</v>
      </c>
      <c r="CD95" s="31">
        <f t="shared" ca="1" si="224"/>
        <v>0</v>
      </c>
      <c r="CE95" s="31">
        <f t="shared" ca="1" si="225"/>
        <v>0</v>
      </c>
      <c r="CF95" s="31">
        <f t="shared" ca="1" si="226"/>
        <v>0</v>
      </c>
      <c r="CG95" s="31">
        <f t="shared" ca="1" si="227"/>
        <v>0</v>
      </c>
      <c r="CH95" s="31">
        <f t="shared" ca="1" si="228"/>
        <v>0</v>
      </c>
      <c r="CI95" s="31">
        <f t="shared" ca="1" si="229"/>
        <v>0</v>
      </c>
      <c r="CJ95" s="31">
        <f t="shared" ca="1" si="230"/>
        <v>0</v>
      </c>
      <c r="CK95" s="32">
        <f t="shared" ca="1" si="279"/>
        <v>791.71</v>
      </c>
      <c r="CL95" s="32">
        <f t="shared" ca="1" si="280"/>
        <v>334.04</v>
      </c>
      <c r="CM95" s="32">
        <f t="shared" ca="1" si="281"/>
        <v>1309.21</v>
      </c>
      <c r="CN95" s="32">
        <f t="shared" ca="1" si="282"/>
        <v>1228.3499999999999</v>
      </c>
      <c r="CO95" s="32">
        <f t="shared" ca="1" si="283"/>
        <v>705.82</v>
      </c>
      <c r="CP95" s="32">
        <f t="shared" ca="1" si="284"/>
        <v>1698.02</v>
      </c>
      <c r="CQ95" s="32">
        <f t="shared" ca="1" si="285"/>
        <v>1061.8399999999999</v>
      </c>
      <c r="CR95" s="32">
        <f t="shared" ca="1" si="286"/>
        <v>1475.74</v>
      </c>
      <c r="CS95" s="32">
        <f t="shared" ca="1" si="287"/>
        <v>1975.49</v>
      </c>
      <c r="CT95" s="32">
        <f t="shared" ca="1" si="288"/>
        <v>572.55999999999995</v>
      </c>
      <c r="CU95" s="32">
        <f t="shared" ca="1" si="289"/>
        <v>288.27</v>
      </c>
      <c r="CV95" s="32">
        <f t="shared" ca="1" si="290"/>
        <v>681.12</v>
      </c>
      <c r="CW95" s="31">
        <f t="shared" ca="1" si="291"/>
        <v>-850.3599999999999</v>
      </c>
      <c r="CX95" s="31">
        <f t="shared" ca="1" si="292"/>
        <v>-358.77999999999992</v>
      </c>
      <c r="CY95" s="31">
        <f t="shared" ca="1" si="293"/>
        <v>-1406.19</v>
      </c>
      <c r="CZ95" s="31">
        <f t="shared" ca="1" si="294"/>
        <v>-2229.2399999999998</v>
      </c>
      <c r="DA95" s="31">
        <f t="shared" ca="1" si="295"/>
        <v>-1280.92</v>
      </c>
      <c r="DB95" s="31">
        <f t="shared" ca="1" si="296"/>
        <v>-3081.58</v>
      </c>
      <c r="DC95" s="31">
        <f t="shared" ca="1" si="297"/>
        <v>-2516.9499999999998</v>
      </c>
      <c r="DD95" s="31">
        <f t="shared" ca="1" si="298"/>
        <v>-3498.0599999999995</v>
      </c>
      <c r="DE95" s="31">
        <f t="shared" ca="1" si="299"/>
        <v>-4682.630000000001</v>
      </c>
      <c r="DF95" s="31">
        <f t="shared" ca="1" si="300"/>
        <v>127.24000000000001</v>
      </c>
      <c r="DG95" s="31">
        <f t="shared" ca="1" si="301"/>
        <v>64.059999999999945</v>
      </c>
      <c r="DH95" s="31">
        <f t="shared" ca="1" si="302"/>
        <v>151.37000000000012</v>
      </c>
      <c r="DI95" s="32">
        <f t="shared" ca="1" si="231"/>
        <v>-42.52</v>
      </c>
      <c r="DJ95" s="32">
        <f t="shared" ca="1" si="232"/>
        <v>-17.940000000000001</v>
      </c>
      <c r="DK95" s="32">
        <f t="shared" ca="1" si="233"/>
        <v>-70.31</v>
      </c>
      <c r="DL95" s="32">
        <f t="shared" ca="1" si="234"/>
        <v>-111.46</v>
      </c>
      <c r="DM95" s="32">
        <f t="shared" ca="1" si="235"/>
        <v>-64.05</v>
      </c>
      <c r="DN95" s="32">
        <f t="shared" ca="1" si="236"/>
        <v>-154.08000000000001</v>
      </c>
      <c r="DO95" s="32">
        <f t="shared" ca="1" si="237"/>
        <v>-125.85</v>
      </c>
      <c r="DP95" s="32">
        <f t="shared" ca="1" si="238"/>
        <v>-174.9</v>
      </c>
      <c r="DQ95" s="32">
        <f t="shared" ca="1" si="239"/>
        <v>-234.13</v>
      </c>
      <c r="DR95" s="32">
        <f t="shared" ca="1" si="240"/>
        <v>6.36</v>
      </c>
      <c r="DS95" s="32">
        <f t="shared" ca="1" si="241"/>
        <v>3.2</v>
      </c>
      <c r="DT95" s="32">
        <f t="shared" ca="1" si="242"/>
        <v>7.57</v>
      </c>
      <c r="DU95" s="31">
        <f t="shared" ca="1" si="243"/>
        <v>-184.79</v>
      </c>
      <c r="DV95" s="31">
        <f t="shared" ca="1" si="244"/>
        <v>-77.13</v>
      </c>
      <c r="DW95" s="31">
        <f t="shared" ca="1" si="245"/>
        <v>-299.32</v>
      </c>
      <c r="DX95" s="31">
        <f t="shared" ca="1" si="246"/>
        <v>-469.31</v>
      </c>
      <c r="DY95" s="31">
        <f t="shared" ca="1" si="247"/>
        <v>-266.77</v>
      </c>
      <c r="DZ95" s="31">
        <f t="shared" ca="1" si="248"/>
        <v>-634.59</v>
      </c>
      <c r="EA95" s="31">
        <f t="shared" ca="1" si="249"/>
        <v>-512.63</v>
      </c>
      <c r="EB95" s="31">
        <f t="shared" ca="1" si="250"/>
        <v>-704.28</v>
      </c>
      <c r="EC95" s="31">
        <f t="shared" ca="1" si="251"/>
        <v>-931.84</v>
      </c>
      <c r="ED95" s="31">
        <f t="shared" ca="1" si="252"/>
        <v>25.03</v>
      </c>
      <c r="EE95" s="31">
        <f t="shared" ca="1" si="253"/>
        <v>12.45</v>
      </c>
      <c r="EF95" s="31">
        <f t="shared" ca="1" si="254"/>
        <v>29.08</v>
      </c>
      <c r="EG95" s="32">
        <f t="shared" ca="1" si="255"/>
        <v>-1077.6699999999998</v>
      </c>
      <c r="EH95" s="32">
        <f t="shared" ca="1" si="256"/>
        <v>-453.84999999999991</v>
      </c>
      <c r="EI95" s="32">
        <f t="shared" ca="1" si="257"/>
        <v>-1775.82</v>
      </c>
      <c r="EJ95" s="32">
        <f t="shared" ca="1" si="258"/>
        <v>-2810.0099999999998</v>
      </c>
      <c r="EK95" s="32">
        <f t="shared" ca="1" si="259"/>
        <v>-1611.74</v>
      </c>
      <c r="EL95" s="32">
        <f t="shared" ca="1" si="260"/>
        <v>-3870.25</v>
      </c>
      <c r="EM95" s="32">
        <f t="shared" ca="1" si="261"/>
        <v>-3155.43</v>
      </c>
      <c r="EN95" s="32">
        <f t="shared" ca="1" si="262"/>
        <v>-4377.24</v>
      </c>
      <c r="EO95" s="32">
        <f t="shared" ca="1" si="263"/>
        <v>-5848.6000000000013</v>
      </c>
      <c r="EP95" s="32">
        <f t="shared" ca="1" si="264"/>
        <v>158.63000000000002</v>
      </c>
      <c r="EQ95" s="32">
        <f t="shared" ca="1" si="265"/>
        <v>79.709999999999951</v>
      </c>
      <c r="ER95" s="32">
        <f t="shared" ca="1" si="266"/>
        <v>188.0200000000001</v>
      </c>
    </row>
    <row r="96" spans="1:148" x14ac:dyDescent="0.25">
      <c r="A96" t="s">
        <v>484</v>
      </c>
      <c r="B96" s="1" t="s">
        <v>11</v>
      </c>
      <c r="C96" t="str">
        <f t="shared" ca="1" si="303"/>
        <v>PR1</v>
      </c>
      <c r="D96" t="str">
        <f t="shared" ca="1" si="304"/>
        <v>Primrose #1</v>
      </c>
      <c r="E96" s="51">
        <v>0</v>
      </c>
      <c r="F96" s="51">
        <v>0</v>
      </c>
      <c r="G96" s="51">
        <v>2.1062455999999998</v>
      </c>
      <c r="H96" s="51">
        <v>5.3806723999999999</v>
      </c>
      <c r="I96" s="51">
        <v>0</v>
      </c>
      <c r="J96" s="51">
        <v>978.56293040000003</v>
      </c>
      <c r="K96" s="51">
        <v>3170.5240801999998</v>
      </c>
      <c r="L96" s="51">
        <v>1496.1241944999999</v>
      </c>
      <c r="M96" s="51">
        <v>863.9678467</v>
      </c>
      <c r="N96" s="51">
        <v>1918.2725995999999</v>
      </c>
      <c r="O96" s="51">
        <v>1778.3829295</v>
      </c>
      <c r="P96" s="51">
        <v>1676.0220029</v>
      </c>
      <c r="Q96" s="32">
        <v>0</v>
      </c>
      <c r="R96" s="32">
        <v>0</v>
      </c>
      <c r="S96" s="32">
        <v>755.56</v>
      </c>
      <c r="T96" s="32">
        <v>843.44</v>
      </c>
      <c r="U96" s="32">
        <v>0</v>
      </c>
      <c r="V96" s="32">
        <v>92989.759999999995</v>
      </c>
      <c r="W96" s="32">
        <v>129792.1</v>
      </c>
      <c r="X96" s="32">
        <v>111440.4</v>
      </c>
      <c r="Y96" s="32">
        <v>153868.1</v>
      </c>
      <c r="Z96" s="32">
        <v>140583.92000000001</v>
      </c>
      <c r="AA96" s="32">
        <v>58256.5</v>
      </c>
      <c r="AB96" s="32">
        <v>95309.04</v>
      </c>
      <c r="AC96" s="2">
        <v>3.34</v>
      </c>
      <c r="AD96" s="2">
        <v>3.34</v>
      </c>
      <c r="AE96" s="2">
        <v>3.34</v>
      </c>
      <c r="AF96" s="2">
        <v>3.34</v>
      </c>
      <c r="AG96" s="2">
        <v>3.34</v>
      </c>
      <c r="AH96" s="2">
        <v>3.34</v>
      </c>
      <c r="AI96" s="2">
        <v>2.35</v>
      </c>
      <c r="AJ96" s="2">
        <v>2.35</v>
      </c>
      <c r="AK96" s="2">
        <v>2.35</v>
      </c>
      <c r="AL96" s="2">
        <v>2.35</v>
      </c>
      <c r="AM96" s="2">
        <v>2.35</v>
      </c>
      <c r="AN96" s="2">
        <v>2.35</v>
      </c>
      <c r="AO96" s="33">
        <v>0</v>
      </c>
      <c r="AP96" s="33">
        <v>0</v>
      </c>
      <c r="AQ96" s="33">
        <v>25.24</v>
      </c>
      <c r="AR96" s="33">
        <v>28.17</v>
      </c>
      <c r="AS96" s="33">
        <v>0</v>
      </c>
      <c r="AT96" s="33">
        <v>3105.86</v>
      </c>
      <c r="AU96" s="33">
        <v>3050.11</v>
      </c>
      <c r="AV96" s="33">
        <v>2618.85</v>
      </c>
      <c r="AW96" s="33">
        <v>3615.9</v>
      </c>
      <c r="AX96" s="33">
        <v>3303.72</v>
      </c>
      <c r="AY96" s="33">
        <v>1369.03</v>
      </c>
      <c r="AZ96" s="33">
        <v>2239.7600000000002</v>
      </c>
      <c r="BA96" s="31">
        <f t="shared" si="267"/>
        <v>0</v>
      </c>
      <c r="BB96" s="31">
        <f t="shared" si="268"/>
        <v>0</v>
      </c>
      <c r="BC96" s="31">
        <f t="shared" si="269"/>
        <v>-0.3</v>
      </c>
      <c r="BD96" s="31">
        <f t="shared" si="270"/>
        <v>1.35</v>
      </c>
      <c r="BE96" s="31">
        <f t="shared" si="271"/>
        <v>0</v>
      </c>
      <c r="BF96" s="31">
        <f t="shared" si="272"/>
        <v>148.78</v>
      </c>
      <c r="BG96" s="31">
        <f t="shared" si="273"/>
        <v>402.36</v>
      </c>
      <c r="BH96" s="31">
        <f t="shared" si="274"/>
        <v>345.47</v>
      </c>
      <c r="BI96" s="31">
        <f t="shared" si="275"/>
        <v>476.99</v>
      </c>
      <c r="BJ96" s="31">
        <f t="shared" si="276"/>
        <v>-548.28</v>
      </c>
      <c r="BK96" s="31">
        <f t="shared" si="277"/>
        <v>-227.2</v>
      </c>
      <c r="BL96" s="31">
        <f t="shared" si="278"/>
        <v>-371.71</v>
      </c>
      <c r="BM96" s="6">
        <f t="shared" ca="1" si="305"/>
        <v>5.28E-2</v>
      </c>
      <c r="BN96" s="6">
        <f t="shared" ca="1" si="305"/>
        <v>5.28E-2</v>
      </c>
      <c r="BO96" s="6">
        <f t="shared" ca="1" si="305"/>
        <v>5.28E-2</v>
      </c>
      <c r="BP96" s="6">
        <f t="shared" ca="1" si="305"/>
        <v>5.28E-2</v>
      </c>
      <c r="BQ96" s="6">
        <f t="shared" ca="1" si="305"/>
        <v>5.28E-2</v>
      </c>
      <c r="BR96" s="6">
        <f t="shared" ca="1" si="305"/>
        <v>5.28E-2</v>
      </c>
      <c r="BS96" s="6">
        <f t="shared" ca="1" si="305"/>
        <v>5.28E-2</v>
      </c>
      <c r="BT96" s="6">
        <f t="shared" ca="1" si="305"/>
        <v>5.28E-2</v>
      </c>
      <c r="BU96" s="6">
        <f t="shared" ca="1" si="305"/>
        <v>5.28E-2</v>
      </c>
      <c r="BV96" s="6">
        <f t="shared" ca="1" si="305"/>
        <v>5.28E-2</v>
      </c>
      <c r="BW96" s="6">
        <f t="shared" ca="1" si="305"/>
        <v>5.28E-2</v>
      </c>
      <c r="BX96" s="6">
        <f t="shared" ca="1" si="305"/>
        <v>5.28E-2</v>
      </c>
      <c r="BY96" s="31">
        <f t="shared" ca="1" si="219"/>
        <v>0</v>
      </c>
      <c r="BZ96" s="31">
        <f t="shared" ca="1" si="220"/>
        <v>0</v>
      </c>
      <c r="CA96" s="31">
        <f t="shared" ca="1" si="221"/>
        <v>39.89</v>
      </c>
      <c r="CB96" s="31">
        <f t="shared" ca="1" si="222"/>
        <v>44.53</v>
      </c>
      <c r="CC96" s="31">
        <f t="shared" ca="1" si="223"/>
        <v>0</v>
      </c>
      <c r="CD96" s="31">
        <f t="shared" ca="1" si="224"/>
        <v>4909.8599999999997</v>
      </c>
      <c r="CE96" s="31">
        <f t="shared" ca="1" si="225"/>
        <v>6853.02</v>
      </c>
      <c r="CF96" s="31">
        <f t="shared" ca="1" si="226"/>
        <v>5884.05</v>
      </c>
      <c r="CG96" s="31">
        <f t="shared" ca="1" si="227"/>
        <v>8124.24</v>
      </c>
      <c r="CH96" s="31">
        <f t="shared" ca="1" si="228"/>
        <v>7422.83</v>
      </c>
      <c r="CI96" s="31">
        <f t="shared" ca="1" si="229"/>
        <v>3075.94</v>
      </c>
      <c r="CJ96" s="31">
        <f t="shared" ca="1" si="230"/>
        <v>5032.32</v>
      </c>
      <c r="CK96" s="32">
        <f t="shared" ca="1" si="279"/>
        <v>0</v>
      </c>
      <c r="CL96" s="32">
        <f t="shared" ca="1" si="280"/>
        <v>0</v>
      </c>
      <c r="CM96" s="32">
        <f t="shared" ca="1" si="281"/>
        <v>2.04</v>
      </c>
      <c r="CN96" s="32">
        <f t="shared" ca="1" si="282"/>
        <v>2.2799999999999998</v>
      </c>
      <c r="CO96" s="32">
        <f t="shared" ca="1" si="283"/>
        <v>0</v>
      </c>
      <c r="CP96" s="32">
        <f t="shared" ca="1" si="284"/>
        <v>251.07</v>
      </c>
      <c r="CQ96" s="32">
        <f t="shared" ca="1" si="285"/>
        <v>350.44</v>
      </c>
      <c r="CR96" s="32">
        <f t="shared" ca="1" si="286"/>
        <v>300.89</v>
      </c>
      <c r="CS96" s="32">
        <f t="shared" ca="1" si="287"/>
        <v>415.44</v>
      </c>
      <c r="CT96" s="32">
        <f t="shared" ca="1" si="288"/>
        <v>379.58</v>
      </c>
      <c r="CU96" s="32">
        <f t="shared" ca="1" si="289"/>
        <v>157.29</v>
      </c>
      <c r="CV96" s="32">
        <f t="shared" ca="1" si="290"/>
        <v>257.33</v>
      </c>
      <c r="CW96" s="31">
        <f t="shared" ca="1" si="291"/>
        <v>0</v>
      </c>
      <c r="CX96" s="31">
        <f t="shared" ca="1" si="292"/>
        <v>0</v>
      </c>
      <c r="CY96" s="31">
        <f t="shared" ca="1" si="293"/>
        <v>16.990000000000002</v>
      </c>
      <c r="CZ96" s="31">
        <f t="shared" ca="1" si="294"/>
        <v>17.29</v>
      </c>
      <c r="DA96" s="31">
        <f t="shared" ca="1" si="295"/>
        <v>0</v>
      </c>
      <c r="DB96" s="31">
        <f t="shared" ca="1" si="296"/>
        <v>1906.2899999999993</v>
      </c>
      <c r="DC96" s="31">
        <f t="shared" ca="1" si="297"/>
        <v>3750.9900000000002</v>
      </c>
      <c r="DD96" s="31">
        <f t="shared" ca="1" si="298"/>
        <v>3220.6200000000008</v>
      </c>
      <c r="DE96" s="31">
        <f t="shared" ca="1" si="299"/>
        <v>4446.7900000000009</v>
      </c>
      <c r="DF96" s="31">
        <f t="shared" ca="1" si="300"/>
        <v>5046.97</v>
      </c>
      <c r="DG96" s="31">
        <f t="shared" ca="1" si="301"/>
        <v>2091.4</v>
      </c>
      <c r="DH96" s="31">
        <f t="shared" ca="1" si="302"/>
        <v>3421.5999999999995</v>
      </c>
      <c r="DI96" s="32">
        <f t="shared" ca="1" si="231"/>
        <v>0</v>
      </c>
      <c r="DJ96" s="32">
        <f t="shared" ca="1" si="232"/>
        <v>0</v>
      </c>
      <c r="DK96" s="32">
        <f t="shared" ca="1" si="233"/>
        <v>0.85</v>
      </c>
      <c r="DL96" s="32">
        <f t="shared" ca="1" si="234"/>
        <v>0.86</v>
      </c>
      <c r="DM96" s="32">
        <f t="shared" ca="1" si="235"/>
        <v>0</v>
      </c>
      <c r="DN96" s="32">
        <f t="shared" ca="1" si="236"/>
        <v>95.31</v>
      </c>
      <c r="DO96" s="32">
        <f t="shared" ca="1" si="237"/>
        <v>187.55</v>
      </c>
      <c r="DP96" s="32">
        <f t="shared" ca="1" si="238"/>
        <v>161.03</v>
      </c>
      <c r="DQ96" s="32">
        <f t="shared" ca="1" si="239"/>
        <v>222.34</v>
      </c>
      <c r="DR96" s="32">
        <f t="shared" ca="1" si="240"/>
        <v>252.35</v>
      </c>
      <c r="DS96" s="32">
        <f t="shared" ca="1" si="241"/>
        <v>104.57</v>
      </c>
      <c r="DT96" s="32">
        <f t="shared" ca="1" si="242"/>
        <v>171.08</v>
      </c>
      <c r="DU96" s="31">
        <f t="shared" ca="1" si="243"/>
        <v>0</v>
      </c>
      <c r="DV96" s="31">
        <f t="shared" ca="1" si="244"/>
        <v>0</v>
      </c>
      <c r="DW96" s="31">
        <f t="shared" ca="1" si="245"/>
        <v>3.62</v>
      </c>
      <c r="DX96" s="31">
        <f t="shared" ca="1" si="246"/>
        <v>3.64</v>
      </c>
      <c r="DY96" s="31">
        <f t="shared" ca="1" si="247"/>
        <v>0</v>
      </c>
      <c r="DZ96" s="31">
        <f t="shared" ca="1" si="248"/>
        <v>392.56</v>
      </c>
      <c r="EA96" s="31">
        <f t="shared" ca="1" si="249"/>
        <v>763.96</v>
      </c>
      <c r="EB96" s="31">
        <f t="shared" ca="1" si="250"/>
        <v>648.41999999999996</v>
      </c>
      <c r="EC96" s="31">
        <f t="shared" ca="1" si="251"/>
        <v>884.91</v>
      </c>
      <c r="ED96" s="31">
        <f t="shared" ca="1" si="252"/>
        <v>992.93</v>
      </c>
      <c r="EE96" s="31">
        <f t="shared" ca="1" si="253"/>
        <v>406.57</v>
      </c>
      <c r="EF96" s="31">
        <f t="shared" ca="1" si="254"/>
        <v>657.44</v>
      </c>
      <c r="EG96" s="32">
        <f t="shared" ca="1" si="255"/>
        <v>0</v>
      </c>
      <c r="EH96" s="32">
        <f t="shared" ca="1" si="256"/>
        <v>0</v>
      </c>
      <c r="EI96" s="32">
        <f t="shared" ca="1" si="257"/>
        <v>21.460000000000004</v>
      </c>
      <c r="EJ96" s="32">
        <f t="shared" ca="1" si="258"/>
        <v>21.79</v>
      </c>
      <c r="EK96" s="32">
        <f t="shared" ca="1" si="259"/>
        <v>0</v>
      </c>
      <c r="EL96" s="32">
        <f t="shared" ca="1" si="260"/>
        <v>2394.1599999999994</v>
      </c>
      <c r="EM96" s="32">
        <f t="shared" ca="1" si="261"/>
        <v>4702.5</v>
      </c>
      <c r="EN96" s="32">
        <f t="shared" ca="1" si="262"/>
        <v>4030.0700000000011</v>
      </c>
      <c r="EO96" s="32">
        <f t="shared" ca="1" si="263"/>
        <v>5554.0400000000009</v>
      </c>
      <c r="EP96" s="32">
        <f t="shared" ca="1" si="264"/>
        <v>6292.2500000000009</v>
      </c>
      <c r="EQ96" s="32">
        <f t="shared" ca="1" si="265"/>
        <v>2602.5400000000004</v>
      </c>
      <c r="ER96" s="32">
        <f t="shared" ca="1" si="266"/>
        <v>4250.119999999999</v>
      </c>
    </row>
    <row r="97" spans="1:148" x14ac:dyDescent="0.25">
      <c r="A97" t="s">
        <v>464</v>
      </c>
      <c r="B97" s="1" t="s">
        <v>107</v>
      </c>
      <c r="C97" t="str">
        <f t="shared" ca="1" si="303"/>
        <v>BCHEXP</v>
      </c>
      <c r="D97" t="str">
        <f t="shared" ca="1" si="304"/>
        <v>Alberta-BC Intertie - Export</v>
      </c>
      <c r="E97" s="51">
        <v>8545</v>
      </c>
      <c r="F97" s="51">
        <v>16021.25</v>
      </c>
      <c r="G97" s="51">
        <v>1387.5</v>
      </c>
      <c r="H97" s="51">
        <v>100</v>
      </c>
      <c r="K97" s="51">
        <v>12541.5</v>
      </c>
      <c r="L97" s="51">
        <v>6925</v>
      </c>
      <c r="M97" s="51">
        <v>21661.25</v>
      </c>
      <c r="N97" s="51">
        <v>21084</v>
      </c>
      <c r="O97" s="51">
        <v>38232.75</v>
      </c>
      <c r="P97" s="51">
        <v>30234.5</v>
      </c>
      <c r="Q97" s="32">
        <v>160782.39999999999</v>
      </c>
      <c r="R97" s="32">
        <v>284751.74</v>
      </c>
      <c r="S97" s="32">
        <v>44034.38</v>
      </c>
      <c r="T97" s="32">
        <v>1944</v>
      </c>
      <c r="U97" s="32"/>
      <c r="V97" s="32"/>
      <c r="W97" s="32">
        <v>218504.22</v>
      </c>
      <c r="X97" s="32">
        <v>124130.66</v>
      </c>
      <c r="Y97" s="32">
        <v>359591.15</v>
      </c>
      <c r="Z97" s="32">
        <v>385642.68</v>
      </c>
      <c r="AA97" s="32">
        <v>653938.68999999994</v>
      </c>
      <c r="AB97" s="32">
        <v>640917.93000000005</v>
      </c>
      <c r="AC97" s="2">
        <v>0.94</v>
      </c>
      <c r="AD97" s="2">
        <v>0.94</v>
      </c>
      <c r="AE97" s="2">
        <v>0.94</v>
      </c>
      <c r="AF97" s="2">
        <v>0.94</v>
      </c>
      <c r="AI97" s="2">
        <v>0.94</v>
      </c>
      <c r="AJ97" s="2">
        <v>0.94</v>
      </c>
      <c r="AK97" s="2">
        <v>0.94</v>
      </c>
      <c r="AL97" s="2">
        <v>0.94</v>
      </c>
      <c r="AM97" s="2">
        <v>0.94</v>
      </c>
      <c r="AN97" s="2">
        <v>0.94</v>
      </c>
      <c r="AO97" s="33">
        <v>1511.35</v>
      </c>
      <c r="AP97" s="33">
        <v>2676.67</v>
      </c>
      <c r="AQ97" s="33">
        <v>413.92</v>
      </c>
      <c r="AR97" s="33">
        <v>18.27</v>
      </c>
      <c r="AS97" s="33"/>
      <c r="AT97" s="33"/>
      <c r="AU97" s="33">
        <v>2053.94</v>
      </c>
      <c r="AV97" s="33">
        <v>1166.83</v>
      </c>
      <c r="AW97" s="33">
        <v>3380.16</v>
      </c>
      <c r="AX97" s="33">
        <v>3625.04</v>
      </c>
      <c r="AY97" s="33">
        <v>6147.02</v>
      </c>
      <c r="AZ97" s="33">
        <v>6024.63</v>
      </c>
      <c r="BA97" s="31">
        <f t="shared" si="267"/>
        <v>-64.31</v>
      </c>
      <c r="BB97" s="31">
        <f t="shared" si="268"/>
        <v>-113.9</v>
      </c>
      <c r="BC97" s="31">
        <f t="shared" si="269"/>
        <v>-17.61</v>
      </c>
      <c r="BD97" s="31">
        <f t="shared" si="270"/>
        <v>3.11</v>
      </c>
      <c r="BE97" s="31">
        <f t="shared" si="271"/>
        <v>0</v>
      </c>
      <c r="BF97" s="31">
        <f t="shared" si="272"/>
        <v>0</v>
      </c>
      <c r="BG97" s="31">
        <f t="shared" si="273"/>
        <v>677.36</v>
      </c>
      <c r="BH97" s="31">
        <f t="shared" si="274"/>
        <v>384.81</v>
      </c>
      <c r="BI97" s="31">
        <f t="shared" si="275"/>
        <v>1114.73</v>
      </c>
      <c r="BJ97" s="31">
        <f t="shared" si="276"/>
        <v>-1504.01</v>
      </c>
      <c r="BK97" s="31">
        <f t="shared" si="277"/>
        <v>-2550.36</v>
      </c>
      <c r="BL97" s="31">
        <f t="shared" si="278"/>
        <v>-2499.58</v>
      </c>
      <c r="BM97" s="6">
        <f t="shared" ca="1" si="305"/>
        <v>7.7000000000000002E-3</v>
      </c>
      <c r="BN97" s="6">
        <f t="shared" ca="1" si="305"/>
        <v>7.7000000000000002E-3</v>
      </c>
      <c r="BO97" s="6">
        <f t="shared" ca="1" si="305"/>
        <v>7.7000000000000002E-3</v>
      </c>
      <c r="BP97" s="6">
        <f t="shared" ca="1" si="305"/>
        <v>7.7000000000000002E-3</v>
      </c>
      <c r="BQ97" s="6">
        <f t="shared" ca="1" si="305"/>
        <v>7.7000000000000002E-3</v>
      </c>
      <c r="BR97" s="6">
        <f t="shared" ca="1" si="305"/>
        <v>7.7000000000000002E-3</v>
      </c>
      <c r="BS97" s="6">
        <f t="shared" ca="1" si="305"/>
        <v>7.7000000000000002E-3</v>
      </c>
      <c r="BT97" s="6">
        <f t="shared" ca="1" si="305"/>
        <v>7.7000000000000002E-3</v>
      </c>
      <c r="BU97" s="6">
        <f t="shared" ca="1" si="305"/>
        <v>7.7000000000000002E-3</v>
      </c>
      <c r="BV97" s="6">
        <f t="shared" ca="1" si="305"/>
        <v>7.7000000000000002E-3</v>
      </c>
      <c r="BW97" s="6">
        <f t="shared" ca="1" si="305"/>
        <v>7.7000000000000002E-3</v>
      </c>
      <c r="BX97" s="6">
        <f t="shared" ca="1" si="305"/>
        <v>7.7000000000000002E-3</v>
      </c>
      <c r="BY97" s="31">
        <f t="shared" ca="1" si="219"/>
        <v>1238.02</v>
      </c>
      <c r="BZ97" s="31">
        <f t="shared" ca="1" si="220"/>
        <v>2192.59</v>
      </c>
      <c r="CA97" s="31">
        <f t="shared" ca="1" si="221"/>
        <v>339.06</v>
      </c>
      <c r="CB97" s="31">
        <f t="shared" ca="1" si="222"/>
        <v>14.97</v>
      </c>
      <c r="CC97" s="31">
        <f t="shared" ca="1" si="223"/>
        <v>0</v>
      </c>
      <c r="CD97" s="31">
        <f t="shared" ca="1" si="224"/>
        <v>0</v>
      </c>
      <c r="CE97" s="31">
        <f t="shared" ca="1" si="225"/>
        <v>1682.48</v>
      </c>
      <c r="CF97" s="31">
        <f t="shared" ca="1" si="226"/>
        <v>955.81</v>
      </c>
      <c r="CG97" s="31">
        <f t="shared" ca="1" si="227"/>
        <v>2768.85</v>
      </c>
      <c r="CH97" s="31">
        <f t="shared" ca="1" si="228"/>
        <v>2969.45</v>
      </c>
      <c r="CI97" s="31">
        <f t="shared" ca="1" si="229"/>
        <v>5035.33</v>
      </c>
      <c r="CJ97" s="31">
        <f t="shared" ca="1" si="230"/>
        <v>4935.07</v>
      </c>
      <c r="CK97" s="32">
        <f t="shared" ca="1" si="279"/>
        <v>434.11</v>
      </c>
      <c r="CL97" s="32">
        <f t="shared" ca="1" si="280"/>
        <v>768.83</v>
      </c>
      <c r="CM97" s="32">
        <f t="shared" ca="1" si="281"/>
        <v>118.89</v>
      </c>
      <c r="CN97" s="32">
        <f t="shared" ca="1" si="282"/>
        <v>5.25</v>
      </c>
      <c r="CO97" s="32">
        <f t="shared" ca="1" si="283"/>
        <v>0</v>
      </c>
      <c r="CP97" s="32">
        <f t="shared" ca="1" si="284"/>
        <v>0</v>
      </c>
      <c r="CQ97" s="32">
        <f t="shared" ca="1" si="285"/>
        <v>589.96</v>
      </c>
      <c r="CR97" s="32">
        <f t="shared" ca="1" si="286"/>
        <v>335.15</v>
      </c>
      <c r="CS97" s="32">
        <f t="shared" ca="1" si="287"/>
        <v>970.9</v>
      </c>
      <c r="CT97" s="32">
        <f t="shared" ca="1" si="288"/>
        <v>1041.24</v>
      </c>
      <c r="CU97" s="32">
        <f t="shared" ca="1" si="289"/>
        <v>1765.63</v>
      </c>
      <c r="CV97" s="32">
        <f t="shared" ca="1" si="290"/>
        <v>1730.48</v>
      </c>
      <c r="CW97" s="31">
        <f t="shared" ca="1" si="291"/>
        <v>225.0900000000002</v>
      </c>
      <c r="CX97" s="31">
        <f t="shared" ca="1" si="292"/>
        <v>398.65</v>
      </c>
      <c r="CY97" s="31">
        <f t="shared" ca="1" si="293"/>
        <v>61.639999999999972</v>
      </c>
      <c r="CZ97" s="31">
        <f t="shared" ca="1" si="294"/>
        <v>-1.1600000000000006</v>
      </c>
      <c r="DA97" s="31">
        <f t="shared" ca="1" si="295"/>
        <v>0</v>
      </c>
      <c r="DB97" s="31">
        <f t="shared" ca="1" si="296"/>
        <v>0</v>
      </c>
      <c r="DC97" s="31">
        <f t="shared" ca="1" si="297"/>
        <v>-458.86</v>
      </c>
      <c r="DD97" s="31">
        <f t="shared" ca="1" si="298"/>
        <v>-260.67999999999989</v>
      </c>
      <c r="DE97" s="31">
        <f t="shared" ca="1" si="299"/>
        <v>-755.13999999999987</v>
      </c>
      <c r="DF97" s="31">
        <f t="shared" ca="1" si="300"/>
        <v>1889.6599999999996</v>
      </c>
      <c r="DG97" s="31">
        <f t="shared" ca="1" si="301"/>
        <v>3204.2999999999997</v>
      </c>
      <c r="DH97" s="31">
        <f t="shared" ca="1" si="302"/>
        <v>3140.4999999999991</v>
      </c>
      <c r="DI97" s="32">
        <f t="shared" ca="1" si="231"/>
        <v>11.25</v>
      </c>
      <c r="DJ97" s="32">
        <f t="shared" ca="1" si="232"/>
        <v>19.93</v>
      </c>
      <c r="DK97" s="32">
        <f t="shared" ca="1" si="233"/>
        <v>3.08</v>
      </c>
      <c r="DL97" s="32">
        <f t="shared" ca="1" si="234"/>
        <v>-0.06</v>
      </c>
      <c r="DM97" s="32">
        <f t="shared" ca="1" si="235"/>
        <v>0</v>
      </c>
      <c r="DN97" s="32">
        <f t="shared" ca="1" si="236"/>
        <v>0</v>
      </c>
      <c r="DO97" s="32">
        <f t="shared" ca="1" si="237"/>
        <v>-22.94</v>
      </c>
      <c r="DP97" s="32">
        <f t="shared" ca="1" si="238"/>
        <v>-13.03</v>
      </c>
      <c r="DQ97" s="32">
        <f t="shared" ca="1" si="239"/>
        <v>-37.76</v>
      </c>
      <c r="DR97" s="32">
        <f t="shared" ca="1" si="240"/>
        <v>94.48</v>
      </c>
      <c r="DS97" s="32">
        <f t="shared" ca="1" si="241"/>
        <v>160.22</v>
      </c>
      <c r="DT97" s="32">
        <f t="shared" ca="1" si="242"/>
        <v>157.03</v>
      </c>
      <c r="DU97" s="31">
        <f t="shared" ca="1" si="243"/>
        <v>48.91</v>
      </c>
      <c r="DV97" s="31">
        <f t="shared" ca="1" si="244"/>
        <v>85.7</v>
      </c>
      <c r="DW97" s="31">
        <f t="shared" ca="1" si="245"/>
        <v>13.12</v>
      </c>
      <c r="DX97" s="31">
        <f t="shared" ca="1" si="246"/>
        <v>-0.24</v>
      </c>
      <c r="DY97" s="31">
        <f t="shared" ca="1" si="247"/>
        <v>0</v>
      </c>
      <c r="DZ97" s="31">
        <f t="shared" ca="1" si="248"/>
        <v>0</v>
      </c>
      <c r="EA97" s="31">
        <f t="shared" ca="1" si="249"/>
        <v>-93.46</v>
      </c>
      <c r="EB97" s="31">
        <f t="shared" ca="1" si="250"/>
        <v>-52.48</v>
      </c>
      <c r="EC97" s="31">
        <f t="shared" ca="1" si="251"/>
        <v>-150.27000000000001</v>
      </c>
      <c r="ED97" s="31">
        <f t="shared" ca="1" si="252"/>
        <v>371.77</v>
      </c>
      <c r="EE97" s="31">
        <f t="shared" ca="1" si="253"/>
        <v>622.92999999999995</v>
      </c>
      <c r="EF97" s="31">
        <f t="shared" ca="1" si="254"/>
        <v>603.41999999999996</v>
      </c>
      <c r="EG97" s="32">
        <f t="shared" ca="1" si="255"/>
        <v>285.25000000000023</v>
      </c>
      <c r="EH97" s="32">
        <f t="shared" ca="1" si="256"/>
        <v>504.28</v>
      </c>
      <c r="EI97" s="32">
        <f t="shared" ca="1" si="257"/>
        <v>77.839999999999975</v>
      </c>
      <c r="EJ97" s="32">
        <f t="shared" ca="1" si="258"/>
        <v>-1.4600000000000006</v>
      </c>
      <c r="EK97" s="32">
        <f t="shared" ca="1" si="259"/>
        <v>0</v>
      </c>
      <c r="EL97" s="32">
        <f t="shared" ca="1" si="260"/>
        <v>0</v>
      </c>
      <c r="EM97" s="32">
        <f t="shared" ca="1" si="261"/>
        <v>-575.26</v>
      </c>
      <c r="EN97" s="32">
        <f t="shared" ca="1" si="262"/>
        <v>-326.18999999999988</v>
      </c>
      <c r="EO97" s="32">
        <f t="shared" ca="1" si="263"/>
        <v>-943.16999999999985</v>
      </c>
      <c r="EP97" s="32">
        <f t="shared" ca="1" si="264"/>
        <v>2355.91</v>
      </c>
      <c r="EQ97" s="32">
        <f t="shared" ca="1" si="265"/>
        <v>3987.4499999999994</v>
      </c>
      <c r="ER97" s="32">
        <f t="shared" ca="1" si="266"/>
        <v>3900.9499999999994</v>
      </c>
    </row>
    <row r="98" spans="1:148" x14ac:dyDescent="0.25">
      <c r="A98" t="s">
        <v>464</v>
      </c>
      <c r="B98" s="1" t="s">
        <v>108</v>
      </c>
      <c r="C98" t="str">
        <f t="shared" ca="1" si="303"/>
        <v>BCHIMP</v>
      </c>
      <c r="D98" t="str">
        <f t="shared" ca="1" si="304"/>
        <v>Alberta-BC Intertie - Import</v>
      </c>
      <c r="E98" s="51">
        <v>129048</v>
      </c>
      <c r="F98" s="51">
        <v>64663</v>
      </c>
      <c r="G98" s="51">
        <v>197384</v>
      </c>
      <c r="H98" s="51">
        <v>227880</v>
      </c>
      <c r="I98" s="51">
        <v>126490</v>
      </c>
      <c r="J98" s="51">
        <v>119971</v>
      </c>
      <c r="K98" s="51">
        <v>98882</v>
      </c>
      <c r="L98" s="51">
        <v>75094</v>
      </c>
      <c r="M98" s="51">
        <v>44231</v>
      </c>
      <c r="N98" s="51">
        <v>70060</v>
      </c>
      <c r="O98" s="51">
        <v>31870</v>
      </c>
      <c r="P98" s="51">
        <v>50146</v>
      </c>
      <c r="Q98" s="32">
        <v>10032337.76</v>
      </c>
      <c r="R98" s="32">
        <v>2431233.62</v>
      </c>
      <c r="S98" s="32">
        <v>23200984.219999999</v>
      </c>
      <c r="T98" s="32">
        <v>28057277.780000001</v>
      </c>
      <c r="U98" s="32">
        <v>4344303.93</v>
      </c>
      <c r="V98" s="32">
        <v>14399954.640000001</v>
      </c>
      <c r="W98" s="32">
        <v>9581445.2699999996</v>
      </c>
      <c r="X98" s="32">
        <v>4995882.47</v>
      </c>
      <c r="Y98" s="32">
        <v>3842380.14</v>
      </c>
      <c r="Z98" s="32">
        <v>8015673.1399999997</v>
      </c>
      <c r="AA98" s="32">
        <v>1500085.97</v>
      </c>
      <c r="AB98" s="32">
        <v>4920467.8600000003</v>
      </c>
      <c r="AC98" s="2">
        <v>1.99</v>
      </c>
      <c r="AD98" s="2">
        <v>1.99</v>
      </c>
      <c r="AE98" s="2">
        <v>1.99</v>
      </c>
      <c r="AF98" s="2">
        <v>1.99</v>
      </c>
      <c r="AG98" s="2">
        <v>1.99</v>
      </c>
      <c r="AH98" s="2">
        <v>1.99</v>
      </c>
      <c r="AI98" s="2">
        <v>1.99</v>
      </c>
      <c r="AJ98" s="2">
        <v>1.99</v>
      </c>
      <c r="AK98" s="2">
        <v>1.99</v>
      </c>
      <c r="AL98" s="2">
        <v>1.99</v>
      </c>
      <c r="AM98" s="2">
        <v>1.99</v>
      </c>
      <c r="AN98" s="2">
        <v>1.99</v>
      </c>
      <c r="AO98" s="33">
        <v>199643.51999999999</v>
      </c>
      <c r="AP98" s="33">
        <v>48381.55</v>
      </c>
      <c r="AQ98" s="33">
        <v>461699.59</v>
      </c>
      <c r="AR98" s="33">
        <v>558339.82999999996</v>
      </c>
      <c r="AS98" s="33">
        <v>86451.65</v>
      </c>
      <c r="AT98" s="33">
        <v>286559.09999999998</v>
      </c>
      <c r="AU98" s="33">
        <v>190670.76</v>
      </c>
      <c r="AV98" s="33">
        <v>99418.06</v>
      </c>
      <c r="AW98" s="33">
        <v>76463.360000000001</v>
      </c>
      <c r="AX98" s="33">
        <v>159511.9</v>
      </c>
      <c r="AY98" s="33">
        <v>29851.71</v>
      </c>
      <c r="AZ98" s="33">
        <v>97917.31</v>
      </c>
      <c r="BA98" s="31">
        <f t="shared" si="267"/>
        <v>-4012.94</v>
      </c>
      <c r="BB98" s="31">
        <f t="shared" si="268"/>
        <v>-972.49</v>
      </c>
      <c r="BC98" s="31">
        <f t="shared" si="269"/>
        <v>-9280.39</v>
      </c>
      <c r="BD98" s="31">
        <f t="shared" si="270"/>
        <v>44891.64</v>
      </c>
      <c r="BE98" s="31">
        <f t="shared" si="271"/>
        <v>6950.89</v>
      </c>
      <c r="BF98" s="31">
        <f t="shared" si="272"/>
        <v>23039.93</v>
      </c>
      <c r="BG98" s="31">
        <f t="shared" si="273"/>
        <v>29702.48</v>
      </c>
      <c r="BH98" s="31">
        <f t="shared" si="274"/>
        <v>15487.24</v>
      </c>
      <c r="BI98" s="31">
        <f t="shared" si="275"/>
        <v>11911.38</v>
      </c>
      <c r="BJ98" s="31">
        <f t="shared" si="276"/>
        <v>-31261.13</v>
      </c>
      <c r="BK98" s="31">
        <f t="shared" si="277"/>
        <v>-5850.34</v>
      </c>
      <c r="BL98" s="31">
        <f t="shared" si="278"/>
        <v>-19189.82</v>
      </c>
      <c r="BM98" s="6">
        <f t="shared" ca="1" si="305"/>
        <v>-1.9E-3</v>
      </c>
      <c r="BN98" s="6">
        <f t="shared" ca="1" si="305"/>
        <v>-1.9E-3</v>
      </c>
      <c r="BO98" s="6">
        <f t="shared" ca="1" si="305"/>
        <v>-1.9E-3</v>
      </c>
      <c r="BP98" s="6">
        <f t="shared" ca="1" si="305"/>
        <v>-1.9E-3</v>
      </c>
      <c r="BQ98" s="6">
        <f t="shared" ca="1" si="305"/>
        <v>-1.9E-3</v>
      </c>
      <c r="BR98" s="6">
        <f t="shared" ca="1" si="305"/>
        <v>-1.9E-3</v>
      </c>
      <c r="BS98" s="6">
        <f t="shared" ca="1" si="305"/>
        <v>-1.9E-3</v>
      </c>
      <c r="BT98" s="6">
        <f t="shared" ca="1" si="305"/>
        <v>-1.9E-3</v>
      </c>
      <c r="BU98" s="6">
        <f t="shared" ca="1" si="305"/>
        <v>-1.9E-3</v>
      </c>
      <c r="BV98" s="6">
        <f t="shared" ca="1" si="305"/>
        <v>-1.9E-3</v>
      </c>
      <c r="BW98" s="6">
        <f t="shared" ca="1" si="305"/>
        <v>-1.9E-3</v>
      </c>
      <c r="BX98" s="6">
        <f t="shared" ca="1" si="305"/>
        <v>-1.9E-3</v>
      </c>
      <c r="BY98" s="31">
        <f t="shared" ca="1" si="219"/>
        <v>-19061.439999999999</v>
      </c>
      <c r="BZ98" s="31">
        <f t="shared" ca="1" si="220"/>
        <v>-4619.34</v>
      </c>
      <c r="CA98" s="31">
        <f t="shared" ca="1" si="221"/>
        <v>-44081.87</v>
      </c>
      <c r="CB98" s="31">
        <f t="shared" ca="1" si="222"/>
        <v>-53308.83</v>
      </c>
      <c r="CC98" s="31">
        <f t="shared" ca="1" si="223"/>
        <v>-8254.18</v>
      </c>
      <c r="CD98" s="31">
        <f t="shared" ca="1" si="224"/>
        <v>-27359.91</v>
      </c>
      <c r="CE98" s="31">
        <f t="shared" ca="1" si="225"/>
        <v>-18204.75</v>
      </c>
      <c r="CF98" s="31">
        <f t="shared" ca="1" si="226"/>
        <v>-9492.18</v>
      </c>
      <c r="CG98" s="31">
        <f t="shared" ca="1" si="227"/>
        <v>-7300.52</v>
      </c>
      <c r="CH98" s="31">
        <f t="shared" ca="1" si="228"/>
        <v>-15229.78</v>
      </c>
      <c r="CI98" s="31">
        <f t="shared" ca="1" si="229"/>
        <v>-2850.16</v>
      </c>
      <c r="CJ98" s="31">
        <f t="shared" ca="1" si="230"/>
        <v>-9348.89</v>
      </c>
      <c r="CK98" s="32">
        <f t="shared" ca="1" si="279"/>
        <v>27087.31</v>
      </c>
      <c r="CL98" s="32">
        <f t="shared" ca="1" si="280"/>
        <v>6564.33</v>
      </c>
      <c r="CM98" s="32">
        <f t="shared" ca="1" si="281"/>
        <v>62642.66</v>
      </c>
      <c r="CN98" s="32">
        <f t="shared" ca="1" si="282"/>
        <v>75754.649999999994</v>
      </c>
      <c r="CO98" s="32">
        <f t="shared" ca="1" si="283"/>
        <v>11729.62</v>
      </c>
      <c r="CP98" s="32">
        <f t="shared" ca="1" si="284"/>
        <v>38879.879999999997</v>
      </c>
      <c r="CQ98" s="32">
        <f t="shared" ca="1" si="285"/>
        <v>25869.9</v>
      </c>
      <c r="CR98" s="32">
        <f t="shared" ca="1" si="286"/>
        <v>13488.88</v>
      </c>
      <c r="CS98" s="32">
        <f t="shared" ca="1" si="287"/>
        <v>10374.43</v>
      </c>
      <c r="CT98" s="32">
        <f t="shared" ca="1" si="288"/>
        <v>21642.32</v>
      </c>
      <c r="CU98" s="32">
        <f t="shared" ca="1" si="289"/>
        <v>4050.23</v>
      </c>
      <c r="CV98" s="32">
        <f t="shared" ca="1" si="290"/>
        <v>13285.26</v>
      </c>
      <c r="CW98" s="31">
        <f t="shared" ca="1" si="291"/>
        <v>-187604.71</v>
      </c>
      <c r="CX98" s="31">
        <f t="shared" ca="1" si="292"/>
        <v>-45464.070000000007</v>
      </c>
      <c r="CY98" s="31">
        <f t="shared" ca="1" si="293"/>
        <v>-433858.41000000003</v>
      </c>
      <c r="CZ98" s="31">
        <f t="shared" ca="1" si="294"/>
        <v>-580785.65</v>
      </c>
      <c r="DA98" s="31">
        <f t="shared" ca="1" si="295"/>
        <v>-89927.099999999991</v>
      </c>
      <c r="DB98" s="31">
        <f t="shared" ca="1" si="296"/>
        <v>-298079.06</v>
      </c>
      <c r="DC98" s="31">
        <f t="shared" ca="1" si="297"/>
        <v>-212708.09000000003</v>
      </c>
      <c r="DD98" s="31">
        <f t="shared" ca="1" si="298"/>
        <v>-110908.6</v>
      </c>
      <c r="DE98" s="31">
        <f t="shared" ca="1" si="299"/>
        <v>-85300.83</v>
      </c>
      <c r="DF98" s="31">
        <f t="shared" ca="1" si="300"/>
        <v>-121838.22999999998</v>
      </c>
      <c r="DG98" s="31">
        <f t="shared" ca="1" si="301"/>
        <v>-22801.3</v>
      </c>
      <c r="DH98" s="31">
        <f t="shared" ca="1" si="302"/>
        <v>-74791.12</v>
      </c>
      <c r="DI98" s="32">
        <f t="shared" ca="1" si="231"/>
        <v>-9380.24</v>
      </c>
      <c r="DJ98" s="32">
        <f t="shared" ca="1" si="232"/>
        <v>-2273.1999999999998</v>
      </c>
      <c r="DK98" s="32">
        <f t="shared" ca="1" si="233"/>
        <v>-21692.92</v>
      </c>
      <c r="DL98" s="32">
        <f t="shared" ca="1" si="234"/>
        <v>-29039.279999999999</v>
      </c>
      <c r="DM98" s="32">
        <f t="shared" ca="1" si="235"/>
        <v>-4496.3599999999997</v>
      </c>
      <c r="DN98" s="32">
        <f t="shared" ca="1" si="236"/>
        <v>-14903.95</v>
      </c>
      <c r="DO98" s="32">
        <f t="shared" ca="1" si="237"/>
        <v>-10635.4</v>
      </c>
      <c r="DP98" s="32">
        <f t="shared" ca="1" si="238"/>
        <v>-5545.43</v>
      </c>
      <c r="DQ98" s="32">
        <f t="shared" ca="1" si="239"/>
        <v>-4265.04</v>
      </c>
      <c r="DR98" s="32">
        <f t="shared" ca="1" si="240"/>
        <v>-6091.91</v>
      </c>
      <c r="DS98" s="32">
        <f t="shared" ca="1" si="241"/>
        <v>-1140.07</v>
      </c>
      <c r="DT98" s="32">
        <f t="shared" ca="1" si="242"/>
        <v>-3739.56</v>
      </c>
      <c r="DU98" s="31">
        <f t="shared" ca="1" si="243"/>
        <v>-40767.85</v>
      </c>
      <c r="DV98" s="31">
        <f t="shared" ca="1" si="244"/>
        <v>-9773.48</v>
      </c>
      <c r="DW98" s="31">
        <f t="shared" ca="1" si="245"/>
        <v>-92351.95</v>
      </c>
      <c r="DX98" s="31">
        <f t="shared" ca="1" si="246"/>
        <v>-122270.68</v>
      </c>
      <c r="DY98" s="31">
        <f t="shared" ca="1" si="247"/>
        <v>-18728.759999999998</v>
      </c>
      <c r="DZ98" s="31">
        <f t="shared" ca="1" si="248"/>
        <v>-61383.56</v>
      </c>
      <c r="EA98" s="31">
        <f t="shared" ca="1" si="249"/>
        <v>-43322.3</v>
      </c>
      <c r="EB98" s="31">
        <f t="shared" ca="1" si="250"/>
        <v>-22329.74</v>
      </c>
      <c r="EC98" s="31">
        <f t="shared" ca="1" si="251"/>
        <v>-16974.78</v>
      </c>
      <c r="ED98" s="31">
        <f t="shared" ca="1" si="252"/>
        <v>-23970.29</v>
      </c>
      <c r="EE98" s="31">
        <f t="shared" ca="1" si="253"/>
        <v>-4432.6400000000003</v>
      </c>
      <c r="EF98" s="31">
        <f t="shared" ca="1" si="254"/>
        <v>-14370.57</v>
      </c>
      <c r="EG98" s="32">
        <f t="shared" ca="1" si="255"/>
        <v>-237752.8</v>
      </c>
      <c r="EH98" s="32">
        <f t="shared" ca="1" si="256"/>
        <v>-57510.75</v>
      </c>
      <c r="EI98" s="32">
        <f t="shared" ca="1" si="257"/>
        <v>-547903.28</v>
      </c>
      <c r="EJ98" s="32">
        <f t="shared" ca="1" si="258"/>
        <v>-732095.6100000001</v>
      </c>
      <c r="EK98" s="32">
        <f t="shared" ca="1" si="259"/>
        <v>-113152.21999999999</v>
      </c>
      <c r="EL98" s="32">
        <f t="shared" ca="1" si="260"/>
        <v>-374366.57</v>
      </c>
      <c r="EM98" s="32">
        <f t="shared" ca="1" si="261"/>
        <v>-266665.79000000004</v>
      </c>
      <c r="EN98" s="32">
        <f t="shared" ca="1" si="262"/>
        <v>-138783.76999999999</v>
      </c>
      <c r="EO98" s="32">
        <f t="shared" ca="1" si="263"/>
        <v>-106540.65</v>
      </c>
      <c r="EP98" s="32">
        <f t="shared" ca="1" si="264"/>
        <v>-151900.43</v>
      </c>
      <c r="EQ98" s="32">
        <f t="shared" ca="1" si="265"/>
        <v>-28374.01</v>
      </c>
      <c r="ER98" s="32">
        <f t="shared" ca="1" si="266"/>
        <v>-92901.25</v>
      </c>
    </row>
    <row r="99" spans="1:148" x14ac:dyDescent="0.25">
      <c r="A99" t="s">
        <v>464</v>
      </c>
      <c r="B99" s="1" t="s">
        <v>407</v>
      </c>
      <c r="C99" t="str">
        <f t="shared" ca="1" si="303"/>
        <v>SPCIMP</v>
      </c>
      <c r="D99" t="str">
        <f t="shared" ca="1" si="304"/>
        <v>Alberta-Saskatchewan Intertie - Import</v>
      </c>
      <c r="E99" s="51">
        <v>603</v>
      </c>
      <c r="G99" s="51">
        <v>4796</v>
      </c>
      <c r="H99" s="51">
        <v>1253</v>
      </c>
      <c r="I99" s="51">
        <v>133</v>
      </c>
      <c r="L99" s="51">
        <v>96</v>
      </c>
      <c r="M99" s="51">
        <v>68</v>
      </c>
      <c r="Q99" s="32">
        <v>19046</v>
      </c>
      <c r="R99" s="32"/>
      <c r="S99" s="32">
        <v>422511.19</v>
      </c>
      <c r="T99" s="32">
        <v>78801.78</v>
      </c>
      <c r="U99" s="32">
        <v>1394.19</v>
      </c>
      <c r="V99" s="32"/>
      <c r="W99" s="32"/>
      <c r="X99" s="32">
        <v>6481.98</v>
      </c>
      <c r="Y99" s="32">
        <v>21696.48</v>
      </c>
      <c r="Z99" s="32"/>
      <c r="AA99" s="32"/>
      <c r="AB99" s="32"/>
      <c r="AC99" s="2">
        <v>4.8</v>
      </c>
      <c r="AE99" s="2">
        <v>4.8</v>
      </c>
      <c r="AF99" s="2">
        <v>4.8</v>
      </c>
      <c r="AG99" s="2">
        <v>4.8</v>
      </c>
      <c r="AJ99" s="2">
        <v>4.8</v>
      </c>
      <c r="AK99" s="2">
        <v>4.8</v>
      </c>
      <c r="AO99" s="33">
        <v>914.21</v>
      </c>
      <c r="AP99" s="33"/>
      <c r="AQ99" s="33">
        <v>20280.54</v>
      </c>
      <c r="AR99" s="33">
        <v>3782.49</v>
      </c>
      <c r="AS99" s="33">
        <v>66.92</v>
      </c>
      <c r="AT99" s="33"/>
      <c r="AU99" s="33"/>
      <c r="AV99" s="33">
        <v>311.14</v>
      </c>
      <c r="AW99" s="33">
        <v>1041.43</v>
      </c>
      <c r="AX99" s="33"/>
      <c r="AY99" s="33"/>
      <c r="AZ99" s="33"/>
      <c r="BA99" s="31">
        <f t="shared" si="267"/>
        <v>-7.62</v>
      </c>
      <c r="BB99" s="31">
        <f t="shared" si="268"/>
        <v>0</v>
      </c>
      <c r="BC99" s="31">
        <f t="shared" si="269"/>
        <v>-169</v>
      </c>
      <c r="BD99" s="31">
        <f t="shared" si="270"/>
        <v>126.08</v>
      </c>
      <c r="BE99" s="31">
        <f t="shared" si="271"/>
        <v>2.23</v>
      </c>
      <c r="BF99" s="31">
        <f t="shared" si="272"/>
        <v>0</v>
      </c>
      <c r="BG99" s="31">
        <f t="shared" si="273"/>
        <v>0</v>
      </c>
      <c r="BH99" s="31">
        <f t="shared" si="274"/>
        <v>20.09</v>
      </c>
      <c r="BI99" s="31">
        <f t="shared" si="275"/>
        <v>67.260000000000005</v>
      </c>
      <c r="BJ99" s="31">
        <f t="shared" si="276"/>
        <v>0</v>
      </c>
      <c r="BK99" s="31">
        <f t="shared" si="277"/>
        <v>0</v>
      </c>
      <c r="BL99" s="31">
        <f t="shared" si="278"/>
        <v>0</v>
      </c>
      <c r="BM99" s="6">
        <f t="shared" ca="1" si="305"/>
        <v>5.4199999999999998E-2</v>
      </c>
      <c r="BN99" s="6">
        <f t="shared" ca="1" si="305"/>
        <v>5.4199999999999998E-2</v>
      </c>
      <c r="BO99" s="6">
        <f t="shared" ca="1" si="305"/>
        <v>5.4199999999999998E-2</v>
      </c>
      <c r="BP99" s="6">
        <f t="shared" ca="1" si="305"/>
        <v>5.4199999999999998E-2</v>
      </c>
      <c r="BQ99" s="6">
        <f t="shared" ca="1" si="305"/>
        <v>5.4199999999999998E-2</v>
      </c>
      <c r="BR99" s="6">
        <f t="shared" ca="1" si="305"/>
        <v>5.4199999999999998E-2</v>
      </c>
      <c r="BS99" s="6">
        <f t="shared" ca="1" si="305"/>
        <v>5.4199999999999998E-2</v>
      </c>
      <c r="BT99" s="6">
        <f t="shared" ca="1" si="305"/>
        <v>5.4199999999999998E-2</v>
      </c>
      <c r="BU99" s="6">
        <f t="shared" ca="1" si="305"/>
        <v>5.4199999999999998E-2</v>
      </c>
      <c r="BV99" s="6">
        <f t="shared" ca="1" si="305"/>
        <v>5.4199999999999998E-2</v>
      </c>
      <c r="BW99" s="6">
        <f t="shared" ca="1" si="305"/>
        <v>5.4199999999999998E-2</v>
      </c>
      <c r="BX99" s="6">
        <f t="shared" ca="1" si="305"/>
        <v>5.4199999999999998E-2</v>
      </c>
      <c r="BY99" s="31">
        <f t="shared" ca="1" si="219"/>
        <v>1032.29</v>
      </c>
      <c r="BZ99" s="31">
        <f t="shared" ca="1" si="220"/>
        <v>0</v>
      </c>
      <c r="CA99" s="31">
        <f t="shared" ca="1" si="221"/>
        <v>22900.11</v>
      </c>
      <c r="CB99" s="31">
        <f t="shared" ca="1" si="222"/>
        <v>4271.0600000000004</v>
      </c>
      <c r="CC99" s="31">
        <f t="shared" ca="1" si="223"/>
        <v>75.569999999999993</v>
      </c>
      <c r="CD99" s="31">
        <f t="shared" ca="1" si="224"/>
        <v>0</v>
      </c>
      <c r="CE99" s="31">
        <f t="shared" ca="1" si="225"/>
        <v>0</v>
      </c>
      <c r="CF99" s="31">
        <f t="shared" ca="1" si="226"/>
        <v>351.32</v>
      </c>
      <c r="CG99" s="31">
        <f t="shared" ca="1" si="227"/>
        <v>1175.95</v>
      </c>
      <c r="CH99" s="31">
        <f t="shared" ca="1" si="228"/>
        <v>0</v>
      </c>
      <c r="CI99" s="31">
        <f t="shared" ca="1" si="229"/>
        <v>0</v>
      </c>
      <c r="CJ99" s="31">
        <f t="shared" ca="1" si="230"/>
        <v>0</v>
      </c>
      <c r="CK99" s="32">
        <f t="shared" ca="1" si="279"/>
        <v>51.42</v>
      </c>
      <c r="CL99" s="32">
        <f t="shared" ca="1" si="280"/>
        <v>0</v>
      </c>
      <c r="CM99" s="32">
        <f t="shared" ca="1" si="281"/>
        <v>1140.78</v>
      </c>
      <c r="CN99" s="32">
        <f t="shared" ca="1" si="282"/>
        <v>212.76</v>
      </c>
      <c r="CO99" s="32">
        <f t="shared" ca="1" si="283"/>
        <v>3.76</v>
      </c>
      <c r="CP99" s="32">
        <f t="shared" ca="1" si="284"/>
        <v>0</v>
      </c>
      <c r="CQ99" s="32">
        <f t="shared" ca="1" si="285"/>
        <v>0</v>
      </c>
      <c r="CR99" s="32">
        <f t="shared" ca="1" si="286"/>
        <v>17.5</v>
      </c>
      <c r="CS99" s="32">
        <f t="shared" ca="1" si="287"/>
        <v>58.58</v>
      </c>
      <c r="CT99" s="32">
        <f t="shared" ca="1" si="288"/>
        <v>0</v>
      </c>
      <c r="CU99" s="32">
        <f t="shared" ca="1" si="289"/>
        <v>0</v>
      </c>
      <c r="CV99" s="32">
        <f t="shared" ca="1" si="290"/>
        <v>0</v>
      </c>
      <c r="CW99" s="31">
        <f t="shared" ca="1" si="291"/>
        <v>177.12</v>
      </c>
      <c r="CX99" s="31">
        <f t="shared" ca="1" si="292"/>
        <v>0</v>
      </c>
      <c r="CY99" s="31">
        <f t="shared" ca="1" si="293"/>
        <v>3929.3499999999985</v>
      </c>
      <c r="CZ99" s="31">
        <f t="shared" ca="1" si="294"/>
        <v>575.2500000000008</v>
      </c>
      <c r="DA99" s="31">
        <f t="shared" ca="1" si="295"/>
        <v>10.179999999999996</v>
      </c>
      <c r="DB99" s="31">
        <f t="shared" ca="1" si="296"/>
        <v>0</v>
      </c>
      <c r="DC99" s="31">
        <f t="shared" ca="1" si="297"/>
        <v>0</v>
      </c>
      <c r="DD99" s="31">
        <f t="shared" ca="1" si="298"/>
        <v>37.590000000000003</v>
      </c>
      <c r="DE99" s="31">
        <f t="shared" ca="1" si="299"/>
        <v>125.8399999999999</v>
      </c>
      <c r="DF99" s="31">
        <f t="shared" ca="1" si="300"/>
        <v>0</v>
      </c>
      <c r="DG99" s="31">
        <f t="shared" ca="1" si="301"/>
        <v>0</v>
      </c>
      <c r="DH99" s="31">
        <f t="shared" ca="1" si="302"/>
        <v>0</v>
      </c>
      <c r="DI99" s="32">
        <f t="shared" ca="1" si="231"/>
        <v>8.86</v>
      </c>
      <c r="DJ99" s="32">
        <f t="shared" ca="1" si="232"/>
        <v>0</v>
      </c>
      <c r="DK99" s="32">
        <f t="shared" ca="1" si="233"/>
        <v>196.47</v>
      </c>
      <c r="DL99" s="32">
        <f t="shared" ca="1" si="234"/>
        <v>28.76</v>
      </c>
      <c r="DM99" s="32">
        <f t="shared" ca="1" si="235"/>
        <v>0.51</v>
      </c>
      <c r="DN99" s="32">
        <f t="shared" ca="1" si="236"/>
        <v>0</v>
      </c>
      <c r="DO99" s="32">
        <f t="shared" ca="1" si="237"/>
        <v>0</v>
      </c>
      <c r="DP99" s="32">
        <f t="shared" ca="1" si="238"/>
        <v>1.88</v>
      </c>
      <c r="DQ99" s="32">
        <f t="shared" ca="1" si="239"/>
        <v>6.29</v>
      </c>
      <c r="DR99" s="32">
        <f t="shared" ca="1" si="240"/>
        <v>0</v>
      </c>
      <c r="DS99" s="32">
        <f t="shared" ca="1" si="241"/>
        <v>0</v>
      </c>
      <c r="DT99" s="32">
        <f t="shared" ca="1" si="242"/>
        <v>0</v>
      </c>
      <c r="DU99" s="31">
        <f t="shared" ca="1" si="243"/>
        <v>38.49</v>
      </c>
      <c r="DV99" s="31">
        <f t="shared" ca="1" si="244"/>
        <v>0</v>
      </c>
      <c r="DW99" s="31">
        <f t="shared" ca="1" si="245"/>
        <v>836.41</v>
      </c>
      <c r="DX99" s="31">
        <f t="shared" ca="1" si="246"/>
        <v>121.11</v>
      </c>
      <c r="DY99" s="31">
        <f t="shared" ca="1" si="247"/>
        <v>2.12</v>
      </c>
      <c r="DZ99" s="31">
        <f t="shared" ca="1" si="248"/>
        <v>0</v>
      </c>
      <c r="EA99" s="31">
        <f t="shared" ca="1" si="249"/>
        <v>0</v>
      </c>
      <c r="EB99" s="31">
        <f t="shared" ca="1" si="250"/>
        <v>7.57</v>
      </c>
      <c r="EC99" s="31">
        <f t="shared" ca="1" si="251"/>
        <v>25.04</v>
      </c>
      <c r="ED99" s="31">
        <f t="shared" ca="1" si="252"/>
        <v>0</v>
      </c>
      <c r="EE99" s="31">
        <f t="shared" ca="1" si="253"/>
        <v>0</v>
      </c>
      <c r="EF99" s="31">
        <f t="shared" ca="1" si="254"/>
        <v>0</v>
      </c>
      <c r="EG99" s="32">
        <f t="shared" ca="1" si="255"/>
        <v>224.47000000000003</v>
      </c>
      <c r="EH99" s="32">
        <f t="shared" ca="1" si="256"/>
        <v>0</v>
      </c>
      <c r="EI99" s="32">
        <f t="shared" ca="1" si="257"/>
        <v>4962.2299999999987</v>
      </c>
      <c r="EJ99" s="32">
        <f t="shared" ca="1" si="258"/>
        <v>725.1200000000008</v>
      </c>
      <c r="EK99" s="32">
        <f t="shared" ca="1" si="259"/>
        <v>12.809999999999995</v>
      </c>
      <c r="EL99" s="32">
        <f t="shared" ca="1" si="260"/>
        <v>0</v>
      </c>
      <c r="EM99" s="32">
        <f t="shared" ca="1" si="261"/>
        <v>0</v>
      </c>
      <c r="EN99" s="32">
        <f t="shared" ca="1" si="262"/>
        <v>47.040000000000006</v>
      </c>
      <c r="EO99" s="32">
        <f t="shared" ca="1" si="263"/>
        <v>157.1699999999999</v>
      </c>
      <c r="EP99" s="32">
        <f t="shared" ca="1" si="264"/>
        <v>0</v>
      </c>
      <c r="EQ99" s="32">
        <f t="shared" ca="1" si="265"/>
        <v>0</v>
      </c>
      <c r="ER99" s="32">
        <f t="shared" ca="1" si="266"/>
        <v>0</v>
      </c>
    </row>
    <row r="100" spans="1:148" x14ac:dyDescent="0.25">
      <c r="A100" t="s">
        <v>483</v>
      </c>
      <c r="B100" s="1" t="s">
        <v>281</v>
      </c>
      <c r="C100" t="str">
        <f t="shared" ca="1" si="303"/>
        <v>RB1</v>
      </c>
      <c r="D100" t="str">
        <f t="shared" ca="1" si="304"/>
        <v>Rainbow #1</v>
      </c>
      <c r="E100" s="51">
        <v>0</v>
      </c>
      <c r="F100" s="51">
        <v>0</v>
      </c>
      <c r="G100" s="51">
        <v>0</v>
      </c>
      <c r="H100" s="51">
        <v>0</v>
      </c>
      <c r="I100" s="51">
        <v>0</v>
      </c>
      <c r="J100" s="51">
        <v>0</v>
      </c>
      <c r="K100" s="51">
        <v>0</v>
      </c>
      <c r="L100" s="51">
        <v>0</v>
      </c>
      <c r="M100" s="51">
        <v>0</v>
      </c>
      <c r="N100" s="51">
        <v>0</v>
      </c>
      <c r="O100" s="51">
        <v>0</v>
      </c>
      <c r="P100" s="51">
        <v>0</v>
      </c>
      <c r="Q100" s="32">
        <v>0</v>
      </c>
      <c r="R100" s="32">
        <v>0</v>
      </c>
      <c r="S100" s="32">
        <v>0</v>
      </c>
      <c r="T100" s="32">
        <v>0</v>
      </c>
      <c r="U100" s="32">
        <v>0</v>
      </c>
      <c r="V100" s="32">
        <v>0</v>
      </c>
      <c r="W100" s="32">
        <v>0</v>
      </c>
      <c r="X100" s="32">
        <v>0</v>
      </c>
      <c r="Y100" s="32">
        <v>0</v>
      </c>
      <c r="Z100" s="32">
        <v>0</v>
      </c>
      <c r="AA100" s="32">
        <v>0</v>
      </c>
      <c r="AB100" s="32">
        <v>0</v>
      </c>
      <c r="AC100" s="2">
        <v>2.13</v>
      </c>
      <c r="AD100" s="2">
        <v>2.13</v>
      </c>
      <c r="AE100" s="2">
        <v>2.13</v>
      </c>
      <c r="AF100" s="2">
        <v>2.13</v>
      </c>
      <c r="AG100" s="2">
        <v>2.13</v>
      </c>
      <c r="AH100" s="2">
        <v>2.13</v>
      </c>
      <c r="AI100" s="2">
        <v>1.82</v>
      </c>
      <c r="AJ100" s="2">
        <v>1.82</v>
      </c>
      <c r="AK100" s="2">
        <v>1.82</v>
      </c>
      <c r="AL100" s="2">
        <v>0.96</v>
      </c>
      <c r="AM100" s="2">
        <v>0.96</v>
      </c>
      <c r="AN100" s="2">
        <v>0.96</v>
      </c>
      <c r="AO100" s="33">
        <v>0</v>
      </c>
      <c r="AP100" s="33">
        <v>0</v>
      </c>
      <c r="AQ100" s="33">
        <v>0</v>
      </c>
      <c r="AR100" s="33">
        <v>0</v>
      </c>
      <c r="AS100" s="33">
        <v>0</v>
      </c>
      <c r="AT100" s="33">
        <v>0</v>
      </c>
      <c r="AU100" s="33">
        <v>0</v>
      </c>
      <c r="AV100" s="33">
        <v>0</v>
      </c>
      <c r="AW100" s="33">
        <v>0</v>
      </c>
      <c r="AX100" s="33">
        <v>0</v>
      </c>
      <c r="AY100" s="33">
        <v>0</v>
      </c>
      <c r="AZ100" s="33">
        <v>0</v>
      </c>
      <c r="BA100" s="31">
        <f t="shared" si="267"/>
        <v>0</v>
      </c>
      <c r="BB100" s="31">
        <f t="shared" si="268"/>
        <v>0</v>
      </c>
      <c r="BC100" s="31">
        <f t="shared" si="269"/>
        <v>0</v>
      </c>
      <c r="BD100" s="31">
        <f t="shared" si="270"/>
        <v>0</v>
      </c>
      <c r="BE100" s="31">
        <f t="shared" si="271"/>
        <v>0</v>
      </c>
      <c r="BF100" s="31">
        <f t="shared" si="272"/>
        <v>0</v>
      </c>
      <c r="BG100" s="31">
        <f t="shared" si="273"/>
        <v>0</v>
      </c>
      <c r="BH100" s="31">
        <f t="shared" si="274"/>
        <v>0</v>
      </c>
      <c r="BI100" s="31">
        <f t="shared" si="275"/>
        <v>0</v>
      </c>
      <c r="BJ100" s="31">
        <f t="shared" si="276"/>
        <v>0</v>
      </c>
      <c r="BK100" s="31">
        <f t="shared" si="277"/>
        <v>0</v>
      </c>
      <c r="BL100" s="31">
        <f t="shared" si="278"/>
        <v>0</v>
      </c>
      <c r="BM100" s="6">
        <f t="shared" ca="1" si="305"/>
        <v>3.8800000000000001E-2</v>
      </c>
      <c r="BN100" s="6">
        <f t="shared" ca="1" si="305"/>
        <v>3.8800000000000001E-2</v>
      </c>
      <c r="BO100" s="6">
        <f t="shared" ca="1" si="305"/>
        <v>3.8800000000000001E-2</v>
      </c>
      <c r="BP100" s="6">
        <f t="shared" ca="1" si="305"/>
        <v>3.8800000000000001E-2</v>
      </c>
      <c r="BQ100" s="6">
        <f t="shared" ca="1" si="305"/>
        <v>3.8800000000000001E-2</v>
      </c>
      <c r="BR100" s="6">
        <f t="shared" ca="1" si="305"/>
        <v>3.8800000000000001E-2</v>
      </c>
      <c r="BS100" s="6">
        <f t="shared" ca="1" si="305"/>
        <v>3.8800000000000001E-2</v>
      </c>
      <c r="BT100" s="6">
        <f t="shared" ca="1" si="305"/>
        <v>3.8800000000000001E-2</v>
      </c>
      <c r="BU100" s="6">
        <f t="shared" ca="1" si="305"/>
        <v>3.8800000000000001E-2</v>
      </c>
      <c r="BV100" s="6">
        <f t="shared" ca="1" si="305"/>
        <v>3.8800000000000001E-2</v>
      </c>
      <c r="BW100" s="6">
        <f t="shared" ca="1" si="305"/>
        <v>3.8800000000000001E-2</v>
      </c>
      <c r="BX100" s="6">
        <f t="shared" ca="1" si="305"/>
        <v>3.8800000000000001E-2</v>
      </c>
      <c r="BY100" s="31">
        <f t="shared" ca="1" si="219"/>
        <v>0</v>
      </c>
      <c r="BZ100" s="31">
        <f t="shared" ca="1" si="220"/>
        <v>0</v>
      </c>
      <c r="CA100" s="31">
        <f t="shared" ca="1" si="221"/>
        <v>0</v>
      </c>
      <c r="CB100" s="31">
        <f t="shared" ca="1" si="222"/>
        <v>0</v>
      </c>
      <c r="CC100" s="31">
        <f t="shared" ca="1" si="223"/>
        <v>0</v>
      </c>
      <c r="CD100" s="31">
        <f t="shared" ca="1" si="224"/>
        <v>0</v>
      </c>
      <c r="CE100" s="31">
        <f t="shared" ca="1" si="225"/>
        <v>0</v>
      </c>
      <c r="CF100" s="31">
        <f t="shared" ca="1" si="226"/>
        <v>0</v>
      </c>
      <c r="CG100" s="31">
        <f t="shared" ca="1" si="227"/>
        <v>0</v>
      </c>
      <c r="CH100" s="31">
        <f t="shared" ca="1" si="228"/>
        <v>0</v>
      </c>
      <c r="CI100" s="31">
        <f t="shared" ca="1" si="229"/>
        <v>0</v>
      </c>
      <c r="CJ100" s="31">
        <f t="shared" ca="1" si="230"/>
        <v>0</v>
      </c>
      <c r="CK100" s="32">
        <f t="shared" ca="1" si="279"/>
        <v>0</v>
      </c>
      <c r="CL100" s="32">
        <f t="shared" ca="1" si="280"/>
        <v>0</v>
      </c>
      <c r="CM100" s="32">
        <f t="shared" ca="1" si="281"/>
        <v>0</v>
      </c>
      <c r="CN100" s="32">
        <f t="shared" ca="1" si="282"/>
        <v>0</v>
      </c>
      <c r="CO100" s="32">
        <f t="shared" ca="1" si="283"/>
        <v>0</v>
      </c>
      <c r="CP100" s="32">
        <f t="shared" ca="1" si="284"/>
        <v>0</v>
      </c>
      <c r="CQ100" s="32">
        <f t="shared" ca="1" si="285"/>
        <v>0</v>
      </c>
      <c r="CR100" s="32">
        <f t="shared" ca="1" si="286"/>
        <v>0</v>
      </c>
      <c r="CS100" s="32">
        <f t="shared" ca="1" si="287"/>
        <v>0</v>
      </c>
      <c r="CT100" s="32">
        <f t="shared" ca="1" si="288"/>
        <v>0</v>
      </c>
      <c r="CU100" s="32">
        <f t="shared" ca="1" si="289"/>
        <v>0</v>
      </c>
      <c r="CV100" s="32">
        <f t="shared" ca="1" si="290"/>
        <v>0</v>
      </c>
      <c r="CW100" s="31">
        <f t="shared" ca="1" si="291"/>
        <v>0</v>
      </c>
      <c r="CX100" s="31">
        <f t="shared" ca="1" si="292"/>
        <v>0</v>
      </c>
      <c r="CY100" s="31">
        <f t="shared" ca="1" si="293"/>
        <v>0</v>
      </c>
      <c r="CZ100" s="31">
        <f t="shared" ca="1" si="294"/>
        <v>0</v>
      </c>
      <c r="DA100" s="31">
        <f t="shared" ca="1" si="295"/>
        <v>0</v>
      </c>
      <c r="DB100" s="31">
        <f t="shared" ca="1" si="296"/>
        <v>0</v>
      </c>
      <c r="DC100" s="31">
        <f t="shared" ca="1" si="297"/>
        <v>0</v>
      </c>
      <c r="DD100" s="31">
        <f t="shared" ca="1" si="298"/>
        <v>0</v>
      </c>
      <c r="DE100" s="31">
        <f t="shared" ca="1" si="299"/>
        <v>0</v>
      </c>
      <c r="DF100" s="31">
        <f t="shared" ca="1" si="300"/>
        <v>0</v>
      </c>
      <c r="DG100" s="31">
        <f t="shared" ca="1" si="301"/>
        <v>0</v>
      </c>
      <c r="DH100" s="31">
        <f t="shared" ca="1" si="302"/>
        <v>0</v>
      </c>
      <c r="DI100" s="32">
        <f t="shared" ca="1" si="231"/>
        <v>0</v>
      </c>
      <c r="DJ100" s="32">
        <f t="shared" ca="1" si="232"/>
        <v>0</v>
      </c>
      <c r="DK100" s="32">
        <f t="shared" ca="1" si="233"/>
        <v>0</v>
      </c>
      <c r="DL100" s="32">
        <f t="shared" ca="1" si="234"/>
        <v>0</v>
      </c>
      <c r="DM100" s="32">
        <f t="shared" ca="1" si="235"/>
        <v>0</v>
      </c>
      <c r="DN100" s="32">
        <f t="shared" ca="1" si="236"/>
        <v>0</v>
      </c>
      <c r="DO100" s="32">
        <f t="shared" ca="1" si="237"/>
        <v>0</v>
      </c>
      <c r="DP100" s="32">
        <f t="shared" ca="1" si="238"/>
        <v>0</v>
      </c>
      <c r="DQ100" s="32">
        <f t="shared" ca="1" si="239"/>
        <v>0</v>
      </c>
      <c r="DR100" s="32">
        <f t="shared" ca="1" si="240"/>
        <v>0</v>
      </c>
      <c r="DS100" s="32">
        <f t="shared" ca="1" si="241"/>
        <v>0</v>
      </c>
      <c r="DT100" s="32">
        <f t="shared" ca="1" si="242"/>
        <v>0</v>
      </c>
      <c r="DU100" s="31">
        <f t="shared" ca="1" si="243"/>
        <v>0</v>
      </c>
      <c r="DV100" s="31">
        <f t="shared" ca="1" si="244"/>
        <v>0</v>
      </c>
      <c r="DW100" s="31">
        <f t="shared" ca="1" si="245"/>
        <v>0</v>
      </c>
      <c r="DX100" s="31">
        <f t="shared" ca="1" si="246"/>
        <v>0</v>
      </c>
      <c r="DY100" s="31">
        <f t="shared" ca="1" si="247"/>
        <v>0</v>
      </c>
      <c r="DZ100" s="31">
        <f t="shared" ca="1" si="248"/>
        <v>0</v>
      </c>
      <c r="EA100" s="31">
        <f t="shared" ca="1" si="249"/>
        <v>0</v>
      </c>
      <c r="EB100" s="31">
        <f t="shared" ca="1" si="250"/>
        <v>0</v>
      </c>
      <c r="EC100" s="31">
        <f t="shared" ca="1" si="251"/>
        <v>0</v>
      </c>
      <c r="ED100" s="31">
        <f t="shared" ca="1" si="252"/>
        <v>0</v>
      </c>
      <c r="EE100" s="31">
        <f t="shared" ca="1" si="253"/>
        <v>0</v>
      </c>
      <c r="EF100" s="31">
        <f t="shared" ca="1" si="254"/>
        <v>0</v>
      </c>
      <c r="EG100" s="32">
        <f t="shared" ca="1" si="255"/>
        <v>0</v>
      </c>
      <c r="EH100" s="32">
        <f t="shared" ca="1" si="256"/>
        <v>0</v>
      </c>
      <c r="EI100" s="32">
        <f t="shared" ca="1" si="257"/>
        <v>0</v>
      </c>
      <c r="EJ100" s="32">
        <f t="shared" ca="1" si="258"/>
        <v>0</v>
      </c>
      <c r="EK100" s="32">
        <f t="shared" ca="1" si="259"/>
        <v>0</v>
      </c>
      <c r="EL100" s="32">
        <f t="shared" ca="1" si="260"/>
        <v>0</v>
      </c>
      <c r="EM100" s="32">
        <f t="shared" ca="1" si="261"/>
        <v>0</v>
      </c>
      <c r="EN100" s="32">
        <f t="shared" ca="1" si="262"/>
        <v>0</v>
      </c>
      <c r="EO100" s="32">
        <f t="shared" ca="1" si="263"/>
        <v>0</v>
      </c>
      <c r="EP100" s="32">
        <f t="shared" ca="1" si="264"/>
        <v>0</v>
      </c>
      <c r="EQ100" s="32">
        <f t="shared" ca="1" si="265"/>
        <v>0</v>
      </c>
      <c r="ER100" s="32">
        <f t="shared" ca="1" si="266"/>
        <v>0</v>
      </c>
    </row>
    <row r="101" spans="1:148" x14ac:dyDescent="0.25">
      <c r="A101" t="s">
        <v>483</v>
      </c>
      <c r="B101" s="1" t="s">
        <v>283</v>
      </c>
      <c r="C101" t="str">
        <f t="shared" ca="1" si="303"/>
        <v>RB2</v>
      </c>
      <c r="D101" t="str">
        <f t="shared" ca="1" si="304"/>
        <v>Rainbow #2</v>
      </c>
      <c r="E101" s="51">
        <v>0</v>
      </c>
      <c r="F101" s="51">
        <v>0</v>
      </c>
      <c r="G101" s="51">
        <v>0</v>
      </c>
      <c r="H101" s="51">
        <v>0</v>
      </c>
      <c r="I101" s="51">
        <v>0</v>
      </c>
      <c r="J101" s="51">
        <v>0</v>
      </c>
      <c r="K101" s="51">
        <v>0</v>
      </c>
      <c r="L101" s="51">
        <v>0</v>
      </c>
      <c r="M101" s="51">
        <v>0</v>
      </c>
      <c r="N101" s="51">
        <v>0</v>
      </c>
      <c r="O101" s="51">
        <v>0</v>
      </c>
      <c r="P101" s="51">
        <v>0</v>
      </c>
      <c r="Q101" s="32">
        <v>0</v>
      </c>
      <c r="R101" s="32">
        <v>0</v>
      </c>
      <c r="S101" s="32">
        <v>0</v>
      </c>
      <c r="T101" s="32">
        <v>0</v>
      </c>
      <c r="U101" s="32">
        <v>0</v>
      </c>
      <c r="V101" s="32">
        <v>0</v>
      </c>
      <c r="W101" s="32">
        <v>0</v>
      </c>
      <c r="X101" s="32">
        <v>0</v>
      </c>
      <c r="Y101" s="32">
        <v>0</v>
      </c>
      <c r="Z101" s="32">
        <v>0</v>
      </c>
      <c r="AA101" s="32">
        <v>0</v>
      </c>
      <c r="AB101" s="32">
        <v>0</v>
      </c>
      <c r="AC101" s="2">
        <v>2.5</v>
      </c>
      <c r="AD101" s="2">
        <v>2.5</v>
      </c>
      <c r="AE101" s="2">
        <v>2.5</v>
      </c>
      <c r="AF101" s="2">
        <v>2.5</v>
      </c>
      <c r="AG101" s="2">
        <v>2.5</v>
      </c>
      <c r="AH101" s="2">
        <v>2.5</v>
      </c>
      <c r="AI101" s="2">
        <v>1.89</v>
      </c>
      <c r="AJ101" s="2">
        <v>1.89</v>
      </c>
      <c r="AK101" s="2">
        <v>1.89</v>
      </c>
      <c r="AL101" s="2">
        <v>0.4</v>
      </c>
      <c r="AM101" s="2">
        <v>0.4</v>
      </c>
      <c r="AN101" s="2">
        <v>0.4</v>
      </c>
      <c r="AO101" s="33">
        <v>0</v>
      </c>
      <c r="AP101" s="33">
        <v>0</v>
      </c>
      <c r="AQ101" s="33">
        <v>0</v>
      </c>
      <c r="AR101" s="33">
        <v>0</v>
      </c>
      <c r="AS101" s="33">
        <v>0</v>
      </c>
      <c r="AT101" s="33">
        <v>0</v>
      </c>
      <c r="AU101" s="33">
        <v>0</v>
      </c>
      <c r="AV101" s="33">
        <v>0</v>
      </c>
      <c r="AW101" s="33">
        <v>0</v>
      </c>
      <c r="AX101" s="33">
        <v>0</v>
      </c>
      <c r="AY101" s="33">
        <v>0</v>
      </c>
      <c r="AZ101" s="33">
        <v>0</v>
      </c>
      <c r="BA101" s="31">
        <f t="shared" si="267"/>
        <v>0</v>
      </c>
      <c r="BB101" s="31">
        <f t="shared" si="268"/>
        <v>0</v>
      </c>
      <c r="BC101" s="31">
        <f t="shared" si="269"/>
        <v>0</v>
      </c>
      <c r="BD101" s="31">
        <f t="shared" si="270"/>
        <v>0</v>
      </c>
      <c r="BE101" s="31">
        <f t="shared" si="271"/>
        <v>0</v>
      </c>
      <c r="BF101" s="31">
        <f t="shared" si="272"/>
        <v>0</v>
      </c>
      <c r="BG101" s="31">
        <f t="shared" si="273"/>
        <v>0</v>
      </c>
      <c r="BH101" s="31">
        <f t="shared" si="274"/>
        <v>0</v>
      </c>
      <c r="BI101" s="31">
        <f t="shared" si="275"/>
        <v>0</v>
      </c>
      <c r="BJ101" s="31">
        <f t="shared" si="276"/>
        <v>0</v>
      </c>
      <c r="BK101" s="31">
        <f t="shared" si="277"/>
        <v>0</v>
      </c>
      <c r="BL101" s="31">
        <f t="shared" si="278"/>
        <v>0</v>
      </c>
      <c r="BM101" s="6">
        <f t="shared" ca="1" si="305"/>
        <v>3.8800000000000001E-2</v>
      </c>
      <c r="BN101" s="6">
        <f t="shared" ca="1" si="305"/>
        <v>3.8800000000000001E-2</v>
      </c>
      <c r="BO101" s="6">
        <f t="shared" ca="1" si="305"/>
        <v>3.8800000000000001E-2</v>
      </c>
      <c r="BP101" s="6">
        <f t="shared" ca="1" si="305"/>
        <v>3.8800000000000001E-2</v>
      </c>
      <c r="BQ101" s="6">
        <f t="shared" ca="1" si="305"/>
        <v>3.8800000000000001E-2</v>
      </c>
      <c r="BR101" s="6">
        <f t="shared" ca="1" si="305"/>
        <v>3.8800000000000001E-2</v>
      </c>
      <c r="BS101" s="6">
        <f t="shared" ca="1" si="305"/>
        <v>3.8800000000000001E-2</v>
      </c>
      <c r="BT101" s="6">
        <f t="shared" ca="1" si="305"/>
        <v>3.8800000000000001E-2</v>
      </c>
      <c r="BU101" s="6">
        <f t="shared" ca="1" si="305"/>
        <v>3.8800000000000001E-2</v>
      </c>
      <c r="BV101" s="6">
        <f t="shared" ca="1" si="305"/>
        <v>3.8800000000000001E-2</v>
      </c>
      <c r="BW101" s="6">
        <f t="shared" ca="1" si="305"/>
        <v>3.8800000000000001E-2</v>
      </c>
      <c r="BX101" s="6">
        <f t="shared" ca="1" si="305"/>
        <v>3.8800000000000001E-2</v>
      </c>
      <c r="BY101" s="31">
        <f t="shared" ref="BY101:BY132" ca="1" si="306">IFERROR(VLOOKUP($C101,DOSDetail,CELL("col",BY$4)+58,FALSE),ROUND(Q101*BM101,2))</f>
        <v>0</v>
      </c>
      <c r="BZ101" s="31">
        <f t="shared" ref="BZ101:BZ132" ca="1" si="307">IFERROR(VLOOKUP($C101,DOSDetail,CELL("col",BZ$4)+58,FALSE),ROUND(R101*BN101,2))</f>
        <v>0</v>
      </c>
      <c r="CA101" s="31">
        <f t="shared" ref="CA101:CA132" ca="1" si="308">IFERROR(VLOOKUP($C101,DOSDetail,CELL("col",CA$4)+58,FALSE),ROUND(S101*BO101,2))</f>
        <v>0</v>
      </c>
      <c r="CB101" s="31">
        <f t="shared" ref="CB101:CB132" ca="1" si="309">IFERROR(VLOOKUP($C101,DOSDetail,CELL("col",CB$4)+58,FALSE),ROUND(T101*BP101,2))</f>
        <v>0</v>
      </c>
      <c r="CC101" s="31">
        <f t="shared" ref="CC101:CC132" ca="1" si="310">IFERROR(VLOOKUP($C101,DOSDetail,CELL("col",CC$4)+58,FALSE),ROUND(U101*BQ101,2))</f>
        <v>0</v>
      </c>
      <c r="CD101" s="31">
        <f t="shared" ref="CD101:CD132" ca="1" si="311">IFERROR(VLOOKUP($C101,DOSDetail,CELL("col",CD$4)+58,FALSE),ROUND(V101*BR101,2))</f>
        <v>0</v>
      </c>
      <c r="CE101" s="31">
        <f t="shared" ref="CE101:CE132" ca="1" si="312">IFERROR(VLOOKUP($C101,DOSDetail,CELL("col",CE$4)+58,FALSE),ROUND(W101*BS101,2))</f>
        <v>0</v>
      </c>
      <c r="CF101" s="31">
        <f t="shared" ref="CF101:CF132" ca="1" si="313">IFERROR(VLOOKUP($C101,DOSDetail,CELL("col",CF$4)+58,FALSE),ROUND(X101*BT101,2))</f>
        <v>0</v>
      </c>
      <c r="CG101" s="31">
        <f t="shared" ref="CG101:CG132" ca="1" si="314">IFERROR(VLOOKUP($C101,DOSDetail,CELL("col",CG$4)+58,FALSE),ROUND(Y101*BU101,2))</f>
        <v>0</v>
      </c>
      <c r="CH101" s="31">
        <f t="shared" ref="CH101:CH132" ca="1" si="315">IFERROR(VLOOKUP($C101,DOSDetail,CELL("col",CH$4)+58,FALSE),ROUND(Z101*BV101,2))</f>
        <v>0</v>
      </c>
      <c r="CI101" s="31">
        <f t="shared" ref="CI101:CI132" ca="1" si="316">IFERROR(VLOOKUP($C101,DOSDetail,CELL("col",CI$4)+58,FALSE),ROUND(AA101*BW101,2))</f>
        <v>0</v>
      </c>
      <c r="CJ101" s="31">
        <f t="shared" ref="CJ101:CJ132" ca="1" si="317">IFERROR(VLOOKUP($C101,DOSDetail,CELL("col",CJ$4)+58,FALSE),ROUND(AB101*BX101,2))</f>
        <v>0</v>
      </c>
      <c r="CK101" s="32">
        <f t="shared" ca="1" si="279"/>
        <v>0</v>
      </c>
      <c r="CL101" s="32">
        <f t="shared" ca="1" si="280"/>
        <v>0</v>
      </c>
      <c r="CM101" s="32">
        <f t="shared" ca="1" si="281"/>
        <v>0</v>
      </c>
      <c r="CN101" s="32">
        <f t="shared" ca="1" si="282"/>
        <v>0</v>
      </c>
      <c r="CO101" s="32">
        <f t="shared" ca="1" si="283"/>
        <v>0</v>
      </c>
      <c r="CP101" s="32">
        <f t="shared" ca="1" si="284"/>
        <v>0</v>
      </c>
      <c r="CQ101" s="32">
        <f t="shared" ca="1" si="285"/>
        <v>0</v>
      </c>
      <c r="CR101" s="32">
        <f t="shared" ca="1" si="286"/>
        <v>0</v>
      </c>
      <c r="CS101" s="32">
        <f t="shared" ca="1" si="287"/>
        <v>0</v>
      </c>
      <c r="CT101" s="32">
        <f t="shared" ca="1" si="288"/>
        <v>0</v>
      </c>
      <c r="CU101" s="32">
        <f t="shared" ca="1" si="289"/>
        <v>0</v>
      </c>
      <c r="CV101" s="32">
        <f t="shared" ca="1" si="290"/>
        <v>0</v>
      </c>
      <c r="CW101" s="31">
        <f t="shared" ca="1" si="291"/>
        <v>0</v>
      </c>
      <c r="CX101" s="31">
        <f t="shared" ca="1" si="292"/>
        <v>0</v>
      </c>
      <c r="CY101" s="31">
        <f t="shared" ca="1" si="293"/>
        <v>0</v>
      </c>
      <c r="CZ101" s="31">
        <f t="shared" ca="1" si="294"/>
        <v>0</v>
      </c>
      <c r="DA101" s="31">
        <f t="shared" ca="1" si="295"/>
        <v>0</v>
      </c>
      <c r="DB101" s="31">
        <f t="shared" ca="1" si="296"/>
        <v>0</v>
      </c>
      <c r="DC101" s="31">
        <f t="shared" ca="1" si="297"/>
        <v>0</v>
      </c>
      <c r="DD101" s="31">
        <f t="shared" ca="1" si="298"/>
        <v>0</v>
      </c>
      <c r="DE101" s="31">
        <f t="shared" ca="1" si="299"/>
        <v>0</v>
      </c>
      <c r="DF101" s="31">
        <f t="shared" ca="1" si="300"/>
        <v>0</v>
      </c>
      <c r="DG101" s="31">
        <f t="shared" ca="1" si="301"/>
        <v>0</v>
      </c>
      <c r="DH101" s="31">
        <f t="shared" ca="1" si="302"/>
        <v>0</v>
      </c>
      <c r="DI101" s="32">
        <f t="shared" ca="1" si="231"/>
        <v>0</v>
      </c>
      <c r="DJ101" s="32">
        <f t="shared" ca="1" si="232"/>
        <v>0</v>
      </c>
      <c r="DK101" s="32">
        <f t="shared" ca="1" si="233"/>
        <v>0</v>
      </c>
      <c r="DL101" s="32">
        <f t="shared" ca="1" si="234"/>
        <v>0</v>
      </c>
      <c r="DM101" s="32">
        <f t="shared" ca="1" si="235"/>
        <v>0</v>
      </c>
      <c r="DN101" s="32">
        <f t="shared" ca="1" si="236"/>
        <v>0</v>
      </c>
      <c r="DO101" s="32">
        <f t="shared" ca="1" si="237"/>
        <v>0</v>
      </c>
      <c r="DP101" s="32">
        <f t="shared" ca="1" si="238"/>
        <v>0</v>
      </c>
      <c r="DQ101" s="32">
        <f t="shared" ca="1" si="239"/>
        <v>0</v>
      </c>
      <c r="DR101" s="32">
        <f t="shared" ca="1" si="240"/>
        <v>0</v>
      </c>
      <c r="DS101" s="32">
        <f t="shared" ca="1" si="241"/>
        <v>0</v>
      </c>
      <c r="DT101" s="32">
        <f t="shared" ca="1" si="242"/>
        <v>0</v>
      </c>
      <c r="DU101" s="31">
        <f t="shared" ca="1" si="243"/>
        <v>0</v>
      </c>
      <c r="DV101" s="31">
        <f t="shared" ca="1" si="244"/>
        <v>0</v>
      </c>
      <c r="DW101" s="31">
        <f t="shared" ca="1" si="245"/>
        <v>0</v>
      </c>
      <c r="DX101" s="31">
        <f t="shared" ca="1" si="246"/>
        <v>0</v>
      </c>
      <c r="DY101" s="31">
        <f t="shared" ca="1" si="247"/>
        <v>0</v>
      </c>
      <c r="DZ101" s="31">
        <f t="shared" ca="1" si="248"/>
        <v>0</v>
      </c>
      <c r="EA101" s="31">
        <f t="shared" ca="1" si="249"/>
        <v>0</v>
      </c>
      <c r="EB101" s="31">
        <f t="shared" ca="1" si="250"/>
        <v>0</v>
      </c>
      <c r="EC101" s="31">
        <f t="shared" ca="1" si="251"/>
        <v>0</v>
      </c>
      <c r="ED101" s="31">
        <f t="shared" ca="1" si="252"/>
        <v>0</v>
      </c>
      <c r="EE101" s="31">
        <f t="shared" ca="1" si="253"/>
        <v>0</v>
      </c>
      <c r="EF101" s="31">
        <f t="shared" ca="1" si="254"/>
        <v>0</v>
      </c>
      <c r="EG101" s="32">
        <f t="shared" ca="1" si="255"/>
        <v>0</v>
      </c>
      <c r="EH101" s="32">
        <f t="shared" ca="1" si="256"/>
        <v>0</v>
      </c>
      <c r="EI101" s="32">
        <f t="shared" ca="1" si="257"/>
        <v>0</v>
      </c>
      <c r="EJ101" s="32">
        <f t="shared" ca="1" si="258"/>
        <v>0</v>
      </c>
      <c r="EK101" s="32">
        <f t="shared" ca="1" si="259"/>
        <v>0</v>
      </c>
      <c r="EL101" s="32">
        <f t="shared" ca="1" si="260"/>
        <v>0</v>
      </c>
      <c r="EM101" s="32">
        <f t="shared" ca="1" si="261"/>
        <v>0</v>
      </c>
      <c r="EN101" s="32">
        <f t="shared" ca="1" si="262"/>
        <v>0</v>
      </c>
      <c r="EO101" s="32">
        <f t="shared" ca="1" si="263"/>
        <v>0</v>
      </c>
      <c r="EP101" s="32">
        <f t="shared" ca="1" si="264"/>
        <v>0</v>
      </c>
      <c r="EQ101" s="32">
        <f t="shared" ca="1" si="265"/>
        <v>0</v>
      </c>
      <c r="ER101" s="32">
        <f t="shared" ca="1" si="266"/>
        <v>0</v>
      </c>
    </row>
    <row r="102" spans="1:148" x14ac:dyDescent="0.25">
      <c r="A102" t="s">
        <v>483</v>
      </c>
      <c r="B102" s="1" t="s">
        <v>285</v>
      </c>
      <c r="C102" t="str">
        <f t="shared" ca="1" si="303"/>
        <v>RB3</v>
      </c>
      <c r="D102" t="str">
        <f t="shared" ca="1" si="304"/>
        <v>Rainbow #3</v>
      </c>
      <c r="E102" s="51">
        <v>0</v>
      </c>
      <c r="F102" s="51">
        <v>0</v>
      </c>
      <c r="G102" s="51">
        <v>0</v>
      </c>
      <c r="H102" s="51">
        <v>0</v>
      </c>
      <c r="I102" s="51">
        <v>0</v>
      </c>
      <c r="J102" s="51">
        <v>0</v>
      </c>
      <c r="K102" s="51">
        <v>0</v>
      </c>
      <c r="L102" s="51">
        <v>0</v>
      </c>
      <c r="M102" s="51">
        <v>0</v>
      </c>
      <c r="N102" s="51">
        <v>0</v>
      </c>
      <c r="O102" s="51">
        <v>0</v>
      </c>
      <c r="P102" s="51">
        <v>0</v>
      </c>
      <c r="Q102" s="32">
        <v>0</v>
      </c>
      <c r="R102" s="32">
        <v>0</v>
      </c>
      <c r="S102" s="32">
        <v>0</v>
      </c>
      <c r="T102" s="32">
        <v>0</v>
      </c>
      <c r="U102" s="32">
        <v>0</v>
      </c>
      <c r="V102" s="32">
        <v>0</v>
      </c>
      <c r="W102" s="32">
        <v>0</v>
      </c>
      <c r="X102" s="32">
        <v>0</v>
      </c>
      <c r="Y102" s="32">
        <v>0</v>
      </c>
      <c r="Z102" s="32">
        <v>0</v>
      </c>
      <c r="AA102" s="32">
        <v>0</v>
      </c>
      <c r="AB102" s="32">
        <v>0</v>
      </c>
      <c r="AC102" s="2">
        <v>2.16</v>
      </c>
      <c r="AD102" s="2">
        <v>2.16</v>
      </c>
      <c r="AE102" s="2">
        <v>2.16</v>
      </c>
      <c r="AF102" s="2">
        <v>2.16</v>
      </c>
      <c r="AG102" s="2">
        <v>2.16</v>
      </c>
      <c r="AH102" s="2">
        <v>2.16</v>
      </c>
      <c r="AI102" s="2">
        <v>1.86</v>
      </c>
      <c r="AJ102" s="2">
        <v>1.86</v>
      </c>
      <c r="AK102" s="2">
        <v>1.86</v>
      </c>
      <c r="AL102" s="2">
        <v>1.01</v>
      </c>
      <c r="AM102" s="2">
        <v>1.01</v>
      </c>
      <c r="AN102" s="2">
        <v>1.01</v>
      </c>
      <c r="AO102" s="33">
        <v>0</v>
      </c>
      <c r="AP102" s="33">
        <v>0</v>
      </c>
      <c r="AQ102" s="33">
        <v>0</v>
      </c>
      <c r="AR102" s="33">
        <v>0</v>
      </c>
      <c r="AS102" s="33">
        <v>0</v>
      </c>
      <c r="AT102" s="33">
        <v>0</v>
      </c>
      <c r="AU102" s="33">
        <v>0</v>
      </c>
      <c r="AV102" s="33">
        <v>0</v>
      </c>
      <c r="AW102" s="33">
        <v>0</v>
      </c>
      <c r="AX102" s="33">
        <v>0</v>
      </c>
      <c r="AY102" s="33">
        <v>0</v>
      </c>
      <c r="AZ102" s="33">
        <v>0</v>
      </c>
      <c r="BA102" s="31">
        <f t="shared" si="267"/>
        <v>0</v>
      </c>
      <c r="BB102" s="31">
        <f t="shared" si="268"/>
        <v>0</v>
      </c>
      <c r="BC102" s="31">
        <f t="shared" si="269"/>
        <v>0</v>
      </c>
      <c r="BD102" s="31">
        <f t="shared" si="270"/>
        <v>0</v>
      </c>
      <c r="BE102" s="31">
        <f t="shared" si="271"/>
        <v>0</v>
      </c>
      <c r="BF102" s="31">
        <f t="shared" si="272"/>
        <v>0</v>
      </c>
      <c r="BG102" s="31">
        <f t="shared" si="273"/>
        <v>0</v>
      </c>
      <c r="BH102" s="31">
        <f t="shared" si="274"/>
        <v>0</v>
      </c>
      <c r="BI102" s="31">
        <f t="shared" si="275"/>
        <v>0</v>
      </c>
      <c r="BJ102" s="31">
        <f t="shared" si="276"/>
        <v>0</v>
      </c>
      <c r="BK102" s="31">
        <f t="shared" si="277"/>
        <v>0</v>
      </c>
      <c r="BL102" s="31">
        <f t="shared" si="278"/>
        <v>0</v>
      </c>
      <c r="BM102" s="6">
        <f t="shared" ref="BM102:BX123" ca="1" si="318">VLOOKUP($C102,LossFactorLookup,3,FALSE)</f>
        <v>3.8800000000000001E-2</v>
      </c>
      <c r="BN102" s="6">
        <f t="shared" ca="1" si="318"/>
        <v>3.8800000000000001E-2</v>
      </c>
      <c r="BO102" s="6">
        <f t="shared" ca="1" si="318"/>
        <v>3.8800000000000001E-2</v>
      </c>
      <c r="BP102" s="6">
        <f t="shared" ca="1" si="318"/>
        <v>3.8800000000000001E-2</v>
      </c>
      <c r="BQ102" s="6">
        <f t="shared" ca="1" si="318"/>
        <v>3.8800000000000001E-2</v>
      </c>
      <c r="BR102" s="6">
        <f t="shared" ca="1" si="318"/>
        <v>3.8800000000000001E-2</v>
      </c>
      <c r="BS102" s="6">
        <f t="shared" ca="1" si="318"/>
        <v>3.8800000000000001E-2</v>
      </c>
      <c r="BT102" s="6">
        <f t="shared" ca="1" si="318"/>
        <v>3.8800000000000001E-2</v>
      </c>
      <c r="BU102" s="6">
        <f t="shared" ca="1" si="318"/>
        <v>3.8800000000000001E-2</v>
      </c>
      <c r="BV102" s="6">
        <f t="shared" ca="1" si="318"/>
        <v>3.8800000000000001E-2</v>
      </c>
      <c r="BW102" s="6">
        <f t="shared" ca="1" si="318"/>
        <v>3.8800000000000001E-2</v>
      </c>
      <c r="BX102" s="6">
        <f t="shared" ca="1" si="318"/>
        <v>3.8800000000000001E-2</v>
      </c>
      <c r="BY102" s="31">
        <f t="shared" ca="1" si="306"/>
        <v>0</v>
      </c>
      <c r="BZ102" s="31">
        <f t="shared" ca="1" si="307"/>
        <v>0</v>
      </c>
      <c r="CA102" s="31">
        <f t="shared" ca="1" si="308"/>
        <v>0</v>
      </c>
      <c r="CB102" s="31">
        <f t="shared" ca="1" si="309"/>
        <v>0</v>
      </c>
      <c r="CC102" s="31">
        <f t="shared" ca="1" si="310"/>
        <v>0</v>
      </c>
      <c r="CD102" s="31">
        <f t="shared" ca="1" si="311"/>
        <v>0</v>
      </c>
      <c r="CE102" s="31">
        <f t="shared" ca="1" si="312"/>
        <v>0</v>
      </c>
      <c r="CF102" s="31">
        <f t="shared" ca="1" si="313"/>
        <v>0</v>
      </c>
      <c r="CG102" s="31">
        <f t="shared" ca="1" si="314"/>
        <v>0</v>
      </c>
      <c r="CH102" s="31">
        <f t="shared" ca="1" si="315"/>
        <v>0</v>
      </c>
      <c r="CI102" s="31">
        <f t="shared" ca="1" si="316"/>
        <v>0</v>
      </c>
      <c r="CJ102" s="31">
        <f t="shared" ca="1" si="317"/>
        <v>0</v>
      </c>
      <c r="CK102" s="32">
        <f t="shared" ca="1" si="279"/>
        <v>0</v>
      </c>
      <c r="CL102" s="32">
        <f t="shared" ca="1" si="280"/>
        <v>0</v>
      </c>
      <c r="CM102" s="32">
        <f t="shared" ca="1" si="281"/>
        <v>0</v>
      </c>
      <c r="CN102" s="32">
        <f t="shared" ca="1" si="282"/>
        <v>0</v>
      </c>
      <c r="CO102" s="32">
        <f t="shared" ca="1" si="283"/>
        <v>0</v>
      </c>
      <c r="CP102" s="32">
        <f t="shared" ca="1" si="284"/>
        <v>0</v>
      </c>
      <c r="CQ102" s="32">
        <f t="shared" ca="1" si="285"/>
        <v>0</v>
      </c>
      <c r="CR102" s="32">
        <f t="shared" ca="1" si="286"/>
        <v>0</v>
      </c>
      <c r="CS102" s="32">
        <f t="shared" ca="1" si="287"/>
        <v>0</v>
      </c>
      <c r="CT102" s="32">
        <f t="shared" ca="1" si="288"/>
        <v>0</v>
      </c>
      <c r="CU102" s="32">
        <f t="shared" ca="1" si="289"/>
        <v>0</v>
      </c>
      <c r="CV102" s="32">
        <f t="shared" ca="1" si="290"/>
        <v>0</v>
      </c>
      <c r="CW102" s="31">
        <f t="shared" ca="1" si="291"/>
        <v>0</v>
      </c>
      <c r="CX102" s="31">
        <f t="shared" ca="1" si="292"/>
        <v>0</v>
      </c>
      <c r="CY102" s="31">
        <f t="shared" ca="1" si="293"/>
        <v>0</v>
      </c>
      <c r="CZ102" s="31">
        <f t="shared" ca="1" si="294"/>
        <v>0</v>
      </c>
      <c r="DA102" s="31">
        <f t="shared" ca="1" si="295"/>
        <v>0</v>
      </c>
      <c r="DB102" s="31">
        <f t="shared" ca="1" si="296"/>
        <v>0</v>
      </c>
      <c r="DC102" s="31">
        <f t="shared" ca="1" si="297"/>
        <v>0</v>
      </c>
      <c r="DD102" s="31">
        <f t="shared" ca="1" si="298"/>
        <v>0</v>
      </c>
      <c r="DE102" s="31">
        <f t="shared" ca="1" si="299"/>
        <v>0</v>
      </c>
      <c r="DF102" s="31">
        <f t="shared" ca="1" si="300"/>
        <v>0</v>
      </c>
      <c r="DG102" s="31">
        <f t="shared" ca="1" si="301"/>
        <v>0</v>
      </c>
      <c r="DH102" s="31">
        <f t="shared" ca="1" si="302"/>
        <v>0</v>
      </c>
      <c r="DI102" s="32">
        <f t="shared" ca="1" si="231"/>
        <v>0</v>
      </c>
      <c r="DJ102" s="32">
        <f t="shared" ca="1" si="232"/>
        <v>0</v>
      </c>
      <c r="DK102" s="32">
        <f t="shared" ca="1" si="233"/>
        <v>0</v>
      </c>
      <c r="DL102" s="32">
        <f t="shared" ca="1" si="234"/>
        <v>0</v>
      </c>
      <c r="DM102" s="32">
        <f t="shared" ca="1" si="235"/>
        <v>0</v>
      </c>
      <c r="DN102" s="32">
        <f t="shared" ca="1" si="236"/>
        <v>0</v>
      </c>
      <c r="DO102" s="32">
        <f t="shared" ca="1" si="237"/>
        <v>0</v>
      </c>
      <c r="DP102" s="32">
        <f t="shared" ca="1" si="238"/>
        <v>0</v>
      </c>
      <c r="DQ102" s="32">
        <f t="shared" ca="1" si="239"/>
        <v>0</v>
      </c>
      <c r="DR102" s="32">
        <f t="shared" ca="1" si="240"/>
        <v>0</v>
      </c>
      <c r="DS102" s="32">
        <f t="shared" ca="1" si="241"/>
        <v>0</v>
      </c>
      <c r="DT102" s="32">
        <f t="shared" ca="1" si="242"/>
        <v>0</v>
      </c>
      <c r="DU102" s="31">
        <f t="shared" ca="1" si="243"/>
        <v>0</v>
      </c>
      <c r="DV102" s="31">
        <f t="shared" ca="1" si="244"/>
        <v>0</v>
      </c>
      <c r="DW102" s="31">
        <f t="shared" ca="1" si="245"/>
        <v>0</v>
      </c>
      <c r="DX102" s="31">
        <f t="shared" ca="1" si="246"/>
        <v>0</v>
      </c>
      <c r="DY102" s="31">
        <f t="shared" ca="1" si="247"/>
        <v>0</v>
      </c>
      <c r="DZ102" s="31">
        <f t="shared" ca="1" si="248"/>
        <v>0</v>
      </c>
      <c r="EA102" s="31">
        <f t="shared" ca="1" si="249"/>
        <v>0</v>
      </c>
      <c r="EB102" s="31">
        <f t="shared" ca="1" si="250"/>
        <v>0</v>
      </c>
      <c r="EC102" s="31">
        <f t="shared" ca="1" si="251"/>
        <v>0</v>
      </c>
      <c r="ED102" s="31">
        <f t="shared" ca="1" si="252"/>
        <v>0</v>
      </c>
      <c r="EE102" s="31">
        <f t="shared" ca="1" si="253"/>
        <v>0</v>
      </c>
      <c r="EF102" s="31">
        <f t="shared" ca="1" si="254"/>
        <v>0</v>
      </c>
      <c r="EG102" s="32">
        <f t="shared" ca="1" si="255"/>
        <v>0</v>
      </c>
      <c r="EH102" s="32">
        <f t="shared" ca="1" si="256"/>
        <v>0</v>
      </c>
      <c r="EI102" s="32">
        <f t="shared" ca="1" si="257"/>
        <v>0</v>
      </c>
      <c r="EJ102" s="32">
        <f t="shared" ca="1" si="258"/>
        <v>0</v>
      </c>
      <c r="EK102" s="32">
        <f t="shared" ca="1" si="259"/>
        <v>0</v>
      </c>
      <c r="EL102" s="32">
        <f t="shared" ca="1" si="260"/>
        <v>0</v>
      </c>
      <c r="EM102" s="32">
        <f t="shared" ca="1" si="261"/>
        <v>0</v>
      </c>
      <c r="EN102" s="32">
        <f t="shared" ca="1" si="262"/>
        <v>0</v>
      </c>
      <c r="EO102" s="32">
        <f t="shared" ca="1" si="263"/>
        <v>0</v>
      </c>
      <c r="EP102" s="32">
        <f t="shared" ca="1" si="264"/>
        <v>0</v>
      </c>
      <c r="EQ102" s="32">
        <f t="shared" ca="1" si="265"/>
        <v>0</v>
      </c>
      <c r="ER102" s="32">
        <f t="shared" ca="1" si="266"/>
        <v>0</v>
      </c>
    </row>
    <row r="103" spans="1:148" x14ac:dyDescent="0.25">
      <c r="A103" t="s">
        <v>483</v>
      </c>
      <c r="B103" s="1" t="s">
        <v>51</v>
      </c>
      <c r="C103" t="str">
        <f t="shared" ca="1" si="303"/>
        <v>RB5</v>
      </c>
      <c r="D103" t="str">
        <f t="shared" ca="1" si="304"/>
        <v>Rainbow #5</v>
      </c>
      <c r="E103" s="51">
        <v>17593.416000000001</v>
      </c>
      <c r="F103" s="51">
        <v>7572.7839999999997</v>
      </c>
      <c r="G103" s="51">
        <v>19483.66</v>
      </c>
      <c r="H103" s="51">
        <v>17199.292000000001</v>
      </c>
      <c r="I103" s="51">
        <v>12023.128000000001</v>
      </c>
      <c r="J103" s="51">
        <v>12180.788</v>
      </c>
      <c r="K103" s="51">
        <v>9890.4879999999994</v>
      </c>
      <c r="L103" s="51">
        <v>12648.42</v>
      </c>
      <c r="M103" s="51">
        <v>14228.284</v>
      </c>
      <c r="N103" s="51">
        <v>12974.784</v>
      </c>
      <c r="O103" s="51">
        <v>4941.1480000000001</v>
      </c>
      <c r="P103" s="51">
        <v>11134.415999999999</v>
      </c>
      <c r="Q103" s="32">
        <v>1436697.38</v>
      </c>
      <c r="R103" s="32">
        <v>323856.02</v>
      </c>
      <c r="S103" s="32">
        <v>3135443.39</v>
      </c>
      <c r="T103" s="32">
        <v>4041378.64</v>
      </c>
      <c r="U103" s="32">
        <v>3649053.67</v>
      </c>
      <c r="V103" s="32">
        <v>2720209.86</v>
      </c>
      <c r="W103" s="32">
        <v>1224366.98</v>
      </c>
      <c r="X103" s="32">
        <v>1335073.5900000001</v>
      </c>
      <c r="Y103" s="32">
        <v>3071454.62</v>
      </c>
      <c r="Z103" s="32">
        <v>1561944.34</v>
      </c>
      <c r="AA103" s="32">
        <v>274713.46999999997</v>
      </c>
      <c r="AB103" s="32">
        <v>1172820.6100000001</v>
      </c>
      <c r="AC103" s="2">
        <v>2.4</v>
      </c>
      <c r="AD103" s="2">
        <v>2.4</v>
      </c>
      <c r="AE103" s="2">
        <v>2.4</v>
      </c>
      <c r="AF103" s="2">
        <v>2.4</v>
      </c>
      <c r="AG103" s="2">
        <v>2.4</v>
      </c>
      <c r="AH103" s="2">
        <v>2.4</v>
      </c>
      <c r="AI103" s="2">
        <v>1.96</v>
      </c>
      <c r="AJ103" s="2">
        <v>1.96</v>
      </c>
      <c r="AK103" s="2">
        <v>1.96</v>
      </c>
      <c r="AL103" s="2">
        <v>0.81</v>
      </c>
      <c r="AM103" s="2">
        <v>0.81</v>
      </c>
      <c r="AN103" s="2">
        <v>0.81</v>
      </c>
      <c r="AO103" s="33">
        <v>34480.74</v>
      </c>
      <c r="AP103" s="33">
        <v>7772.54</v>
      </c>
      <c r="AQ103" s="33">
        <v>75250.64</v>
      </c>
      <c r="AR103" s="33">
        <v>96993.09</v>
      </c>
      <c r="AS103" s="33">
        <v>87577.29</v>
      </c>
      <c r="AT103" s="33">
        <v>65285.04</v>
      </c>
      <c r="AU103" s="33">
        <v>23997.59</v>
      </c>
      <c r="AV103" s="33">
        <v>26167.439999999999</v>
      </c>
      <c r="AW103" s="33">
        <v>60200.51</v>
      </c>
      <c r="AX103" s="33">
        <v>12651.75</v>
      </c>
      <c r="AY103" s="33">
        <v>2225.1799999999998</v>
      </c>
      <c r="AZ103" s="33">
        <v>9499.85</v>
      </c>
      <c r="BA103" s="31">
        <f t="shared" si="267"/>
        <v>-574.67999999999995</v>
      </c>
      <c r="BB103" s="31">
        <f t="shared" si="268"/>
        <v>-129.54</v>
      </c>
      <c r="BC103" s="31">
        <f t="shared" si="269"/>
        <v>-1254.18</v>
      </c>
      <c r="BD103" s="31">
        <f t="shared" si="270"/>
        <v>6466.21</v>
      </c>
      <c r="BE103" s="31">
        <f t="shared" si="271"/>
        <v>5838.49</v>
      </c>
      <c r="BF103" s="31">
        <f t="shared" si="272"/>
        <v>4352.34</v>
      </c>
      <c r="BG103" s="31">
        <f t="shared" si="273"/>
        <v>3795.54</v>
      </c>
      <c r="BH103" s="31">
        <f t="shared" si="274"/>
        <v>4138.7299999999996</v>
      </c>
      <c r="BI103" s="31">
        <f t="shared" si="275"/>
        <v>9521.51</v>
      </c>
      <c r="BJ103" s="31">
        <f t="shared" si="276"/>
        <v>-6091.58</v>
      </c>
      <c r="BK103" s="31">
        <f t="shared" si="277"/>
        <v>-1071.3800000000001</v>
      </c>
      <c r="BL103" s="31">
        <f t="shared" si="278"/>
        <v>-4574</v>
      </c>
      <c r="BM103" s="6">
        <f t="shared" ca="1" si="318"/>
        <v>-3.3500000000000002E-2</v>
      </c>
      <c r="BN103" s="6">
        <f t="shared" ca="1" si="318"/>
        <v>-3.3500000000000002E-2</v>
      </c>
      <c r="BO103" s="6">
        <f t="shared" ca="1" si="318"/>
        <v>-3.3500000000000002E-2</v>
      </c>
      <c r="BP103" s="6">
        <f t="shared" ca="1" si="318"/>
        <v>-3.3500000000000002E-2</v>
      </c>
      <c r="BQ103" s="6">
        <f t="shared" ca="1" si="318"/>
        <v>-3.3500000000000002E-2</v>
      </c>
      <c r="BR103" s="6">
        <f t="shared" ca="1" si="318"/>
        <v>-3.3500000000000002E-2</v>
      </c>
      <c r="BS103" s="6">
        <f t="shared" ca="1" si="318"/>
        <v>-3.3500000000000002E-2</v>
      </c>
      <c r="BT103" s="6">
        <f t="shared" ca="1" si="318"/>
        <v>-3.3500000000000002E-2</v>
      </c>
      <c r="BU103" s="6">
        <f t="shared" ca="1" si="318"/>
        <v>-3.3500000000000002E-2</v>
      </c>
      <c r="BV103" s="6">
        <f t="shared" ca="1" si="318"/>
        <v>-3.3500000000000002E-2</v>
      </c>
      <c r="BW103" s="6">
        <f t="shared" ca="1" si="318"/>
        <v>-3.3500000000000002E-2</v>
      </c>
      <c r="BX103" s="6">
        <f t="shared" ca="1" si="318"/>
        <v>-3.3500000000000002E-2</v>
      </c>
      <c r="BY103" s="31">
        <f t="shared" ca="1" si="306"/>
        <v>-48129.36</v>
      </c>
      <c r="BZ103" s="31">
        <f t="shared" ca="1" si="307"/>
        <v>-10849.18</v>
      </c>
      <c r="CA103" s="31">
        <f t="shared" ca="1" si="308"/>
        <v>-105037.35</v>
      </c>
      <c r="CB103" s="31">
        <f t="shared" ca="1" si="309"/>
        <v>-135386.18</v>
      </c>
      <c r="CC103" s="31">
        <f t="shared" ca="1" si="310"/>
        <v>-122243.3</v>
      </c>
      <c r="CD103" s="31">
        <f t="shared" ca="1" si="311"/>
        <v>-91127.03</v>
      </c>
      <c r="CE103" s="31">
        <f t="shared" ca="1" si="312"/>
        <v>-41016.29</v>
      </c>
      <c r="CF103" s="31">
        <f t="shared" ca="1" si="313"/>
        <v>-44724.97</v>
      </c>
      <c r="CG103" s="31">
        <f t="shared" ca="1" si="314"/>
        <v>-102893.73</v>
      </c>
      <c r="CH103" s="31">
        <f t="shared" ca="1" si="315"/>
        <v>-52325.14</v>
      </c>
      <c r="CI103" s="31">
        <f t="shared" ca="1" si="316"/>
        <v>-9202.9</v>
      </c>
      <c r="CJ103" s="31">
        <f t="shared" ca="1" si="317"/>
        <v>-39289.49</v>
      </c>
      <c r="CK103" s="32">
        <f t="shared" ca="1" si="279"/>
        <v>3879.08</v>
      </c>
      <c r="CL103" s="32">
        <f t="shared" ca="1" si="280"/>
        <v>874.41</v>
      </c>
      <c r="CM103" s="32">
        <f t="shared" ca="1" si="281"/>
        <v>8465.7000000000007</v>
      </c>
      <c r="CN103" s="32">
        <f t="shared" ca="1" si="282"/>
        <v>10911.72</v>
      </c>
      <c r="CO103" s="32">
        <f t="shared" ca="1" si="283"/>
        <v>9852.44</v>
      </c>
      <c r="CP103" s="32">
        <f t="shared" ca="1" si="284"/>
        <v>7344.57</v>
      </c>
      <c r="CQ103" s="32">
        <f t="shared" ca="1" si="285"/>
        <v>3305.79</v>
      </c>
      <c r="CR103" s="32">
        <f t="shared" ca="1" si="286"/>
        <v>3604.7</v>
      </c>
      <c r="CS103" s="32">
        <f t="shared" ca="1" si="287"/>
        <v>8292.93</v>
      </c>
      <c r="CT103" s="32">
        <f t="shared" ca="1" si="288"/>
        <v>4217.25</v>
      </c>
      <c r="CU103" s="32">
        <f t="shared" ca="1" si="289"/>
        <v>741.73</v>
      </c>
      <c r="CV103" s="32">
        <f t="shared" ca="1" si="290"/>
        <v>3166.62</v>
      </c>
      <c r="CW103" s="31">
        <f t="shared" ca="1" si="291"/>
        <v>-78156.34</v>
      </c>
      <c r="CX103" s="31">
        <f t="shared" ca="1" si="292"/>
        <v>-17617.77</v>
      </c>
      <c r="CY103" s="31">
        <f t="shared" ca="1" si="293"/>
        <v>-170568.11000000002</v>
      </c>
      <c r="CZ103" s="31">
        <f t="shared" ca="1" si="294"/>
        <v>-227933.75999999998</v>
      </c>
      <c r="DA103" s="31">
        <f t="shared" ca="1" si="295"/>
        <v>-205806.63999999998</v>
      </c>
      <c r="DB103" s="31">
        <f t="shared" ca="1" si="296"/>
        <v>-153419.84</v>
      </c>
      <c r="DC103" s="31">
        <f t="shared" ca="1" si="297"/>
        <v>-65503.63</v>
      </c>
      <c r="DD103" s="31">
        <f t="shared" ca="1" si="298"/>
        <v>-71426.44</v>
      </c>
      <c r="DE103" s="31">
        <f t="shared" ca="1" si="299"/>
        <v>-164322.82</v>
      </c>
      <c r="DF103" s="31">
        <f t="shared" ca="1" si="300"/>
        <v>-54668.06</v>
      </c>
      <c r="DG103" s="31">
        <f t="shared" ca="1" si="301"/>
        <v>-9614.9700000000012</v>
      </c>
      <c r="DH103" s="31">
        <f t="shared" ca="1" si="302"/>
        <v>-41048.719999999994</v>
      </c>
      <c r="DI103" s="32">
        <f t="shared" ca="1" si="231"/>
        <v>-3907.82</v>
      </c>
      <c r="DJ103" s="32">
        <f t="shared" ca="1" si="232"/>
        <v>-880.89</v>
      </c>
      <c r="DK103" s="32">
        <f t="shared" ca="1" si="233"/>
        <v>-8528.41</v>
      </c>
      <c r="DL103" s="32">
        <f t="shared" ca="1" si="234"/>
        <v>-11396.69</v>
      </c>
      <c r="DM103" s="32">
        <f t="shared" ca="1" si="235"/>
        <v>-10290.33</v>
      </c>
      <c r="DN103" s="32">
        <f t="shared" ca="1" si="236"/>
        <v>-7670.99</v>
      </c>
      <c r="DO103" s="32">
        <f t="shared" ca="1" si="237"/>
        <v>-3275.18</v>
      </c>
      <c r="DP103" s="32">
        <f t="shared" ca="1" si="238"/>
        <v>-3571.32</v>
      </c>
      <c r="DQ103" s="32">
        <f t="shared" ca="1" si="239"/>
        <v>-8216.14</v>
      </c>
      <c r="DR103" s="32">
        <f t="shared" ca="1" si="240"/>
        <v>-2733.4</v>
      </c>
      <c r="DS103" s="32">
        <f t="shared" ca="1" si="241"/>
        <v>-480.75</v>
      </c>
      <c r="DT103" s="32">
        <f t="shared" ca="1" si="242"/>
        <v>-2052.44</v>
      </c>
      <c r="DU103" s="31">
        <f t="shared" ca="1" si="243"/>
        <v>-16983.93</v>
      </c>
      <c r="DV103" s="31">
        <f t="shared" ca="1" si="244"/>
        <v>-3787.32</v>
      </c>
      <c r="DW103" s="31">
        <f t="shared" ca="1" si="245"/>
        <v>-36307.46</v>
      </c>
      <c r="DX103" s="31">
        <f t="shared" ca="1" si="246"/>
        <v>-47986.06</v>
      </c>
      <c r="DY103" s="31">
        <f t="shared" ca="1" si="247"/>
        <v>-42862.54</v>
      </c>
      <c r="DZ103" s="31">
        <f t="shared" ca="1" si="248"/>
        <v>-31593.82</v>
      </c>
      <c r="EA103" s="31">
        <f t="shared" ca="1" si="249"/>
        <v>-13341.14</v>
      </c>
      <c r="EB103" s="31">
        <f t="shared" ca="1" si="250"/>
        <v>-14380.61</v>
      </c>
      <c r="EC103" s="31">
        <f t="shared" ca="1" si="251"/>
        <v>-32700.07</v>
      </c>
      <c r="ED103" s="31">
        <f t="shared" ca="1" si="252"/>
        <v>-10755.32</v>
      </c>
      <c r="EE103" s="31">
        <f t="shared" ca="1" si="253"/>
        <v>-1869.18</v>
      </c>
      <c r="EF103" s="31">
        <f t="shared" ca="1" si="254"/>
        <v>-7887.22</v>
      </c>
      <c r="EG103" s="32">
        <f t="shared" ca="1" si="255"/>
        <v>-99048.09</v>
      </c>
      <c r="EH103" s="32">
        <f t="shared" ca="1" si="256"/>
        <v>-22285.98</v>
      </c>
      <c r="EI103" s="32">
        <f t="shared" ca="1" si="257"/>
        <v>-215403.98</v>
      </c>
      <c r="EJ103" s="32">
        <f t="shared" ca="1" si="258"/>
        <v>-287316.51</v>
      </c>
      <c r="EK103" s="32">
        <f t="shared" ca="1" si="259"/>
        <v>-258959.50999999998</v>
      </c>
      <c r="EL103" s="32">
        <f t="shared" ca="1" si="260"/>
        <v>-192684.65</v>
      </c>
      <c r="EM103" s="32">
        <f t="shared" ca="1" si="261"/>
        <v>-82119.95</v>
      </c>
      <c r="EN103" s="32">
        <f t="shared" ca="1" si="262"/>
        <v>-89378.37000000001</v>
      </c>
      <c r="EO103" s="32">
        <f t="shared" ca="1" si="263"/>
        <v>-205239.03000000003</v>
      </c>
      <c r="EP103" s="32">
        <f t="shared" ca="1" si="264"/>
        <v>-68156.78</v>
      </c>
      <c r="EQ103" s="32">
        <f t="shared" ca="1" si="265"/>
        <v>-11964.900000000001</v>
      </c>
      <c r="ER103" s="32">
        <f t="shared" ca="1" si="266"/>
        <v>-50988.38</v>
      </c>
    </row>
    <row r="104" spans="1:148" x14ac:dyDescent="0.25">
      <c r="A104" t="s">
        <v>485</v>
      </c>
      <c r="B104" s="1" t="s">
        <v>109</v>
      </c>
      <c r="C104" t="str">
        <f t="shared" ca="1" si="303"/>
        <v>BCHIMP</v>
      </c>
      <c r="D104" t="str">
        <f t="shared" ca="1" si="304"/>
        <v>Alberta-BC Intertie - Import</v>
      </c>
      <c r="E104" s="51">
        <v>225</v>
      </c>
      <c r="F104" s="51">
        <v>153</v>
      </c>
      <c r="G104" s="51">
        <v>525</v>
      </c>
      <c r="J104" s="51">
        <v>200</v>
      </c>
      <c r="K104" s="51">
        <v>175</v>
      </c>
      <c r="L104" s="51">
        <v>678</v>
      </c>
      <c r="M104" s="51">
        <v>350</v>
      </c>
      <c r="N104" s="51">
        <v>335</v>
      </c>
      <c r="O104" s="51">
        <v>550</v>
      </c>
      <c r="P104" s="51">
        <v>50</v>
      </c>
      <c r="Q104" s="32">
        <v>7464.75</v>
      </c>
      <c r="R104" s="32">
        <v>4367.95</v>
      </c>
      <c r="S104" s="32">
        <v>55711.95</v>
      </c>
      <c r="T104" s="32"/>
      <c r="U104" s="32"/>
      <c r="V104" s="32">
        <v>7288.5</v>
      </c>
      <c r="W104" s="32">
        <v>10006.5</v>
      </c>
      <c r="X104" s="32">
        <v>25956.02</v>
      </c>
      <c r="Y104" s="32">
        <v>14960.2</v>
      </c>
      <c r="Z104" s="32">
        <v>54979.6</v>
      </c>
      <c r="AA104" s="32">
        <v>21555.5</v>
      </c>
      <c r="AB104" s="32">
        <v>2402.25</v>
      </c>
      <c r="AC104" s="2">
        <v>1.99</v>
      </c>
      <c r="AD104" s="2">
        <v>1.99</v>
      </c>
      <c r="AE104" s="2">
        <v>1.99</v>
      </c>
      <c r="AH104" s="2">
        <v>1.99</v>
      </c>
      <c r="AI104" s="2">
        <v>1.99</v>
      </c>
      <c r="AJ104" s="2">
        <v>1.99</v>
      </c>
      <c r="AK104" s="2">
        <v>1.99</v>
      </c>
      <c r="AL104" s="2">
        <v>1.99</v>
      </c>
      <c r="AM104" s="2">
        <v>1.99</v>
      </c>
      <c r="AN104" s="2">
        <v>1.99</v>
      </c>
      <c r="AO104" s="33">
        <v>148.55000000000001</v>
      </c>
      <c r="AP104" s="33">
        <v>86.92</v>
      </c>
      <c r="AQ104" s="33">
        <v>1108.67</v>
      </c>
      <c r="AR104" s="33"/>
      <c r="AS104" s="33"/>
      <c r="AT104" s="33">
        <v>145.04</v>
      </c>
      <c r="AU104" s="33">
        <v>199.13</v>
      </c>
      <c r="AV104" s="33">
        <v>516.52</v>
      </c>
      <c r="AW104" s="33">
        <v>297.70999999999998</v>
      </c>
      <c r="AX104" s="33">
        <v>1094.0899999999999</v>
      </c>
      <c r="AY104" s="33">
        <v>428.95</v>
      </c>
      <c r="AZ104" s="33">
        <v>47.8</v>
      </c>
      <c r="BA104" s="31">
        <f t="shared" si="267"/>
        <v>-2.99</v>
      </c>
      <c r="BB104" s="31">
        <f t="shared" si="268"/>
        <v>-1.75</v>
      </c>
      <c r="BC104" s="31">
        <f t="shared" si="269"/>
        <v>-22.28</v>
      </c>
      <c r="BD104" s="31">
        <f t="shared" si="270"/>
        <v>0</v>
      </c>
      <c r="BE104" s="31">
        <f t="shared" si="271"/>
        <v>0</v>
      </c>
      <c r="BF104" s="31">
        <f t="shared" si="272"/>
        <v>11.66</v>
      </c>
      <c r="BG104" s="31">
        <f t="shared" si="273"/>
        <v>31.02</v>
      </c>
      <c r="BH104" s="31">
        <f t="shared" si="274"/>
        <v>80.459999999999994</v>
      </c>
      <c r="BI104" s="31">
        <f t="shared" si="275"/>
        <v>46.38</v>
      </c>
      <c r="BJ104" s="31">
        <f t="shared" si="276"/>
        <v>-214.42</v>
      </c>
      <c r="BK104" s="31">
        <f t="shared" si="277"/>
        <v>-84.07</v>
      </c>
      <c r="BL104" s="31">
        <f t="shared" si="278"/>
        <v>-9.3699999999999992</v>
      </c>
      <c r="BM104" s="6">
        <f t="shared" ca="1" si="318"/>
        <v>-1.9E-3</v>
      </c>
      <c r="BN104" s="6">
        <f t="shared" ca="1" si="318"/>
        <v>-1.9E-3</v>
      </c>
      <c r="BO104" s="6">
        <f t="shared" ca="1" si="318"/>
        <v>-1.9E-3</v>
      </c>
      <c r="BP104" s="6">
        <f t="shared" ca="1" si="318"/>
        <v>-1.9E-3</v>
      </c>
      <c r="BQ104" s="6">
        <f t="shared" ca="1" si="318"/>
        <v>-1.9E-3</v>
      </c>
      <c r="BR104" s="6">
        <f t="shared" ca="1" si="318"/>
        <v>-1.9E-3</v>
      </c>
      <c r="BS104" s="6">
        <f t="shared" ca="1" si="318"/>
        <v>-1.9E-3</v>
      </c>
      <c r="BT104" s="6">
        <f t="shared" ca="1" si="318"/>
        <v>-1.9E-3</v>
      </c>
      <c r="BU104" s="6">
        <f t="shared" ca="1" si="318"/>
        <v>-1.9E-3</v>
      </c>
      <c r="BV104" s="6">
        <f t="shared" ca="1" si="318"/>
        <v>-1.9E-3</v>
      </c>
      <c r="BW104" s="6">
        <f t="shared" ca="1" si="318"/>
        <v>-1.9E-3</v>
      </c>
      <c r="BX104" s="6">
        <f t="shared" ca="1" si="318"/>
        <v>-1.9E-3</v>
      </c>
      <c r="BY104" s="31">
        <f t="shared" ca="1" si="306"/>
        <v>-14.18</v>
      </c>
      <c r="BZ104" s="31">
        <f t="shared" ca="1" si="307"/>
        <v>-8.3000000000000007</v>
      </c>
      <c r="CA104" s="31">
        <f t="shared" ca="1" si="308"/>
        <v>-105.85</v>
      </c>
      <c r="CB104" s="31">
        <f t="shared" ca="1" si="309"/>
        <v>0</v>
      </c>
      <c r="CC104" s="31">
        <f t="shared" ca="1" si="310"/>
        <v>0</v>
      </c>
      <c r="CD104" s="31">
        <f t="shared" ca="1" si="311"/>
        <v>-13.85</v>
      </c>
      <c r="CE104" s="31">
        <f t="shared" ca="1" si="312"/>
        <v>-19.010000000000002</v>
      </c>
      <c r="CF104" s="31">
        <f t="shared" ca="1" si="313"/>
        <v>-49.32</v>
      </c>
      <c r="CG104" s="31">
        <f t="shared" ca="1" si="314"/>
        <v>-28.42</v>
      </c>
      <c r="CH104" s="31">
        <f t="shared" ca="1" si="315"/>
        <v>-104.46</v>
      </c>
      <c r="CI104" s="31">
        <f t="shared" ca="1" si="316"/>
        <v>-40.96</v>
      </c>
      <c r="CJ104" s="31">
        <f t="shared" ca="1" si="317"/>
        <v>-4.5599999999999996</v>
      </c>
      <c r="CK104" s="32">
        <f t="shared" ca="1" si="279"/>
        <v>20.149999999999999</v>
      </c>
      <c r="CL104" s="32">
        <f t="shared" ca="1" si="280"/>
        <v>11.79</v>
      </c>
      <c r="CM104" s="32">
        <f t="shared" ca="1" si="281"/>
        <v>150.41999999999999</v>
      </c>
      <c r="CN104" s="32">
        <f t="shared" ca="1" si="282"/>
        <v>0</v>
      </c>
      <c r="CO104" s="32">
        <f t="shared" ca="1" si="283"/>
        <v>0</v>
      </c>
      <c r="CP104" s="32">
        <f t="shared" ca="1" si="284"/>
        <v>19.68</v>
      </c>
      <c r="CQ104" s="32">
        <f t="shared" ca="1" si="285"/>
        <v>27.02</v>
      </c>
      <c r="CR104" s="32">
        <f t="shared" ca="1" si="286"/>
        <v>70.08</v>
      </c>
      <c r="CS104" s="32">
        <f t="shared" ca="1" si="287"/>
        <v>40.39</v>
      </c>
      <c r="CT104" s="32">
        <f t="shared" ca="1" si="288"/>
        <v>148.44</v>
      </c>
      <c r="CU104" s="32">
        <f t="shared" ca="1" si="289"/>
        <v>58.2</v>
      </c>
      <c r="CV104" s="32">
        <f t="shared" ca="1" si="290"/>
        <v>6.49</v>
      </c>
      <c r="CW104" s="31">
        <f t="shared" ca="1" si="291"/>
        <v>-139.59</v>
      </c>
      <c r="CX104" s="31">
        <f t="shared" ca="1" si="292"/>
        <v>-81.680000000000007</v>
      </c>
      <c r="CY104" s="31">
        <f t="shared" ca="1" si="293"/>
        <v>-1041.8200000000002</v>
      </c>
      <c r="CZ104" s="31">
        <f t="shared" ca="1" si="294"/>
        <v>0</v>
      </c>
      <c r="DA104" s="31">
        <f t="shared" ca="1" si="295"/>
        <v>0</v>
      </c>
      <c r="DB104" s="31">
        <f t="shared" ca="1" si="296"/>
        <v>-150.86999999999998</v>
      </c>
      <c r="DC104" s="31">
        <f t="shared" ca="1" si="297"/>
        <v>-222.14000000000001</v>
      </c>
      <c r="DD104" s="31">
        <f t="shared" ca="1" si="298"/>
        <v>-576.22</v>
      </c>
      <c r="DE104" s="31">
        <f t="shared" ca="1" si="299"/>
        <v>-332.12</v>
      </c>
      <c r="DF104" s="31">
        <f t="shared" ca="1" si="300"/>
        <v>-835.68999999999994</v>
      </c>
      <c r="DG104" s="31">
        <f t="shared" ca="1" si="301"/>
        <v>-327.64</v>
      </c>
      <c r="DH104" s="31">
        <f t="shared" ca="1" si="302"/>
        <v>-36.5</v>
      </c>
      <c r="DI104" s="32">
        <f t="shared" ca="1" si="231"/>
        <v>-6.98</v>
      </c>
      <c r="DJ104" s="32">
        <f t="shared" ca="1" si="232"/>
        <v>-4.08</v>
      </c>
      <c r="DK104" s="32">
        <f t="shared" ca="1" si="233"/>
        <v>-52.09</v>
      </c>
      <c r="DL104" s="32">
        <f t="shared" ca="1" si="234"/>
        <v>0</v>
      </c>
      <c r="DM104" s="32">
        <f t="shared" ca="1" si="235"/>
        <v>0</v>
      </c>
      <c r="DN104" s="32">
        <f t="shared" ca="1" si="236"/>
        <v>-7.54</v>
      </c>
      <c r="DO104" s="32">
        <f t="shared" ca="1" si="237"/>
        <v>-11.11</v>
      </c>
      <c r="DP104" s="32">
        <f t="shared" ca="1" si="238"/>
        <v>-28.81</v>
      </c>
      <c r="DQ104" s="32">
        <f t="shared" ca="1" si="239"/>
        <v>-16.61</v>
      </c>
      <c r="DR104" s="32">
        <f t="shared" ca="1" si="240"/>
        <v>-41.78</v>
      </c>
      <c r="DS104" s="32">
        <f t="shared" ca="1" si="241"/>
        <v>-16.38</v>
      </c>
      <c r="DT104" s="32">
        <f t="shared" ca="1" si="242"/>
        <v>-1.83</v>
      </c>
      <c r="DU104" s="31">
        <f t="shared" ca="1" si="243"/>
        <v>-30.33</v>
      </c>
      <c r="DV104" s="31">
        <f t="shared" ca="1" si="244"/>
        <v>-17.559999999999999</v>
      </c>
      <c r="DW104" s="31">
        <f t="shared" ca="1" si="245"/>
        <v>-221.76</v>
      </c>
      <c r="DX104" s="31">
        <f t="shared" ca="1" si="246"/>
        <v>0</v>
      </c>
      <c r="DY104" s="31">
        <f t="shared" ca="1" si="247"/>
        <v>0</v>
      </c>
      <c r="DZ104" s="31">
        <f t="shared" ca="1" si="248"/>
        <v>-31.07</v>
      </c>
      <c r="EA104" s="31">
        <f t="shared" ca="1" si="249"/>
        <v>-45.24</v>
      </c>
      <c r="EB104" s="31">
        <f t="shared" ca="1" si="250"/>
        <v>-116.01</v>
      </c>
      <c r="EC104" s="31">
        <f t="shared" ca="1" si="251"/>
        <v>-66.09</v>
      </c>
      <c r="ED104" s="31">
        <f t="shared" ca="1" si="252"/>
        <v>-164.41</v>
      </c>
      <c r="EE104" s="31">
        <f t="shared" ca="1" si="253"/>
        <v>-63.69</v>
      </c>
      <c r="EF104" s="31">
        <f t="shared" ca="1" si="254"/>
        <v>-7.01</v>
      </c>
      <c r="EG104" s="32">
        <f t="shared" ca="1" si="255"/>
        <v>-176.89999999999998</v>
      </c>
      <c r="EH104" s="32">
        <f t="shared" ca="1" si="256"/>
        <v>-103.32000000000001</v>
      </c>
      <c r="EI104" s="32">
        <f t="shared" ca="1" si="257"/>
        <v>-1315.67</v>
      </c>
      <c r="EJ104" s="32">
        <f t="shared" ca="1" si="258"/>
        <v>0</v>
      </c>
      <c r="EK104" s="32">
        <f t="shared" ca="1" si="259"/>
        <v>0</v>
      </c>
      <c r="EL104" s="32">
        <f t="shared" ca="1" si="260"/>
        <v>-189.47999999999996</v>
      </c>
      <c r="EM104" s="32">
        <f t="shared" ca="1" si="261"/>
        <v>-278.49</v>
      </c>
      <c r="EN104" s="32">
        <f t="shared" ca="1" si="262"/>
        <v>-721.04</v>
      </c>
      <c r="EO104" s="32">
        <f t="shared" ca="1" si="263"/>
        <v>-414.82000000000005</v>
      </c>
      <c r="EP104" s="32">
        <f t="shared" ca="1" si="264"/>
        <v>-1041.8799999999999</v>
      </c>
      <c r="EQ104" s="32">
        <f t="shared" ca="1" si="265"/>
        <v>-407.71</v>
      </c>
      <c r="ER104" s="32">
        <f t="shared" ca="1" si="266"/>
        <v>-45.339999999999996</v>
      </c>
    </row>
    <row r="105" spans="1:148" x14ac:dyDescent="0.25">
      <c r="A105" t="s">
        <v>485</v>
      </c>
      <c r="B105" s="1" t="s">
        <v>409</v>
      </c>
      <c r="C105" t="str">
        <f t="shared" ref="C105:C136" ca="1" si="319">VLOOKUP($B105,LocationLookup,2,FALSE)</f>
        <v>120SIMP</v>
      </c>
      <c r="D105" t="str">
        <f t="shared" ref="D105:D136" ca="1" si="320">VLOOKUP($C105,LossFactorLookup,2,FALSE)</f>
        <v>Alberta-Montana Intertie - Import</v>
      </c>
      <c r="O105" s="51">
        <v>142.71688040000001</v>
      </c>
      <c r="Q105" s="32"/>
      <c r="R105" s="32"/>
      <c r="S105" s="32"/>
      <c r="T105" s="32"/>
      <c r="U105" s="32"/>
      <c r="V105" s="32"/>
      <c r="W105" s="32"/>
      <c r="X105" s="32"/>
      <c r="Y105" s="32"/>
      <c r="Z105" s="32"/>
      <c r="AA105" s="32">
        <v>4098.41</v>
      </c>
      <c r="AB105" s="32"/>
      <c r="AM105" s="2">
        <v>1.44</v>
      </c>
      <c r="AO105" s="33"/>
      <c r="AP105" s="33"/>
      <c r="AQ105" s="33"/>
      <c r="AR105" s="33"/>
      <c r="AS105" s="33"/>
      <c r="AT105" s="33"/>
      <c r="AU105" s="33"/>
      <c r="AV105" s="33"/>
      <c r="AW105" s="33"/>
      <c r="AX105" s="33"/>
      <c r="AY105" s="33">
        <v>59.02</v>
      </c>
      <c r="AZ105" s="33"/>
      <c r="BA105" s="31">
        <f t="shared" si="267"/>
        <v>0</v>
      </c>
      <c r="BB105" s="31">
        <f t="shared" si="268"/>
        <v>0</v>
      </c>
      <c r="BC105" s="31">
        <f t="shared" si="269"/>
        <v>0</v>
      </c>
      <c r="BD105" s="31">
        <f t="shared" si="270"/>
        <v>0</v>
      </c>
      <c r="BE105" s="31">
        <f t="shared" si="271"/>
        <v>0</v>
      </c>
      <c r="BF105" s="31">
        <f t="shared" si="272"/>
        <v>0</v>
      </c>
      <c r="BG105" s="31">
        <f t="shared" si="273"/>
        <v>0</v>
      </c>
      <c r="BH105" s="31">
        <f t="shared" si="274"/>
        <v>0</v>
      </c>
      <c r="BI105" s="31">
        <f t="shared" si="275"/>
        <v>0</v>
      </c>
      <c r="BJ105" s="31">
        <f t="shared" si="276"/>
        <v>0</v>
      </c>
      <c r="BK105" s="31">
        <f t="shared" si="277"/>
        <v>-15.98</v>
      </c>
      <c r="BL105" s="31">
        <f t="shared" si="278"/>
        <v>0</v>
      </c>
      <c r="BM105" s="6">
        <f t="shared" ca="1" si="318"/>
        <v>1.32E-2</v>
      </c>
      <c r="BN105" s="6">
        <f t="shared" ca="1" si="318"/>
        <v>1.32E-2</v>
      </c>
      <c r="BO105" s="6">
        <f t="shared" ca="1" si="318"/>
        <v>1.32E-2</v>
      </c>
      <c r="BP105" s="6">
        <f t="shared" ca="1" si="318"/>
        <v>1.32E-2</v>
      </c>
      <c r="BQ105" s="6">
        <f t="shared" ca="1" si="318"/>
        <v>1.32E-2</v>
      </c>
      <c r="BR105" s="6">
        <f t="shared" ca="1" si="318"/>
        <v>1.32E-2</v>
      </c>
      <c r="BS105" s="6">
        <f t="shared" ca="1" si="318"/>
        <v>1.32E-2</v>
      </c>
      <c r="BT105" s="6">
        <f t="shared" ca="1" si="318"/>
        <v>1.32E-2</v>
      </c>
      <c r="BU105" s="6">
        <f t="shared" ca="1" si="318"/>
        <v>1.32E-2</v>
      </c>
      <c r="BV105" s="6">
        <f t="shared" ca="1" si="318"/>
        <v>1.32E-2</v>
      </c>
      <c r="BW105" s="6">
        <f t="shared" ca="1" si="318"/>
        <v>1.32E-2</v>
      </c>
      <c r="BX105" s="6">
        <f t="shared" ca="1" si="318"/>
        <v>1.32E-2</v>
      </c>
      <c r="BY105" s="31">
        <f t="shared" ca="1" si="306"/>
        <v>0</v>
      </c>
      <c r="BZ105" s="31">
        <f t="shared" ca="1" si="307"/>
        <v>0</v>
      </c>
      <c r="CA105" s="31">
        <f t="shared" ca="1" si="308"/>
        <v>0</v>
      </c>
      <c r="CB105" s="31">
        <f t="shared" ca="1" si="309"/>
        <v>0</v>
      </c>
      <c r="CC105" s="31">
        <f t="shared" ca="1" si="310"/>
        <v>0</v>
      </c>
      <c r="CD105" s="31">
        <f t="shared" ca="1" si="311"/>
        <v>0</v>
      </c>
      <c r="CE105" s="31">
        <f t="shared" ca="1" si="312"/>
        <v>0</v>
      </c>
      <c r="CF105" s="31">
        <f t="shared" ca="1" si="313"/>
        <v>0</v>
      </c>
      <c r="CG105" s="31">
        <f t="shared" ca="1" si="314"/>
        <v>0</v>
      </c>
      <c r="CH105" s="31">
        <f t="shared" ca="1" si="315"/>
        <v>0</v>
      </c>
      <c r="CI105" s="31">
        <f t="shared" ca="1" si="316"/>
        <v>54.1</v>
      </c>
      <c r="CJ105" s="31">
        <f t="shared" ca="1" si="317"/>
        <v>0</v>
      </c>
      <c r="CK105" s="32">
        <f t="shared" ca="1" si="279"/>
        <v>0</v>
      </c>
      <c r="CL105" s="32">
        <f t="shared" ca="1" si="280"/>
        <v>0</v>
      </c>
      <c r="CM105" s="32">
        <f t="shared" ca="1" si="281"/>
        <v>0</v>
      </c>
      <c r="CN105" s="32">
        <f t="shared" ca="1" si="282"/>
        <v>0</v>
      </c>
      <c r="CO105" s="32">
        <f t="shared" ca="1" si="283"/>
        <v>0</v>
      </c>
      <c r="CP105" s="32">
        <f t="shared" ca="1" si="284"/>
        <v>0</v>
      </c>
      <c r="CQ105" s="32">
        <f t="shared" ca="1" si="285"/>
        <v>0</v>
      </c>
      <c r="CR105" s="32">
        <f t="shared" ca="1" si="286"/>
        <v>0</v>
      </c>
      <c r="CS105" s="32">
        <f t="shared" ca="1" si="287"/>
        <v>0</v>
      </c>
      <c r="CT105" s="32">
        <f t="shared" ca="1" si="288"/>
        <v>0</v>
      </c>
      <c r="CU105" s="32">
        <f t="shared" ca="1" si="289"/>
        <v>11.07</v>
      </c>
      <c r="CV105" s="32">
        <f t="shared" ca="1" si="290"/>
        <v>0</v>
      </c>
      <c r="CW105" s="31">
        <f t="shared" ca="1" si="291"/>
        <v>0</v>
      </c>
      <c r="CX105" s="31">
        <f t="shared" ca="1" si="292"/>
        <v>0</v>
      </c>
      <c r="CY105" s="31">
        <f t="shared" ca="1" si="293"/>
        <v>0</v>
      </c>
      <c r="CZ105" s="31">
        <f t="shared" ca="1" si="294"/>
        <v>0</v>
      </c>
      <c r="DA105" s="31">
        <f t="shared" ca="1" si="295"/>
        <v>0</v>
      </c>
      <c r="DB105" s="31">
        <f t="shared" ca="1" si="296"/>
        <v>0</v>
      </c>
      <c r="DC105" s="31">
        <f t="shared" ca="1" si="297"/>
        <v>0</v>
      </c>
      <c r="DD105" s="31">
        <f t="shared" ca="1" si="298"/>
        <v>0</v>
      </c>
      <c r="DE105" s="31">
        <f t="shared" ca="1" si="299"/>
        <v>0</v>
      </c>
      <c r="DF105" s="31">
        <f t="shared" ca="1" si="300"/>
        <v>0</v>
      </c>
      <c r="DG105" s="31">
        <f t="shared" ca="1" si="301"/>
        <v>22.13</v>
      </c>
      <c r="DH105" s="31">
        <f t="shared" ca="1" si="302"/>
        <v>0</v>
      </c>
      <c r="DI105" s="32">
        <f t="shared" ca="1" si="231"/>
        <v>0</v>
      </c>
      <c r="DJ105" s="32">
        <f t="shared" ca="1" si="232"/>
        <v>0</v>
      </c>
      <c r="DK105" s="32">
        <f t="shared" ca="1" si="233"/>
        <v>0</v>
      </c>
      <c r="DL105" s="32">
        <f t="shared" ca="1" si="234"/>
        <v>0</v>
      </c>
      <c r="DM105" s="32">
        <f t="shared" ca="1" si="235"/>
        <v>0</v>
      </c>
      <c r="DN105" s="32">
        <f t="shared" ca="1" si="236"/>
        <v>0</v>
      </c>
      <c r="DO105" s="32">
        <f t="shared" ca="1" si="237"/>
        <v>0</v>
      </c>
      <c r="DP105" s="32">
        <f t="shared" ca="1" si="238"/>
        <v>0</v>
      </c>
      <c r="DQ105" s="32">
        <f t="shared" ca="1" si="239"/>
        <v>0</v>
      </c>
      <c r="DR105" s="32">
        <f t="shared" ca="1" si="240"/>
        <v>0</v>
      </c>
      <c r="DS105" s="32">
        <f t="shared" ca="1" si="241"/>
        <v>1.1100000000000001</v>
      </c>
      <c r="DT105" s="32">
        <f t="shared" ca="1" si="242"/>
        <v>0</v>
      </c>
      <c r="DU105" s="31">
        <f t="shared" ca="1" si="243"/>
        <v>0</v>
      </c>
      <c r="DV105" s="31">
        <f t="shared" ca="1" si="244"/>
        <v>0</v>
      </c>
      <c r="DW105" s="31">
        <f t="shared" ca="1" si="245"/>
        <v>0</v>
      </c>
      <c r="DX105" s="31">
        <f t="shared" ca="1" si="246"/>
        <v>0</v>
      </c>
      <c r="DY105" s="31">
        <f t="shared" ca="1" si="247"/>
        <v>0</v>
      </c>
      <c r="DZ105" s="31">
        <f t="shared" ca="1" si="248"/>
        <v>0</v>
      </c>
      <c r="EA105" s="31">
        <f t="shared" ca="1" si="249"/>
        <v>0</v>
      </c>
      <c r="EB105" s="31">
        <f t="shared" ca="1" si="250"/>
        <v>0</v>
      </c>
      <c r="EC105" s="31">
        <f t="shared" ca="1" si="251"/>
        <v>0</v>
      </c>
      <c r="ED105" s="31">
        <f t="shared" ca="1" si="252"/>
        <v>0</v>
      </c>
      <c r="EE105" s="31">
        <f t="shared" ca="1" si="253"/>
        <v>4.3</v>
      </c>
      <c r="EF105" s="31">
        <f t="shared" ca="1" si="254"/>
        <v>0</v>
      </c>
      <c r="EG105" s="32">
        <f t="shared" ca="1" si="255"/>
        <v>0</v>
      </c>
      <c r="EH105" s="32">
        <f t="shared" ca="1" si="256"/>
        <v>0</v>
      </c>
      <c r="EI105" s="32">
        <f t="shared" ca="1" si="257"/>
        <v>0</v>
      </c>
      <c r="EJ105" s="32">
        <f t="shared" ca="1" si="258"/>
        <v>0</v>
      </c>
      <c r="EK105" s="32">
        <f t="shared" ca="1" si="259"/>
        <v>0</v>
      </c>
      <c r="EL105" s="32">
        <f t="shared" ca="1" si="260"/>
        <v>0</v>
      </c>
      <c r="EM105" s="32">
        <f t="shared" ca="1" si="261"/>
        <v>0</v>
      </c>
      <c r="EN105" s="32">
        <f t="shared" ca="1" si="262"/>
        <v>0</v>
      </c>
      <c r="EO105" s="32">
        <f t="shared" ca="1" si="263"/>
        <v>0</v>
      </c>
      <c r="EP105" s="32">
        <f t="shared" ca="1" si="264"/>
        <v>0</v>
      </c>
      <c r="EQ105" s="32">
        <f t="shared" ca="1" si="265"/>
        <v>27.54</v>
      </c>
      <c r="ER105" s="32">
        <f t="shared" ca="1" si="266"/>
        <v>0</v>
      </c>
    </row>
    <row r="106" spans="1:148" x14ac:dyDescent="0.25">
      <c r="A106" t="s">
        <v>485</v>
      </c>
      <c r="B106" s="1" t="s">
        <v>110</v>
      </c>
      <c r="C106" t="str">
        <f t="shared" ca="1" si="319"/>
        <v>SPCIMP</v>
      </c>
      <c r="D106" t="str">
        <f t="shared" ca="1" si="320"/>
        <v>Alberta-Saskatchewan Intertie - Import</v>
      </c>
      <c r="E106" s="51">
        <v>2829</v>
      </c>
      <c r="F106" s="51">
        <v>3741</v>
      </c>
      <c r="G106" s="51">
        <v>2352</v>
      </c>
      <c r="H106" s="51">
        <v>11316</v>
      </c>
      <c r="I106" s="51">
        <v>895</v>
      </c>
      <c r="J106" s="51">
        <v>2618</v>
      </c>
      <c r="K106" s="51">
        <v>2992</v>
      </c>
      <c r="L106" s="51">
        <v>1285</v>
      </c>
      <c r="M106" s="51">
        <v>46</v>
      </c>
      <c r="N106" s="51">
        <v>71</v>
      </c>
      <c r="O106" s="51">
        <v>569</v>
      </c>
      <c r="P106" s="51">
        <v>484</v>
      </c>
      <c r="Q106" s="32">
        <v>230872.02</v>
      </c>
      <c r="R106" s="32">
        <v>115260.93</v>
      </c>
      <c r="S106" s="32">
        <v>162183.97</v>
      </c>
      <c r="T106" s="32">
        <v>1905307.94</v>
      </c>
      <c r="U106" s="32">
        <v>221384.51</v>
      </c>
      <c r="V106" s="32">
        <v>720599.61</v>
      </c>
      <c r="W106" s="32">
        <v>440334.28</v>
      </c>
      <c r="X106" s="32">
        <v>135628.24</v>
      </c>
      <c r="Y106" s="32">
        <v>14902.15</v>
      </c>
      <c r="Z106" s="32">
        <v>7917.33</v>
      </c>
      <c r="AA106" s="32">
        <v>31259.89</v>
      </c>
      <c r="AB106" s="32">
        <v>31015.93</v>
      </c>
      <c r="AC106" s="2">
        <v>4.8</v>
      </c>
      <c r="AD106" s="2">
        <v>4.8</v>
      </c>
      <c r="AE106" s="2">
        <v>4.8</v>
      </c>
      <c r="AF106" s="2">
        <v>4.8</v>
      </c>
      <c r="AG106" s="2">
        <v>4.8</v>
      </c>
      <c r="AH106" s="2">
        <v>4.8</v>
      </c>
      <c r="AI106" s="2">
        <v>4.8</v>
      </c>
      <c r="AJ106" s="2">
        <v>4.8</v>
      </c>
      <c r="AK106" s="2">
        <v>4.8</v>
      </c>
      <c r="AL106" s="2">
        <v>4.8</v>
      </c>
      <c r="AM106" s="2">
        <v>4.8</v>
      </c>
      <c r="AN106" s="2">
        <v>4.8</v>
      </c>
      <c r="AO106" s="33">
        <v>11081.86</v>
      </c>
      <c r="AP106" s="33">
        <v>5532.52</v>
      </c>
      <c r="AQ106" s="33">
        <v>7784.83</v>
      </c>
      <c r="AR106" s="33">
        <v>91454.78</v>
      </c>
      <c r="AS106" s="33">
        <v>10626.46</v>
      </c>
      <c r="AT106" s="33">
        <v>34588.78</v>
      </c>
      <c r="AU106" s="33">
        <v>21136.05</v>
      </c>
      <c r="AV106" s="33">
        <v>6510.16</v>
      </c>
      <c r="AW106" s="33">
        <v>715.3</v>
      </c>
      <c r="AX106" s="33">
        <v>380.03</v>
      </c>
      <c r="AY106" s="33">
        <v>1500.47</v>
      </c>
      <c r="AZ106" s="33">
        <v>1488.76</v>
      </c>
      <c r="BA106" s="31">
        <f t="shared" si="267"/>
        <v>-92.35</v>
      </c>
      <c r="BB106" s="31">
        <f t="shared" si="268"/>
        <v>-46.1</v>
      </c>
      <c r="BC106" s="31">
        <f t="shared" si="269"/>
        <v>-64.87</v>
      </c>
      <c r="BD106" s="31">
        <f t="shared" si="270"/>
        <v>3048.49</v>
      </c>
      <c r="BE106" s="31">
        <f t="shared" si="271"/>
        <v>354.22</v>
      </c>
      <c r="BF106" s="31">
        <f t="shared" si="272"/>
        <v>1152.96</v>
      </c>
      <c r="BG106" s="31">
        <f t="shared" si="273"/>
        <v>1365.04</v>
      </c>
      <c r="BH106" s="31">
        <f t="shared" si="274"/>
        <v>420.45</v>
      </c>
      <c r="BI106" s="31">
        <f t="shared" si="275"/>
        <v>46.2</v>
      </c>
      <c r="BJ106" s="31">
        <f t="shared" si="276"/>
        <v>-30.88</v>
      </c>
      <c r="BK106" s="31">
        <f t="shared" si="277"/>
        <v>-121.91</v>
      </c>
      <c r="BL106" s="31">
        <f t="shared" si="278"/>
        <v>-120.96</v>
      </c>
      <c r="BM106" s="6">
        <f t="shared" ca="1" si="318"/>
        <v>5.4199999999999998E-2</v>
      </c>
      <c r="BN106" s="6">
        <f t="shared" ca="1" si="318"/>
        <v>5.4199999999999998E-2</v>
      </c>
      <c r="BO106" s="6">
        <f t="shared" ca="1" si="318"/>
        <v>5.4199999999999998E-2</v>
      </c>
      <c r="BP106" s="6">
        <f t="shared" ca="1" si="318"/>
        <v>5.4199999999999998E-2</v>
      </c>
      <c r="BQ106" s="6">
        <f t="shared" ca="1" si="318"/>
        <v>5.4199999999999998E-2</v>
      </c>
      <c r="BR106" s="6">
        <f t="shared" ca="1" si="318"/>
        <v>5.4199999999999998E-2</v>
      </c>
      <c r="BS106" s="6">
        <f t="shared" ca="1" si="318"/>
        <v>5.4199999999999998E-2</v>
      </c>
      <c r="BT106" s="6">
        <f t="shared" ca="1" si="318"/>
        <v>5.4199999999999998E-2</v>
      </c>
      <c r="BU106" s="6">
        <f t="shared" ca="1" si="318"/>
        <v>5.4199999999999998E-2</v>
      </c>
      <c r="BV106" s="6">
        <f t="shared" ca="1" si="318"/>
        <v>5.4199999999999998E-2</v>
      </c>
      <c r="BW106" s="6">
        <f t="shared" ca="1" si="318"/>
        <v>5.4199999999999998E-2</v>
      </c>
      <c r="BX106" s="6">
        <f t="shared" ca="1" si="318"/>
        <v>5.4199999999999998E-2</v>
      </c>
      <c r="BY106" s="31">
        <f t="shared" ca="1" si="306"/>
        <v>12513.26</v>
      </c>
      <c r="BZ106" s="31">
        <f t="shared" ca="1" si="307"/>
        <v>6247.14</v>
      </c>
      <c r="CA106" s="31">
        <f t="shared" ca="1" si="308"/>
        <v>8790.3700000000008</v>
      </c>
      <c r="CB106" s="31">
        <f t="shared" ca="1" si="309"/>
        <v>103267.69</v>
      </c>
      <c r="CC106" s="31">
        <f t="shared" ca="1" si="310"/>
        <v>11999.04</v>
      </c>
      <c r="CD106" s="31">
        <f t="shared" ca="1" si="311"/>
        <v>39056.5</v>
      </c>
      <c r="CE106" s="31">
        <f t="shared" ca="1" si="312"/>
        <v>23866.12</v>
      </c>
      <c r="CF106" s="31">
        <f t="shared" ca="1" si="313"/>
        <v>7351.05</v>
      </c>
      <c r="CG106" s="31">
        <f t="shared" ca="1" si="314"/>
        <v>807.7</v>
      </c>
      <c r="CH106" s="31">
        <f t="shared" ca="1" si="315"/>
        <v>429.12</v>
      </c>
      <c r="CI106" s="31">
        <f t="shared" ca="1" si="316"/>
        <v>1694.29</v>
      </c>
      <c r="CJ106" s="31">
        <f t="shared" ca="1" si="317"/>
        <v>1681.06</v>
      </c>
      <c r="CK106" s="32">
        <f t="shared" ca="1" si="279"/>
        <v>623.35</v>
      </c>
      <c r="CL106" s="32">
        <f t="shared" ca="1" si="280"/>
        <v>311.2</v>
      </c>
      <c r="CM106" s="32">
        <f t="shared" ca="1" si="281"/>
        <v>437.9</v>
      </c>
      <c r="CN106" s="32">
        <f t="shared" ca="1" si="282"/>
        <v>5144.33</v>
      </c>
      <c r="CO106" s="32">
        <f t="shared" ca="1" si="283"/>
        <v>597.74</v>
      </c>
      <c r="CP106" s="32">
        <f t="shared" ca="1" si="284"/>
        <v>1945.62</v>
      </c>
      <c r="CQ106" s="32">
        <f t="shared" ca="1" si="285"/>
        <v>1188.9000000000001</v>
      </c>
      <c r="CR106" s="32">
        <f t="shared" ca="1" si="286"/>
        <v>366.2</v>
      </c>
      <c r="CS106" s="32">
        <f t="shared" ca="1" si="287"/>
        <v>40.24</v>
      </c>
      <c r="CT106" s="32">
        <f t="shared" ca="1" si="288"/>
        <v>21.38</v>
      </c>
      <c r="CU106" s="32">
        <f t="shared" ca="1" si="289"/>
        <v>84.4</v>
      </c>
      <c r="CV106" s="32">
        <f t="shared" ca="1" si="290"/>
        <v>83.74</v>
      </c>
      <c r="CW106" s="31">
        <f t="shared" ca="1" si="291"/>
        <v>2147.1</v>
      </c>
      <c r="CX106" s="31">
        <f t="shared" ca="1" si="292"/>
        <v>1071.9199999999996</v>
      </c>
      <c r="CY106" s="31">
        <f t="shared" ca="1" si="293"/>
        <v>1508.3100000000004</v>
      </c>
      <c r="CZ106" s="31">
        <f t="shared" ca="1" si="294"/>
        <v>13908.750000000005</v>
      </c>
      <c r="DA106" s="31">
        <f t="shared" ca="1" si="295"/>
        <v>1616.1000000000015</v>
      </c>
      <c r="DB106" s="31">
        <f t="shared" ca="1" si="296"/>
        <v>5260.3800000000037</v>
      </c>
      <c r="DC106" s="31">
        <f t="shared" ca="1" si="297"/>
        <v>2553.9300000000012</v>
      </c>
      <c r="DD106" s="31">
        <f t="shared" ca="1" si="298"/>
        <v>786.6400000000001</v>
      </c>
      <c r="DE106" s="31">
        <f t="shared" ca="1" si="299"/>
        <v>86.440000000000097</v>
      </c>
      <c r="DF106" s="31">
        <f t="shared" ca="1" si="300"/>
        <v>101.35000000000002</v>
      </c>
      <c r="DG106" s="31">
        <f t="shared" ca="1" si="301"/>
        <v>400.13</v>
      </c>
      <c r="DH106" s="31">
        <f t="shared" ca="1" si="302"/>
        <v>396.99999999999994</v>
      </c>
      <c r="DI106" s="32">
        <f t="shared" ca="1" si="231"/>
        <v>107.36</v>
      </c>
      <c r="DJ106" s="32">
        <f t="shared" ca="1" si="232"/>
        <v>53.6</v>
      </c>
      <c r="DK106" s="32">
        <f t="shared" ca="1" si="233"/>
        <v>75.42</v>
      </c>
      <c r="DL106" s="32">
        <f t="shared" ca="1" si="234"/>
        <v>695.44</v>
      </c>
      <c r="DM106" s="32">
        <f t="shared" ca="1" si="235"/>
        <v>80.81</v>
      </c>
      <c r="DN106" s="32">
        <f t="shared" ca="1" si="236"/>
        <v>263.02</v>
      </c>
      <c r="DO106" s="32">
        <f t="shared" ca="1" si="237"/>
        <v>127.7</v>
      </c>
      <c r="DP106" s="32">
        <f t="shared" ca="1" si="238"/>
        <v>39.33</v>
      </c>
      <c r="DQ106" s="32">
        <f t="shared" ca="1" si="239"/>
        <v>4.32</v>
      </c>
      <c r="DR106" s="32">
        <f t="shared" ca="1" si="240"/>
        <v>5.07</v>
      </c>
      <c r="DS106" s="32">
        <f t="shared" ca="1" si="241"/>
        <v>20.010000000000002</v>
      </c>
      <c r="DT106" s="32">
        <f t="shared" ca="1" si="242"/>
        <v>19.850000000000001</v>
      </c>
      <c r="DU106" s="31">
        <f t="shared" ca="1" si="243"/>
        <v>466.58</v>
      </c>
      <c r="DV106" s="31">
        <f t="shared" ca="1" si="244"/>
        <v>230.43</v>
      </c>
      <c r="DW106" s="31">
        <f t="shared" ca="1" si="245"/>
        <v>321.06</v>
      </c>
      <c r="DX106" s="31">
        <f t="shared" ca="1" si="246"/>
        <v>2928.16</v>
      </c>
      <c r="DY106" s="31">
        <f t="shared" ca="1" si="247"/>
        <v>336.58</v>
      </c>
      <c r="DZ106" s="31">
        <f t="shared" ca="1" si="248"/>
        <v>1083.27</v>
      </c>
      <c r="EA106" s="31">
        <f t="shared" ca="1" si="249"/>
        <v>520.16</v>
      </c>
      <c r="EB106" s="31">
        <f t="shared" ca="1" si="250"/>
        <v>158.38</v>
      </c>
      <c r="EC106" s="31">
        <f t="shared" ca="1" si="251"/>
        <v>17.2</v>
      </c>
      <c r="ED106" s="31">
        <f t="shared" ca="1" si="252"/>
        <v>19.940000000000001</v>
      </c>
      <c r="EE106" s="31">
        <f t="shared" ca="1" si="253"/>
        <v>77.790000000000006</v>
      </c>
      <c r="EF106" s="31">
        <f t="shared" ca="1" si="254"/>
        <v>76.28</v>
      </c>
      <c r="EG106" s="32">
        <f t="shared" ca="1" si="255"/>
        <v>2721.04</v>
      </c>
      <c r="EH106" s="32">
        <f t="shared" ca="1" si="256"/>
        <v>1355.9499999999996</v>
      </c>
      <c r="EI106" s="32">
        <f t="shared" ca="1" si="257"/>
        <v>1904.7900000000004</v>
      </c>
      <c r="EJ106" s="32">
        <f t="shared" ca="1" si="258"/>
        <v>17532.350000000006</v>
      </c>
      <c r="EK106" s="32">
        <f t="shared" ca="1" si="259"/>
        <v>2033.4900000000014</v>
      </c>
      <c r="EL106" s="32">
        <f t="shared" ca="1" si="260"/>
        <v>6606.6700000000037</v>
      </c>
      <c r="EM106" s="32">
        <f t="shared" ca="1" si="261"/>
        <v>3201.7900000000009</v>
      </c>
      <c r="EN106" s="32">
        <f t="shared" ca="1" si="262"/>
        <v>984.35000000000014</v>
      </c>
      <c r="EO106" s="32">
        <f t="shared" ca="1" si="263"/>
        <v>107.96000000000011</v>
      </c>
      <c r="EP106" s="32">
        <f t="shared" ca="1" si="264"/>
        <v>126.36000000000001</v>
      </c>
      <c r="EQ106" s="32">
        <f t="shared" ca="1" si="265"/>
        <v>497.93</v>
      </c>
      <c r="ER106" s="32">
        <f t="shared" ca="1" si="266"/>
        <v>493.13</v>
      </c>
    </row>
    <row r="107" spans="1:148" x14ac:dyDescent="0.25">
      <c r="A107" t="s">
        <v>485</v>
      </c>
      <c r="B107" s="1" t="s">
        <v>354</v>
      </c>
      <c r="C107" t="str">
        <f t="shared" ca="1" si="319"/>
        <v>BCHEXP</v>
      </c>
      <c r="D107" t="str">
        <f t="shared" ca="1" si="320"/>
        <v>Alberta-BC Intertie - Export</v>
      </c>
      <c r="O107" s="51">
        <v>60</v>
      </c>
      <c r="Q107" s="32"/>
      <c r="R107" s="32"/>
      <c r="S107" s="32"/>
      <c r="T107" s="32"/>
      <c r="U107" s="32"/>
      <c r="V107" s="32"/>
      <c r="W107" s="32"/>
      <c r="X107" s="32"/>
      <c r="Y107" s="32"/>
      <c r="Z107" s="32"/>
      <c r="AA107" s="32">
        <v>648.5</v>
      </c>
      <c r="AB107" s="32"/>
      <c r="AM107" s="2">
        <v>0.94</v>
      </c>
      <c r="AO107" s="33"/>
      <c r="AP107" s="33"/>
      <c r="AQ107" s="33"/>
      <c r="AR107" s="33"/>
      <c r="AS107" s="33"/>
      <c r="AT107" s="33"/>
      <c r="AU107" s="33"/>
      <c r="AV107" s="33"/>
      <c r="AW107" s="33"/>
      <c r="AX107" s="33"/>
      <c r="AY107" s="33">
        <v>6.1</v>
      </c>
      <c r="AZ107" s="33"/>
      <c r="BA107" s="31">
        <f t="shared" si="267"/>
        <v>0</v>
      </c>
      <c r="BB107" s="31">
        <f t="shared" si="268"/>
        <v>0</v>
      </c>
      <c r="BC107" s="31">
        <f t="shared" si="269"/>
        <v>0</v>
      </c>
      <c r="BD107" s="31">
        <f t="shared" si="270"/>
        <v>0</v>
      </c>
      <c r="BE107" s="31">
        <f t="shared" si="271"/>
        <v>0</v>
      </c>
      <c r="BF107" s="31">
        <f t="shared" si="272"/>
        <v>0</v>
      </c>
      <c r="BG107" s="31">
        <f t="shared" si="273"/>
        <v>0</v>
      </c>
      <c r="BH107" s="31">
        <f t="shared" si="274"/>
        <v>0</v>
      </c>
      <c r="BI107" s="31">
        <f t="shared" si="275"/>
        <v>0</v>
      </c>
      <c r="BJ107" s="31">
        <f t="shared" si="276"/>
        <v>0</v>
      </c>
      <c r="BK107" s="31">
        <f t="shared" si="277"/>
        <v>-2.5299999999999998</v>
      </c>
      <c r="BL107" s="31">
        <f t="shared" si="278"/>
        <v>0</v>
      </c>
      <c r="BM107" s="6">
        <f t="shared" ca="1" si="318"/>
        <v>7.7000000000000002E-3</v>
      </c>
      <c r="BN107" s="6">
        <f t="shared" ca="1" si="318"/>
        <v>7.7000000000000002E-3</v>
      </c>
      <c r="BO107" s="6">
        <f t="shared" ca="1" si="318"/>
        <v>7.7000000000000002E-3</v>
      </c>
      <c r="BP107" s="6">
        <f t="shared" ca="1" si="318"/>
        <v>7.7000000000000002E-3</v>
      </c>
      <c r="BQ107" s="6">
        <f t="shared" ca="1" si="318"/>
        <v>7.7000000000000002E-3</v>
      </c>
      <c r="BR107" s="6">
        <f t="shared" ca="1" si="318"/>
        <v>7.7000000000000002E-3</v>
      </c>
      <c r="BS107" s="6">
        <f t="shared" ca="1" si="318"/>
        <v>7.7000000000000002E-3</v>
      </c>
      <c r="BT107" s="6">
        <f t="shared" ca="1" si="318"/>
        <v>7.7000000000000002E-3</v>
      </c>
      <c r="BU107" s="6">
        <f t="shared" ca="1" si="318"/>
        <v>7.7000000000000002E-3</v>
      </c>
      <c r="BV107" s="6">
        <f t="shared" ca="1" si="318"/>
        <v>7.7000000000000002E-3</v>
      </c>
      <c r="BW107" s="6">
        <f t="shared" ca="1" si="318"/>
        <v>7.7000000000000002E-3</v>
      </c>
      <c r="BX107" s="6">
        <f t="shared" ca="1" si="318"/>
        <v>7.7000000000000002E-3</v>
      </c>
      <c r="BY107" s="31">
        <f t="shared" ca="1" si="306"/>
        <v>0</v>
      </c>
      <c r="BZ107" s="31">
        <f t="shared" ca="1" si="307"/>
        <v>0</v>
      </c>
      <c r="CA107" s="31">
        <f t="shared" ca="1" si="308"/>
        <v>0</v>
      </c>
      <c r="CB107" s="31">
        <f t="shared" ca="1" si="309"/>
        <v>0</v>
      </c>
      <c r="CC107" s="31">
        <f t="shared" ca="1" si="310"/>
        <v>0</v>
      </c>
      <c r="CD107" s="31">
        <f t="shared" ca="1" si="311"/>
        <v>0</v>
      </c>
      <c r="CE107" s="31">
        <f t="shared" ca="1" si="312"/>
        <v>0</v>
      </c>
      <c r="CF107" s="31">
        <f t="shared" ca="1" si="313"/>
        <v>0</v>
      </c>
      <c r="CG107" s="31">
        <f t="shared" ca="1" si="314"/>
        <v>0</v>
      </c>
      <c r="CH107" s="31">
        <f t="shared" ca="1" si="315"/>
        <v>0</v>
      </c>
      <c r="CI107" s="31">
        <f t="shared" ca="1" si="316"/>
        <v>4.99</v>
      </c>
      <c r="CJ107" s="31">
        <f t="shared" ca="1" si="317"/>
        <v>0</v>
      </c>
      <c r="CK107" s="32">
        <f t="shared" ca="1" si="279"/>
        <v>0</v>
      </c>
      <c r="CL107" s="32">
        <f t="shared" ca="1" si="280"/>
        <v>0</v>
      </c>
      <c r="CM107" s="32">
        <f t="shared" ca="1" si="281"/>
        <v>0</v>
      </c>
      <c r="CN107" s="32">
        <f t="shared" ca="1" si="282"/>
        <v>0</v>
      </c>
      <c r="CO107" s="32">
        <f t="shared" ca="1" si="283"/>
        <v>0</v>
      </c>
      <c r="CP107" s="32">
        <f t="shared" ca="1" si="284"/>
        <v>0</v>
      </c>
      <c r="CQ107" s="32">
        <f t="shared" ca="1" si="285"/>
        <v>0</v>
      </c>
      <c r="CR107" s="32">
        <f t="shared" ca="1" si="286"/>
        <v>0</v>
      </c>
      <c r="CS107" s="32">
        <f t="shared" ca="1" si="287"/>
        <v>0</v>
      </c>
      <c r="CT107" s="32">
        <f t="shared" ca="1" si="288"/>
        <v>0</v>
      </c>
      <c r="CU107" s="32">
        <f t="shared" ca="1" si="289"/>
        <v>1.75</v>
      </c>
      <c r="CV107" s="32">
        <f t="shared" ca="1" si="290"/>
        <v>0</v>
      </c>
      <c r="CW107" s="31">
        <f t="shared" ca="1" si="291"/>
        <v>0</v>
      </c>
      <c r="CX107" s="31">
        <f t="shared" ca="1" si="292"/>
        <v>0</v>
      </c>
      <c r="CY107" s="31">
        <f t="shared" ca="1" si="293"/>
        <v>0</v>
      </c>
      <c r="CZ107" s="31">
        <f t="shared" ca="1" si="294"/>
        <v>0</v>
      </c>
      <c r="DA107" s="31">
        <f t="shared" ca="1" si="295"/>
        <v>0</v>
      </c>
      <c r="DB107" s="31">
        <f t="shared" ca="1" si="296"/>
        <v>0</v>
      </c>
      <c r="DC107" s="31">
        <f t="shared" ca="1" si="297"/>
        <v>0</v>
      </c>
      <c r="DD107" s="31">
        <f t="shared" ca="1" si="298"/>
        <v>0</v>
      </c>
      <c r="DE107" s="31">
        <f t="shared" ca="1" si="299"/>
        <v>0</v>
      </c>
      <c r="DF107" s="31">
        <f t="shared" ca="1" si="300"/>
        <v>0</v>
      </c>
      <c r="DG107" s="31">
        <f t="shared" ca="1" si="301"/>
        <v>3.1700000000000004</v>
      </c>
      <c r="DH107" s="31">
        <f t="shared" ca="1" si="302"/>
        <v>0</v>
      </c>
      <c r="DI107" s="32">
        <f t="shared" ca="1" si="231"/>
        <v>0</v>
      </c>
      <c r="DJ107" s="32">
        <f t="shared" ca="1" si="232"/>
        <v>0</v>
      </c>
      <c r="DK107" s="32">
        <f t="shared" ca="1" si="233"/>
        <v>0</v>
      </c>
      <c r="DL107" s="32">
        <f t="shared" ca="1" si="234"/>
        <v>0</v>
      </c>
      <c r="DM107" s="32">
        <f t="shared" ca="1" si="235"/>
        <v>0</v>
      </c>
      <c r="DN107" s="32">
        <f t="shared" ca="1" si="236"/>
        <v>0</v>
      </c>
      <c r="DO107" s="32">
        <f t="shared" ca="1" si="237"/>
        <v>0</v>
      </c>
      <c r="DP107" s="32">
        <f t="shared" ca="1" si="238"/>
        <v>0</v>
      </c>
      <c r="DQ107" s="32">
        <f t="shared" ca="1" si="239"/>
        <v>0</v>
      </c>
      <c r="DR107" s="32">
        <f t="shared" ca="1" si="240"/>
        <v>0</v>
      </c>
      <c r="DS107" s="32">
        <f t="shared" ca="1" si="241"/>
        <v>0.16</v>
      </c>
      <c r="DT107" s="32">
        <f t="shared" ca="1" si="242"/>
        <v>0</v>
      </c>
      <c r="DU107" s="31">
        <f t="shared" ca="1" si="243"/>
        <v>0</v>
      </c>
      <c r="DV107" s="31">
        <f t="shared" ca="1" si="244"/>
        <v>0</v>
      </c>
      <c r="DW107" s="31">
        <f t="shared" ca="1" si="245"/>
        <v>0</v>
      </c>
      <c r="DX107" s="31">
        <f t="shared" ca="1" si="246"/>
        <v>0</v>
      </c>
      <c r="DY107" s="31">
        <f t="shared" ca="1" si="247"/>
        <v>0</v>
      </c>
      <c r="DZ107" s="31">
        <f t="shared" ca="1" si="248"/>
        <v>0</v>
      </c>
      <c r="EA107" s="31">
        <f t="shared" ca="1" si="249"/>
        <v>0</v>
      </c>
      <c r="EB107" s="31">
        <f t="shared" ca="1" si="250"/>
        <v>0</v>
      </c>
      <c r="EC107" s="31">
        <f t="shared" ca="1" si="251"/>
        <v>0</v>
      </c>
      <c r="ED107" s="31">
        <f t="shared" ca="1" si="252"/>
        <v>0</v>
      </c>
      <c r="EE107" s="31">
        <f t="shared" ca="1" si="253"/>
        <v>0.62</v>
      </c>
      <c r="EF107" s="31">
        <f t="shared" ca="1" si="254"/>
        <v>0</v>
      </c>
      <c r="EG107" s="32">
        <f t="shared" ca="1" si="255"/>
        <v>0</v>
      </c>
      <c r="EH107" s="32">
        <f t="shared" ca="1" si="256"/>
        <v>0</v>
      </c>
      <c r="EI107" s="32">
        <f t="shared" ca="1" si="257"/>
        <v>0</v>
      </c>
      <c r="EJ107" s="32">
        <f t="shared" ca="1" si="258"/>
        <v>0</v>
      </c>
      <c r="EK107" s="32">
        <f t="shared" ca="1" si="259"/>
        <v>0</v>
      </c>
      <c r="EL107" s="32">
        <f t="shared" ca="1" si="260"/>
        <v>0</v>
      </c>
      <c r="EM107" s="32">
        <f t="shared" ca="1" si="261"/>
        <v>0</v>
      </c>
      <c r="EN107" s="32">
        <f t="shared" ca="1" si="262"/>
        <v>0</v>
      </c>
      <c r="EO107" s="32">
        <f t="shared" ca="1" si="263"/>
        <v>0</v>
      </c>
      <c r="EP107" s="32">
        <f t="shared" ca="1" si="264"/>
        <v>0</v>
      </c>
      <c r="EQ107" s="32">
        <f t="shared" ca="1" si="265"/>
        <v>3.9500000000000006</v>
      </c>
      <c r="ER107" s="32">
        <f t="shared" ca="1" si="266"/>
        <v>0</v>
      </c>
    </row>
    <row r="108" spans="1:148" x14ac:dyDescent="0.25">
      <c r="A108" t="s">
        <v>485</v>
      </c>
      <c r="B108" s="1" t="s">
        <v>356</v>
      </c>
      <c r="C108" t="str">
        <f t="shared" ca="1" si="319"/>
        <v>SPCEXP</v>
      </c>
      <c r="D108" t="str">
        <f t="shared" ca="1" si="320"/>
        <v>Alberta-Saskatchewan Intertie - Export</v>
      </c>
      <c r="K108" s="51">
        <v>288.75</v>
      </c>
      <c r="L108" s="51">
        <v>16.5</v>
      </c>
      <c r="O108" s="51">
        <v>375</v>
      </c>
      <c r="P108" s="51">
        <v>100</v>
      </c>
      <c r="Q108" s="32"/>
      <c r="R108" s="32"/>
      <c r="S108" s="32"/>
      <c r="T108" s="32"/>
      <c r="U108" s="32"/>
      <c r="V108" s="32"/>
      <c r="W108" s="32">
        <v>8667.7000000000007</v>
      </c>
      <c r="X108" s="32">
        <v>535.91999999999996</v>
      </c>
      <c r="Y108" s="32"/>
      <c r="Z108" s="32"/>
      <c r="AA108" s="32">
        <v>5470.5</v>
      </c>
      <c r="AB108" s="32">
        <v>2219.5</v>
      </c>
      <c r="AI108" s="2">
        <v>2.2999999999999998</v>
      </c>
      <c r="AJ108" s="2">
        <v>2.2999999999999998</v>
      </c>
      <c r="AM108" s="2">
        <v>2.2999999999999998</v>
      </c>
      <c r="AN108" s="2">
        <v>2.2999999999999998</v>
      </c>
      <c r="AO108" s="33"/>
      <c r="AP108" s="33"/>
      <c r="AQ108" s="33"/>
      <c r="AR108" s="33"/>
      <c r="AS108" s="33"/>
      <c r="AT108" s="33"/>
      <c r="AU108" s="33">
        <v>199.36</v>
      </c>
      <c r="AV108" s="33">
        <v>12.33</v>
      </c>
      <c r="AW108" s="33"/>
      <c r="AX108" s="33"/>
      <c r="AY108" s="33">
        <v>125.82</v>
      </c>
      <c r="AZ108" s="33">
        <v>51.05</v>
      </c>
      <c r="BA108" s="31">
        <f t="shared" si="267"/>
        <v>0</v>
      </c>
      <c r="BB108" s="31">
        <f t="shared" si="268"/>
        <v>0</v>
      </c>
      <c r="BC108" s="31">
        <f t="shared" si="269"/>
        <v>0</v>
      </c>
      <c r="BD108" s="31">
        <f t="shared" si="270"/>
        <v>0</v>
      </c>
      <c r="BE108" s="31">
        <f t="shared" si="271"/>
        <v>0</v>
      </c>
      <c r="BF108" s="31">
        <f t="shared" si="272"/>
        <v>0</v>
      </c>
      <c r="BG108" s="31">
        <f t="shared" si="273"/>
        <v>26.87</v>
      </c>
      <c r="BH108" s="31">
        <f t="shared" si="274"/>
        <v>1.66</v>
      </c>
      <c r="BI108" s="31">
        <f t="shared" si="275"/>
        <v>0</v>
      </c>
      <c r="BJ108" s="31">
        <f t="shared" si="276"/>
        <v>0</v>
      </c>
      <c r="BK108" s="31">
        <f t="shared" si="277"/>
        <v>-21.33</v>
      </c>
      <c r="BL108" s="31">
        <f t="shared" si="278"/>
        <v>-8.66</v>
      </c>
      <c r="BM108" s="6">
        <f t="shared" ca="1" si="318"/>
        <v>2.29E-2</v>
      </c>
      <c r="BN108" s="6">
        <f t="shared" ca="1" si="318"/>
        <v>2.29E-2</v>
      </c>
      <c r="BO108" s="6">
        <f t="shared" ca="1" si="318"/>
        <v>2.29E-2</v>
      </c>
      <c r="BP108" s="6">
        <f t="shared" ca="1" si="318"/>
        <v>2.29E-2</v>
      </c>
      <c r="BQ108" s="6">
        <f t="shared" ca="1" si="318"/>
        <v>2.29E-2</v>
      </c>
      <c r="BR108" s="6">
        <f t="shared" ca="1" si="318"/>
        <v>2.29E-2</v>
      </c>
      <c r="BS108" s="6">
        <f t="shared" ca="1" si="318"/>
        <v>2.29E-2</v>
      </c>
      <c r="BT108" s="6">
        <f t="shared" ca="1" si="318"/>
        <v>2.29E-2</v>
      </c>
      <c r="BU108" s="6">
        <f t="shared" ca="1" si="318"/>
        <v>2.29E-2</v>
      </c>
      <c r="BV108" s="6">
        <f t="shared" ca="1" si="318"/>
        <v>2.29E-2</v>
      </c>
      <c r="BW108" s="6">
        <f t="shared" ca="1" si="318"/>
        <v>2.29E-2</v>
      </c>
      <c r="BX108" s="6">
        <f t="shared" ca="1" si="318"/>
        <v>2.29E-2</v>
      </c>
      <c r="BY108" s="31">
        <f t="shared" ca="1" si="306"/>
        <v>0</v>
      </c>
      <c r="BZ108" s="31">
        <f t="shared" ca="1" si="307"/>
        <v>0</v>
      </c>
      <c r="CA108" s="31">
        <f t="shared" ca="1" si="308"/>
        <v>0</v>
      </c>
      <c r="CB108" s="31">
        <f t="shared" ca="1" si="309"/>
        <v>0</v>
      </c>
      <c r="CC108" s="31">
        <f t="shared" ca="1" si="310"/>
        <v>0</v>
      </c>
      <c r="CD108" s="31">
        <f t="shared" ca="1" si="311"/>
        <v>0</v>
      </c>
      <c r="CE108" s="31">
        <f t="shared" ca="1" si="312"/>
        <v>198.49</v>
      </c>
      <c r="CF108" s="31">
        <f t="shared" ca="1" si="313"/>
        <v>12.27</v>
      </c>
      <c r="CG108" s="31">
        <f t="shared" ca="1" si="314"/>
        <v>0</v>
      </c>
      <c r="CH108" s="31">
        <f t="shared" ca="1" si="315"/>
        <v>0</v>
      </c>
      <c r="CI108" s="31">
        <f t="shared" ca="1" si="316"/>
        <v>125.27</v>
      </c>
      <c r="CJ108" s="31">
        <f t="shared" ca="1" si="317"/>
        <v>50.83</v>
      </c>
      <c r="CK108" s="32">
        <f t="shared" ca="1" si="279"/>
        <v>0</v>
      </c>
      <c r="CL108" s="32">
        <f t="shared" ca="1" si="280"/>
        <v>0</v>
      </c>
      <c r="CM108" s="32">
        <f t="shared" ca="1" si="281"/>
        <v>0</v>
      </c>
      <c r="CN108" s="32">
        <f t="shared" ca="1" si="282"/>
        <v>0</v>
      </c>
      <c r="CO108" s="32">
        <f t="shared" ca="1" si="283"/>
        <v>0</v>
      </c>
      <c r="CP108" s="32">
        <f t="shared" ca="1" si="284"/>
        <v>0</v>
      </c>
      <c r="CQ108" s="32">
        <f t="shared" ca="1" si="285"/>
        <v>23.4</v>
      </c>
      <c r="CR108" s="32">
        <f t="shared" ca="1" si="286"/>
        <v>1.45</v>
      </c>
      <c r="CS108" s="32">
        <f t="shared" ca="1" si="287"/>
        <v>0</v>
      </c>
      <c r="CT108" s="32">
        <f t="shared" ca="1" si="288"/>
        <v>0</v>
      </c>
      <c r="CU108" s="32">
        <f t="shared" ca="1" si="289"/>
        <v>14.77</v>
      </c>
      <c r="CV108" s="32">
        <f t="shared" ca="1" si="290"/>
        <v>5.99</v>
      </c>
      <c r="CW108" s="31">
        <f t="shared" ca="1" si="291"/>
        <v>0</v>
      </c>
      <c r="CX108" s="31">
        <f t="shared" ca="1" si="292"/>
        <v>0</v>
      </c>
      <c r="CY108" s="31">
        <f t="shared" ca="1" si="293"/>
        <v>0</v>
      </c>
      <c r="CZ108" s="31">
        <f t="shared" ca="1" si="294"/>
        <v>0</v>
      </c>
      <c r="DA108" s="31">
        <f t="shared" ca="1" si="295"/>
        <v>0</v>
      </c>
      <c r="DB108" s="31">
        <f t="shared" ca="1" si="296"/>
        <v>0</v>
      </c>
      <c r="DC108" s="31">
        <f t="shared" ca="1" si="297"/>
        <v>-4.34</v>
      </c>
      <c r="DD108" s="31">
        <f t="shared" ca="1" si="298"/>
        <v>-0.27000000000000113</v>
      </c>
      <c r="DE108" s="31">
        <f t="shared" ca="1" si="299"/>
        <v>0</v>
      </c>
      <c r="DF108" s="31">
        <f t="shared" ca="1" si="300"/>
        <v>0</v>
      </c>
      <c r="DG108" s="31">
        <f t="shared" ca="1" si="301"/>
        <v>35.549999999999997</v>
      </c>
      <c r="DH108" s="31">
        <f t="shared" ca="1" si="302"/>
        <v>14.430000000000003</v>
      </c>
      <c r="DI108" s="32">
        <f t="shared" ca="1" si="231"/>
        <v>0</v>
      </c>
      <c r="DJ108" s="32">
        <f t="shared" ca="1" si="232"/>
        <v>0</v>
      </c>
      <c r="DK108" s="32">
        <f t="shared" ca="1" si="233"/>
        <v>0</v>
      </c>
      <c r="DL108" s="32">
        <f t="shared" ca="1" si="234"/>
        <v>0</v>
      </c>
      <c r="DM108" s="32">
        <f t="shared" ca="1" si="235"/>
        <v>0</v>
      </c>
      <c r="DN108" s="32">
        <f t="shared" ca="1" si="236"/>
        <v>0</v>
      </c>
      <c r="DO108" s="32">
        <f t="shared" ca="1" si="237"/>
        <v>-0.22</v>
      </c>
      <c r="DP108" s="32">
        <f t="shared" ca="1" si="238"/>
        <v>-0.01</v>
      </c>
      <c r="DQ108" s="32">
        <f t="shared" ca="1" si="239"/>
        <v>0</v>
      </c>
      <c r="DR108" s="32">
        <f t="shared" ca="1" si="240"/>
        <v>0</v>
      </c>
      <c r="DS108" s="32">
        <f t="shared" ca="1" si="241"/>
        <v>1.78</v>
      </c>
      <c r="DT108" s="32">
        <f t="shared" ca="1" si="242"/>
        <v>0.72</v>
      </c>
      <c r="DU108" s="31">
        <f t="shared" ca="1" si="243"/>
        <v>0</v>
      </c>
      <c r="DV108" s="31">
        <f t="shared" ca="1" si="244"/>
        <v>0</v>
      </c>
      <c r="DW108" s="31">
        <f t="shared" ca="1" si="245"/>
        <v>0</v>
      </c>
      <c r="DX108" s="31">
        <f t="shared" ca="1" si="246"/>
        <v>0</v>
      </c>
      <c r="DY108" s="31">
        <f t="shared" ca="1" si="247"/>
        <v>0</v>
      </c>
      <c r="DZ108" s="31">
        <f t="shared" ca="1" si="248"/>
        <v>0</v>
      </c>
      <c r="EA108" s="31">
        <f t="shared" ca="1" si="249"/>
        <v>-0.88</v>
      </c>
      <c r="EB108" s="31">
        <f t="shared" ca="1" si="250"/>
        <v>-0.05</v>
      </c>
      <c r="EC108" s="31">
        <f t="shared" ca="1" si="251"/>
        <v>0</v>
      </c>
      <c r="ED108" s="31">
        <f t="shared" ca="1" si="252"/>
        <v>0</v>
      </c>
      <c r="EE108" s="31">
        <f t="shared" ca="1" si="253"/>
        <v>6.91</v>
      </c>
      <c r="EF108" s="31">
        <f t="shared" ca="1" si="254"/>
        <v>2.77</v>
      </c>
      <c r="EG108" s="32">
        <f t="shared" ca="1" si="255"/>
        <v>0</v>
      </c>
      <c r="EH108" s="32">
        <f t="shared" ca="1" si="256"/>
        <v>0</v>
      </c>
      <c r="EI108" s="32">
        <f t="shared" ca="1" si="257"/>
        <v>0</v>
      </c>
      <c r="EJ108" s="32">
        <f t="shared" ca="1" si="258"/>
        <v>0</v>
      </c>
      <c r="EK108" s="32">
        <f t="shared" ca="1" si="259"/>
        <v>0</v>
      </c>
      <c r="EL108" s="32">
        <f t="shared" ca="1" si="260"/>
        <v>0</v>
      </c>
      <c r="EM108" s="32">
        <f t="shared" ca="1" si="261"/>
        <v>-5.4399999999999995</v>
      </c>
      <c r="EN108" s="32">
        <f t="shared" ca="1" si="262"/>
        <v>-0.33000000000000113</v>
      </c>
      <c r="EO108" s="32">
        <f t="shared" ca="1" si="263"/>
        <v>0</v>
      </c>
      <c r="EP108" s="32">
        <f t="shared" ca="1" si="264"/>
        <v>0</v>
      </c>
      <c r="EQ108" s="32">
        <f t="shared" ca="1" si="265"/>
        <v>44.239999999999995</v>
      </c>
      <c r="ER108" s="32">
        <f t="shared" ca="1" si="266"/>
        <v>17.920000000000005</v>
      </c>
    </row>
    <row r="109" spans="1:148" x14ac:dyDescent="0.25">
      <c r="A109" t="s">
        <v>483</v>
      </c>
      <c r="B109" s="1" t="s">
        <v>52</v>
      </c>
      <c r="C109" t="str">
        <f t="shared" ca="1" si="319"/>
        <v>RL1</v>
      </c>
      <c r="D109" t="str">
        <f t="shared" ca="1" si="320"/>
        <v>Rainbow Lake #1</v>
      </c>
      <c r="E109" s="51">
        <v>24502.389800000001</v>
      </c>
      <c r="F109" s="51">
        <v>28486.267599999999</v>
      </c>
      <c r="G109" s="51">
        <v>31608.7968</v>
      </c>
      <c r="H109" s="51">
        <v>19633.590199999999</v>
      </c>
      <c r="I109" s="51">
        <v>9310.4843999999994</v>
      </c>
      <c r="J109" s="51">
        <v>27914.262599999998</v>
      </c>
      <c r="K109" s="51">
        <v>28300.253799999999</v>
      </c>
      <c r="L109" s="51">
        <v>27137.118399999999</v>
      </c>
      <c r="M109" s="51">
        <v>27279.616000000002</v>
      </c>
      <c r="N109" s="51">
        <v>8425.6200000000008</v>
      </c>
      <c r="O109" s="51">
        <v>31914.530200000001</v>
      </c>
      <c r="P109" s="51">
        <v>33660.076800000003</v>
      </c>
      <c r="Q109" s="32">
        <v>1552197.02</v>
      </c>
      <c r="R109" s="32">
        <v>819955.02</v>
      </c>
      <c r="S109" s="32">
        <v>3384537.53</v>
      </c>
      <c r="T109" s="32">
        <v>2412883.9700000002</v>
      </c>
      <c r="U109" s="32">
        <v>1419384.75</v>
      </c>
      <c r="V109" s="32">
        <v>2792157.19</v>
      </c>
      <c r="W109" s="32">
        <v>1512501.2</v>
      </c>
      <c r="X109" s="32">
        <v>2309527.77</v>
      </c>
      <c r="Y109" s="32">
        <v>2950602.5</v>
      </c>
      <c r="Z109" s="32">
        <v>272629.95</v>
      </c>
      <c r="AA109" s="32">
        <v>892497.12</v>
      </c>
      <c r="AB109" s="32">
        <v>1762708.83</v>
      </c>
      <c r="AC109" s="2">
        <v>2.11</v>
      </c>
      <c r="AD109" s="2">
        <v>2.11</v>
      </c>
      <c r="AE109" s="2">
        <v>2.11</v>
      </c>
      <c r="AF109" s="2">
        <v>2.11</v>
      </c>
      <c r="AG109" s="2">
        <v>2.11</v>
      </c>
      <c r="AH109" s="2">
        <v>2.11</v>
      </c>
      <c r="AI109" s="2">
        <v>1.86</v>
      </c>
      <c r="AJ109" s="2">
        <v>1.86</v>
      </c>
      <c r="AK109" s="2">
        <v>1.86</v>
      </c>
      <c r="AL109" s="2">
        <v>1.1000000000000001</v>
      </c>
      <c r="AM109" s="2">
        <v>1.1000000000000001</v>
      </c>
      <c r="AN109" s="2">
        <v>1.1000000000000001</v>
      </c>
      <c r="AO109" s="33">
        <v>32751.360000000001</v>
      </c>
      <c r="AP109" s="33">
        <v>17301.05</v>
      </c>
      <c r="AQ109" s="33">
        <v>71413.740000000005</v>
      </c>
      <c r="AR109" s="33">
        <v>50911.85</v>
      </c>
      <c r="AS109" s="33">
        <v>29949.02</v>
      </c>
      <c r="AT109" s="33">
        <v>58914.52</v>
      </c>
      <c r="AU109" s="33">
        <v>28132.52</v>
      </c>
      <c r="AV109" s="33">
        <v>42957.22</v>
      </c>
      <c r="AW109" s="33">
        <v>54881.21</v>
      </c>
      <c r="AX109" s="33">
        <v>2998.93</v>
      </c>
      <c r="AY109" s="33">
        <v>9817.4699999999993</v>
      </c>
      <c r="AZ109" s="33">
        <v>19389.8</v>
      </c>
      <c r="BA109" s="31">
        <f t="shared" si="267"/>
        <v>-620.88</v>
      </c>
      <c r="BB109" s="31">
        <f t="shared" si="268"/>
        <v>-327.98</v>
      </c>
      <c r="BC109" s="31">
        <f t="shared" si="269"/>
        <v>-1353.82</v>
      </c>
      <c r="BD109" s="31">
        <f t="shared" si="270"/>
        <v>3860.61</v>
      </c>
      <c r="BE109" s="31">
        <f t="shared" si="271"/>
        <v>2271.02</v>
      </c>
      <c r="BF109" s="31">
        <f t="shared" si="272"/>
        <v>4467.45</v>
      </c>
      <c r="BG109" s="31">
        <f t="shared" si="273"/>
        <v>4688.75</v>
      </c>
      <c r="BH109" s="31">
        <f t="shared" si="274"/>
        <v>7159.54</v>
      </c>
      <c r="BI109" s="31">
        <f t="shared" si="275"/>
        <v>9146.8700000000008</v>
      </c>
      <c r="BJ109" s="31">
        <f t="shared" si="276"/>
        <v>-1063.26</v>
      </c>
      <c r="BK109" s="31">
        <f t="shared" si="277"/>
        <v>-3480.74</v>
      </c>
      <c r="BL109" s="31">
        <f t="shared" si="278"/>
        <v>-6874.56</v>
      </c>
      <c r="BM109" s="6">
        <f t="shared" ca="1" si="318"/>
        <v>-8.7800000000000003E-2</v>
      </c>
      <c r="BN109" s="6">
        <f t="shared" ca="1" si="318"/>
        <v>-8.7800000000000003E-2</v>
      </c>
      <c r="BO109" s="6">
        <f t="shared" ca="1" si="318"/>
        <v>-8.7800000000000003E-2</v>
      </c>
      <c r="BP109" s="6">
        <f t="shared" ca="1" si="318"/>
        <v>-8.7800000000000003E-2</v>
      </c>
      <c r="BQ109" s="6">
        <f t="shared" ca="1" si="318"/>
        <v>-8.7800000000000003E-2</v>
      </c>
      <c r="BR109" s="6">
        <f t="shared" ca="1" si="318"/>
        <v>-8.7800000000000003E-2</v>
      </c>
      <c r="BS109" s="6">
        <f t="shared" ca="1" si="318"/>
        <v>-8.7800000000000003E-2</v>
      </c>
      <c r="BT109" s="6">
        <f t="shared" ca="1" si="318"/>
        <v>-8.7800000000000003E-2</v>
      </c>
      <c r="BU109" s="6">
        <f t="shared" ca="1" si="318"/>
        <v>-8.7800000000000003E-2</v>
      </c>
      <c r="BV109" s="6">
        <f t="shared" ca="1" si="318"/>
        <v>-8.7800000000000003E-2</v>
      </c>
      <c r="BW109" s="6">
        <f t="shared" ca="1" si="318"/>
        <v>-8.7800000000000003E-2</v>
      </c>
      <c r="BX109" s="6">
        <f t="shared" ca="1" si="318"/>
        <v>-8.7800000000000003E-2</v>
      </c>
      <c r="BY109" s="31">
        <f t="shared" ca="1" si="306"/>
        <v>-136282.9</v>
      </c>
      <c r="BZ109" s="31">
        <f t="shared" ca="1" si="307"/>
        <v>-71992.05</v>
      </c>
      <c r="CA109" s="31">
        <f t="shared" ca="1" si="308"/>
        <v>-297162.40000000002</v>
      </c>
      <c r="CB109" s="31">
        <f t="shared" ca="1" si="309"/>
        <v>-211851.21</v>
      </c>
      <c r="CC109" s="31">
        <f t="shared" ca="1" si="310"/>
        <v>-124621.98</v>
      </c>
      <c r="CD109" s="31">
        <f t="shared" ca="1" si="311"/>
        <v>-245151.4</v>
      </c>
      <c r="CE109" s="31">
        <f t="shared" ca="1" si="312"/>
        <v>-132797.60999999999</v>
      </c>
      <c r="CF109" s="31">
        <f t="shared" ca="1" si="313"/>
        <v>-202776.54</v>
      </c>
      <c r="CG109" s="31">
        <f t="shared" ca="1" si="314"/>
        <v>-259062.9</v>
      </c>
      <c r="CH109" s="31">
        <f t="shared" ca="1" si="315"/>
        <v>-23936.91</v>
      </c>
      <c r="CI109" s="31">
        <f t="shared" ca="1" si="316"/>
        <v>-78361.25</v>
      </c>
      <c r="CJ109" s="31">
        <f t="shared" ca="1" si="317"/>
        <v>-154765.84</v>
      </c>
      <c r="CK109" s="32">
        <f t="shared" ca="1" si="279"/>
        <v>4190.93</v>
      </c>
      <c r="CL109" s="32">
        <f t="shared" ca="1" si="280"/>
        <v>2213.88</v>
      </c>
      <c r="CM109" s="32">
        <f t="shared" ca="1" si="281"/>
        <v>9138.25</v>
      </c>
      <c r="CN109" s="32">
        <f t="shared" ca="1" si="282"/>
        <v>6514.79</v>
      </c>
      <c r="CO109" s="32">
        <f t="shared" ca="1" si="283"/>
        <v>3832.34</v>
      </c>
      <c r="CP109" s="32">
        <f t="shared" ca="1" si="284"/>
        <v>7538.82</v>
      </c>
      <c r="CQ109" s="32">
        <f t="shared" ca="1" si="285"/>
        <v>4083.75</v>
      </c>
      <c r="CR109" s="32">
        <f t="shared" ca="1" si="286"/>
        <v>6235.72</v>
      </c>
      <c r="CS109" s="32">
        <f t="shared" ca="1" si="287"/>
        <v>7966.63</v>
      </c>
      <c r="CT109" s="32">
        <f t="shared" ca="1" si="288"/>
        <v>736.1</v>
      </c>
      <c r="CU109" s="32">
        <f t="shared" ca="1" si="289"/>
        <v>2409.7399999999998</v>
      </c>
      <c r="CV109" s="32">
        <f t="shared" ca="1" si="290"/>
        <v>4759.3100000000004</v>
      </c>
      <c r="CW109" s="31">
        <f t="shared" ca="1" si="291"/>
        <v>-164222.45000000001</v>
      </c>
      <c r="CX109" s="31">
        <f t="shared" ca="1" si="292"/>
        <v>-86751.24</v>
      </c>
      <c r="CY109" s="31">
        <f t="shared" ca="1" si="293"/>
        <v>-358084.07</v>
      </c>
      <c r="CZ109" s="31">
        <f t="shared" ca="1" si="294"/>
        <v>-260108.87999999998</v>
      </c>
      <c r="DA109" s="31">
        <f t="shared" ca="1" si="295"/>
        <v>-153009.68</v>
      </c>
      <c r="DB109" s="31">
        <f t="shared" ca="1" si="296"/>
        <v>-300994.55</v>
      </c>
      <c r="DC109" s="31">
        <f t="shared" ca="1" si="297"/>
        <v>-161535.12999999998</v>
      </c>
      <c r="DD109" s="31">
        <f t="shared" ca="1" si="298"/>
        <v>-246657.58000000002</v>
      </c>
      <c r="DE109" s="31">
        <f t="shared" ca="1" si="299"/>
        <v>-315124.34999999998</v>
      </c>
      <c r="DF109" s="31">
        <f t="shared" ca="1" si="300"/>
        <v>-25136.480000000003</v>
      </c>
      <c r="DG109" s="31">
        <f t="shared" ca="1" si="301"/>
        <v>-82288.239999999991</v>
      </c>
      <c r="DH109" s="31">
        <f t="shared" ca="1" si="302"/>
        <v>-162521.76999999999</v>
      </c>
      <c r="DI109" s="32">
        <f t="shared" ca="1" si="231"/>
        <v>-8211.1200000000008</v>
      </c>
      <c r="DJ109" s="32">
        <f t="shared" ca="1" si="232"/>
        <v>-4337.5600000000004</v>
      </c>
      <c r="DK109" s="32">
        <f t="shared" ca="1" si="233"/>
        <v>-17904.2</v>
      </c>
      <c r="DL109" s="32">
        <f t="shared" ca="1" si="234"/>
        <v>-13005.44</v>
      </c>
      <c r="DM109" s="32">
        <f t="shared" ca="1" si="235"/>
        <v>-7650.48</v>
      </c>
      <c r="DN109" s="32">
        <f t="shared" ca="1" si="236"/>
        <v>-15049.73</v>
      </c>
      <c r="DO109" s="32">
        <f t="shared" ca="1" si="237"/>
        <v>-8076.76</v>
      </c>
      <c r="DP109" s="32">
        <f t="shared" ca="1" si="238"/>
        <v>-12332.88</v>
      </c>
      <c r="DQ109" s="32">
        <f t="shared" ca="1" si="239"/>
        <v>-15756.22</v>
      </c>
      <c r="DR109" s="32">
        <f t="shared" ca="1" si="240"/>
        <v>-1256.82</v>
      </c>
      <c r="DS109" s="32">
        <f t="shared" ca="1" si="241"/>
        <v>-4114.41</v>
      </c>
      <c r="DT109" s="32">
        <f t="shared" ca="1" si="242"/>
        <v>-8126.09</v>
      </c>
      <c r="DU109" s="31">
        <f t="shared" ca="1" si="243"/>
        <v>-35686.720000000001</v>
      </c>
      <c r="DV109" s="31">
        <f t="shared" ca="1" si="244"/>
        <v>-18649.05</v>
      </c>
      <c r="DW109" s="31">
        <f t="shared" ca="1" si="245"/>
        <v>-76222.48</v>
      </c>
      <c r="DX109" s="31">
        <f t="shared" ca="1" si="246"/>
        <v>-54759.77</v>
      </c>
      <c r="DY109" s="31">
        <f t="shared" ca="1" si="247"/>
        <v>-31866.73</v>
      </c>
      <c r="DZ109" s="31">
        <f t="shared" ca="1" si="248"/>
        <v>-61983.95</v>
      </c>
      <c r="EA109" s="31">
        <f t="shared" ca="1" si="249"/>
        <v>-32899.89</v>
      </c>
      <c r="EB109" s="31">
        <f t="shared" ca="1" si="250"/>
        <v>-49660.7</v>
      </c>
      <c r="EC109" s="31">
        <f t="shared" ca="1" si="251"/>
        <v>-62709.42</v>
      </c>
      <c r="ED109" s="31">
        <f t="shared" ca="1" si="252"/>
        <v>-4945.32</v>
      </c>
      <c r="EE109" s="31">
        <f t="shared" ca="1" si="253"/>
        <v>-15997.09</v>
      </c>
      <c r="EF109" s="31">
        <f t="shared" ca="1" si="254"/>
        <v>-31227.39</v>
      </c>
      <c r="EG109" s="32">
        <f t="shared" ca="1" si="255"/>
        <v>-208120.29</v>
      </c>
      <c r="EH109" s="32">
        <f t="shared" ca="1" si="256"/>
        <v>-109737.85</v>
      </c>
      <c r="EI109" s="32">
        <f t="shared" ca="1" si="257"/>
        <v>-452210.75</v>
      </c>
      <c r="EJ109" s="32">
        <f t="shared" ca="1" si="258"/>
        <v>-327874.08999999997</v>
      </c>
      <c r="EK109" s="32">
        <f t="shared" ca="1" si="259"/>
        <v>-192526.89</v>
      </c>
      <c r="EL109" s="32">
        <f t="shared" ca="1" si="260"/>
        <v>-378028.23</v>
      </c>
      <c r="EM109" s="32">
        <f t="shared" ca="1" si="261"/>
        <v>-202511.77999999997</v>
      </c>
      <c r="EN109" s="32">
        <f t="shared" ca="1" si="262"/>
        <v>-308651.16000000003</v>
      </c>
      <c r="EO109" s="32">
        <f t="shared" ca="1" si="263"/>
        <v>-393589.98999999993</v>
      </c>
      <c r="EP109" s="32">
        <f t="shared" ca="1" si="264"/>
        <v>-31338.620000000003</v>
      </c>
      <c r="EQ109" s="32">
        <f t="shared" ca="1" si="265"/>
        <v>-102399.73999999999</v>
      </c>
      <c r="ER109" s="32">
        <f t="shared" ca="1" si="266"/>
        <v>-201875.25</v>
      </c>
    </row>
    <row r="110" spans="1:148" x14ac:dyDescent="0.25">
      <c r="A110" t="s">
        <v>450</v>
      </c>
      <c r="B110" s="1" t="s">
        <v>132</v>
      </c>
      <c r="C110" t="str">
        <f t="shared" ca="1" si="319"/>
        <v>RUN</v>
      </c>
      <c r="D110" t="str">
        <f t="shared" ca="1" si="320"/>
        <v>Rundle Hydro Facility</v>
      </c>
      <c r="E110" s="51">
        <v>6212.4237380000004</v>
      </c>
      <c r="F110" s="51">
        <v>5581.1490820999998</v>
      </c>
      <c r="G110" s="51">
        <v>6168.788509</v>
      </c>
      <c r="H110" s="51">
        <v>5854.5764190999998</v>
      </c>
      <c r="I110" s="51">
        <v>5232.8965871</v>
      </c>
      <c r="J110" s="51">
        <v>8251.7118582000003</v>
      </c>
      <c r="K110" s="51">
        <v>16762.239901000001</v>
      </c>
      <c r="L110" s="51">
        <v>8823.2514286000005</v>
      </c>
      <c r="M110" s="51">
        <v>5346.5324996999998</v>
      </c>
      <c r="N110" s="51">
        <v>4015.8047777000002</v>
      </c>
      <c r="O110" s="51">
        <v>4151.0493114999999</v>
      </c>
      <c r="P110" s="51">
        <v>4874.2619746</v>
      </c>
      <c r="Q110" s="32">
        <v>416636.9</v>
      </c>
      <c r="R110" s="32">
        <v>176350.46</v>
      </c>
      <c r="S110" s="32">
        <v>842109.53</v>
      </c>
      <c r="T110" s="32">
        <v>1027088.48</v>
      </c>
      <c r="U110" s="32">
        <v>908232.19</v>
      </c>
      <c r="V110" s="32">
        <v>1188546.0900000001</v>
      </c>
      <c r="W110" s="32">
        <v>966044.13</v>
      </c>
      <c r="X110" s="32">
        <v>755499.55</v>
      </c>
      <c r="Y110" s="32">
        <v>996311.56</v>
      </c>
      <c r="Z110" s="32">
        <v>333794.78999999998</v>
      </c>
      <c r="AA110" s="32">
        <v>129368.61</v>
      </c>
      <c r="AB110" s="32">
        <v>301366.75</v>
      </c>
      <c r="AC110" s="2">
        <v>-0.52</v>
      </c>
      <c r="AD110" s="2">
        <v>-0.52</v>
      </c>
      <c r="AE110" s="2">
        <v>-0.52</v>
      </c>
      <c r="AF110" s="2">
        <v>-0.52</v>
      </c>
      <c r="AG110" s="2">
        <v>-0.52</v>
      </c>
      <c r="AH110" s="2">
        <v>-0.52</v>
      </c>
      <c r="AI110" s="2">
        <v>-0.52</v>
      </c>
      <c r="AJ110" s="2">
        <v>-0.52</v>
      </c>
      <c r="AK110" s="2">
        <v>-0.52</v>
      </c>
      <c r="AL110" s="2">
        <v>-0.52</v>
      </c>
      <c r="AM110" s="2">
        <v>-0.52</v>
      </c>
      <c r="AN110" s="2">
        <v>-0.52</v>
      </c>
      <c r="AO110" s="33">
        <v>-2166.5100000000002</v>
      </c>
      <c r="AP110" s="33">
        <v>-917.02</v>
      </c>
      <c r="AQ110" s="33">
        <v>-4378.97</v>
      </c>
      <c r="AR110" s="33">
        <v>-5340.86</v>
      </c>
      <c r="AS110" s="33">
        <v>-4722.8100000000004</v>
      </c>
      <c r="AT110" s="33">
        <v>-6180.44</v>
      </c>
      <c r="AU110" s="33">
        <v>-5023.43</v>
      </c>
      <c r="AV110" s="33">
        <v>-3928.6</v>
      </c>
      <c r="AW110" s="33">
        <v>-5180.82</v>
      </c>
      <c r="AX110" s="33">
        <v>-1735.73</v>
      </c>
      <c r="AY110" s="33">
        <v>-672.72</v>
      </c>
      <c r="AZ110" s="33">
        <v>-1567.11</v>
      </c>
      <c r="BA110" s="31">
        <f t="shared" si="267"/>
        <v>-166.65</v>
      </c>
      <c r="BB110" s="31">
        <f t="shared" si="268"/>
        <v>-70.540000000000006</v>
      </c>
      <c r="BC110" s="31">
        <f t="shared" si="269"/>
        <v>-336.84</v>
      </c>
      <c r="BD110" s="31">
        <f t="shared" si="270"/>
        <v>1643.34</v>
      </c>
      <c r="BE110" s="31">
        <f t="shared" si="271"/>
        <v>1453.17</v>
      </c>
      <c r="BF110" s="31">
        <f t="shared" si="272"/>
        <v>1901.67</v>
      </c>
      <c r="BG110" s="31">
        <f t="shared" si="273"/>
        <v>2994.74</v>
      </c>
      <c r="BH110" s="31">
        <f t="shared" si="274"/>
        <v>2342.0500000000002</v>
      </c>
      <c r="BI110" s="31">
        <f t="shared" si="275"/>
        <v>3088.57</v>
      </c>
      <c r="BJ110" s="31">
        <f t="shared" si="276"/>
        <v>-1301.8</v>
      </c>
      <c r="BK110" s="31">
        <f t="shared" si="277"/>
        <v>-504.54</v>
      </c>
      <c r="BL110" s="31">
        <f t="shared" si="278"/>
        <v>-1175.33</v>
      </c>
      <c r="BM110" s="6">
        <f t="shared" ca="1" si="318"/>
        <v>-2.47E-2</v>
      </c>
      <c r="BN110" s="6">
        <f t="shared" ca="1" si="318"/>
        <v>-2.47E-2</v>
      </c>
      <c r="BO110" s="6">
        <f t="shared" ca="1" si="318"/>
        <v>-2.47E-2</v>
      </c>
      <c r="BP110" s="6">
        <f t="shared" ca="1" si="318"/>
        <v>-2.47E-2</v>
      </c>
      <c r="BQ110" s="6">
        <f t="shared" ca="1" si="318"/>
        <v>-2.47E-2</v>
      </c>
      <c r="BR110" s="6">
        <f t="shared" ca="1" si="318"/>
        <v>-2.47E-2</v>
      </c>
      <c r="BS110" s="6">
        <f t="shared" ca="1" si="318"/>
        <v>-2.47E-2</v>
      </c>
      <c r="BT110" s="6">
        <f t="shared" ca="1" si="318"/>
        <v>-2.47E-2</v>
      </c>
      <c r="BU110" s="6">
        <f t="shared" ca="1" si="318"/>
        <v>-2.47E-2</v>
      </c>
      <c r="BV110" s="6">
        <f t="shared" ca="1" si="318"/>
        <v>-2.47E-2</v>
      </c>
      <c r="BW110" s="6">
        <f t="shared" ca="1" si="318"/>
        <v>-2.47E-2</v>
      </c>
      <c r="BX110" s="6">
        <f t="shared" ca="1" si="318"/>
        <v>-2.47E-2</v>
      </c>
      <c r="BY110" s="31">
        <f t="shared" ca="1" si="306"/>
        <v>-10290.93</v>
      </c>
      <c r="BZ110" s="31">
        <f t="shared" ca="1" si="307"/>
        <v>-4355.8599999999997</v>
      </c>
      <c r="CA110" s="31">
        <f t="shared" ca="1" si="308"/>
        <v>-20800.11</v>
      </c>
      <c r="CB110" s="31">
        <f t="shared" ca="1" si="309"/>
        <v>-25369.09</v>
      </c>
      <c r="CC110" s="31">
        <f t="shared" ca="1" si="310"/>
        <v>-22433.34</v>
      </c>
      <c r="CD110" s="31">
        <f t="shared" ca="1" si="311"/>
        <v>-29357.09</v>
      </c>
      <c r="CE110" s="31">
        <f t="shared" ca="1" si="312"/>
        <v>-23861.29</v>
      </c>
      <c r="CF110" s="31">
        <f t="shared" ca="1" si="313"/>
        <v>-18660.84</v>
      </c>
      <c r="CG110" s="31">
        <f t="shared" ca="1" si="314"/>
        <v>-24608.9</v>
      </c>
      <c r="CH110" s="31">
        <f t="shared" ca="1" si="315"/>
        <v>-8244.73</v>
      </c>
      <c r="CI110" s="31">
        <f t="shared" ca="1" si="316"/>
        <v>-3195.4</v>
      </c>
      <c r="CJ110" s="31">
        <f t="shared" ca="1" si="317"/>
        <v>-7443.76</v>
      </c>
      <c r="CK110" s="32">
        <f t="shared" ca="1" si="279"/>
        <v>1124.92</v>
      </c>
      <c r="CL110" s="32">
        <f t="shared" ca="1" si="280"/>
        <v>476.15</v>
      </c>
      <c r="CM110" s="32">
        <f t="shared" ca="1" si="281"/>
        <v>2273.6999999999998</v>
      </c>
      <c r="CN110" s="32">
        <f t="shared" ca="1" si="282"/>
        <v>2773.14</v>
      </c>
      <c r="CO110" s="32">
        <f t="shared" ca="1" si="283"/>
        <v>2452.23</v>
      </c>
      <c r="CP110" s="32">
        <f t="shared" ca="1" si="284"/>
        <v>3209.07</v>
      </c>
      <c r="CQ110" s="32">
        <f t="shared" ca="1" si="285"/>
        <v>2608.3200000000002</v>
      </c>
      <c r="CR110" s="32">
        <f t="shared" ca="1" si="286"/>
        <v>2039.85</v>
      </c>
      <c r="CS110" s="32">
        <f t="shared" ca="1" si="287"/>
        <v>2690.04</v>
      </c>
      <c r="CT110" s="32">
        <f t="shared" ca="1" si="288"/>
        <v>901.25</v>
      </c>
      <c r="CU110" s="32">
        <f t="shared" ca="1" si="289"/>
        <v>349.3</v>
      </c>
      <c r="CV110" s="32">
        <f t="shared" ca="1" si="290"/>
        <v>813.69</v>
      </c>
      <c r="CW110" s="31">
        <f t="shared" ca="1" si="291"/>
        <v>-6832.85</v>
      </c>
      <c r="CX110" s="31">
        <f t="shared" ca="1" si="292"/>
        <v>-2892.1499999999996</v>
      </c>
      <c r="CY110" s="31">
        <f t="shared" ca="1" si="293"/>
        <v>-13810.599999999999</v>
      </c>
      <c r="CZ110" s="31">
        <f t="shared" ca="1" si="294"/>
        <v>-18898.43</v>
      </c>
      <c r="DA110" s="31">
        <f t="shared" ca="1" si="295"/>
        <v>-16711.47</v>
      </c>
      <c r="DB110" s="31">
        <f t="shared" ca="1" si="296"/>
        <v>-21869.25</v>
      </c>
      <c r="DC110" s="31">
        <f t="shared" ca="1" si="297"/>
        <v>-19224.28</v>
      </c>
      <c r="DD110" s="31">
        <f t="shared" ca="1" si="298"/>
        <v>-15034.440000000002</v>
      </c>
      <c r="DE110" s="31">
        <f t="shared" ca="1" si="299"/>
        <v>-19826.61</v>
      </c>
      <c r="DF110" s="31">
        <f t="shared" ca="1" si="300"/>
        <v>-4305.95</v>
      </c>
      <c r="DG110" s="31">
        <f t="shared" ca="1" si="301"/>
        <v>-1668.8400000000001</v>
      </c>
      <c r="DH110" s="31">
        <f t="shared" ca="1" si="302"/>
        <v>-3887.63</v>
      </c>
      <c r="DI110" s="32">
        <f t="shared" ca="1" si="231"/>
        <v>-341.64</v>
      </c>
      <c r="DJ110" s="32">
        <f t="shared" ca="1" si="232"/>
        <v>-144.61000000000001</v>
      </c>
      <c r="DK110" s="32">
        <f t="shared" ca="1" si="233"/>
        <v>-690.53</v>
      </c>
      <c r="DL110" s="32">
        <f t="shared" ca="1" si="234"/>
        <v>-944.92</v>
      </c>
      <c r="DM110" s="32">
        <f t="shared" ca="1" si="235"/>
        <v>-835.57</v>
      </c>
      <c r="DN110" s="32">
        <f t="shared" ca="1" si="236"/>
        <v>-1093.46</v>
      </c>
      <c r="DO110" s="32">
        <f t="shared" ca="1" si="237"/>
        <v>-961.21</v>
      </c>
      <c r="DP110" s="32">
        <f t="shared" ca="1" si="238"/>
        <v>-751.72</v>
      </c>
      <c r="DQ110" s="32">
        <f t="shared" ca="1" si="239"/>
        <v>-991.33</v>
      </c>
      <c r="DR110" s="32">
        <f t="shared" ca="1" si="240"/>
        <v>-215.3</v>
      </c>
      <c r="DS110" s="32">
        <f t="shared" ca="1" si="241"/>
        <v>-83.44</v>
      </c>
      <c r="DT110" s="32">
        <f t="shared" ca="1" si="242"/>
        <v>-194.38</v>
      </c>
      <c r="DU110" s="31">
        <f t="shared" ca="1" si="243"/>
        <v>-1484.83</v>
      </c>
      <c r="DV110" s="31">
        <f t="shared" ca="1" si="244"/>
        <v>-621.73</v>
      </c>
      <c r="DW110" s="31">
        <f t="shared" ca="1" si="245"/>
        <v>-2939.75</v>
      </c>
      <c r="DX110" s="31">
        <f t="shared" ca="1" si="246"/>
        <v>-3978.62</v>
      </c>
      <c r="DY110" s="31">
        <f t="shared" ca="1" si="247"/>
        <v>-3480.43</v>
      </c>
      <c r="DZ110" s="31">
        <f t="shared" ca="1" si="248"/>
        <v>-4503.54</v>
      </c>
      <c r="EA110" s="31">
        <f t="shared" ca="1" si="249"/>
        <v>-3915.41</v>
      </c>
      <c r="EB110" s="31">
        <f t="shared" ca="1" si="250"/>
        <v>-3026.95</v>
      </c>
      <c r="EC110" s="31">
        <f t="shared" ca="1" si="251"/>
        <v>-3945.47</v>
      </c>
      <c r="ED110" s="31">
        <f t="shared" ca="1" si="252"/>
        <v>-847.15</v>
      </c>
      <c r="EE110" s="31">
        <f t="shared" ca="1" si="253"/>
        <v>-324.43</v>
      </c>
      <c r="EF110" s="31">
        <f t="shared" ca="1" si="254"/>
        <v>-746.98</v>
      </c>
      <c r="EG110" s="32">
        <f t="shared" ca="1" si="255"/>
        <v>-8659.32</v>
      </c>
      <c r="EH110" s="32">
        <f t="shared" ca="1" si="256"/>
        <v>-3658.49</v>
      </c>
      <c r="EI110" s="32">
        <f t="shared" ca="1" si="257"/>
        <v>-17440.879999999997</v>
      </c>
      <c r="EJ110" s="32">
        <f t="shared" ca="1" si="258"/>
        <v>-23821.969999999998</v>
      </c>
      <c r="EK110" s="32">
        <f t="shared" ca="1" si="259"/>
        <v>-21027.47</v>
      </c>
      <c r="EL110" s="32">
        <f t="shared" ca="1" si="260"/>
        <v>-27466.25</v>
      </c>
      <c r="EM110" s="32">
        <f t="shared" ca="1" si="261"/>
        <v>-24100.899999999998</v>
      </c>
      <c r="EN110" s="32">
        <f t="shared" ca="1" si="262"/>
        <v>-18813.11</v>
      </c>
      <c r="EO110" s="32">
        <f t="shared" ca="1" si="263"/>
        <v>-24763.410000000003</v>
      </c>
      <c r="EP110" s="32">
        <f t="shared" ca="1" si="264"/>
        <v>-5368.4</v>
      </c>
      <c r="EQ110" s="32">
        <f t="shared" ca="1" si="265"/>
        <v>-2076.71</v>
      </c>
      <c r="ER110" s="32">
        <f t="shared" ca="1" si="266"/>
        <v>-4828.99</v>
      </c>
    </row>
    <row r="111" spans="1:148" x14ac:dyDescent="0.25">
      <c r="A111" t="s">
        <v>486</v>
      </c>
      <c r="B111" s="1" t="s">
        <v>112</v>
      </c>
      <c r="C111" t="str">
        <f t="shared" ca="1" si="319"/>
        <v>SCL1</v>
      </c>
      <c r="D111" t="str">
        <f t="shared" ca="1" si="320"/>
        <v>Syncrude Industrial System</v>
      </c>
      <c r="E111" s="51">
        <v>342.89420000000001</v>
      </c>
      <c r="F111" s="51">
        <v>65.389300000000006</v>
      </c>
      <c r="G111" s="51">
        <v>2.0859999999999999</v>
      </c>
      <c r="H111" s="51">
        <v>11.606</v>
      </c>
      <c r="I111" s="51">
        <v>12356.216</v>
      </c>
      <c r="J111" s="51">
        <v>29300.187999999998</v>
      </c>
      <c r="K111" s="51">
        <v>39709.171999999999</v>
      </c>
      <c r="L111" s="51">
        <v>19875.348000000002</v>
      </c>
      <c r="M111" s="51">
        <v>17019.475999999999</v>
      </c>
      <c r="N111" s="51">
        <v>25789.044000000002</v>
      </c>
      <c r="O111" s="51">
        <v>37917.7042</v>
      </c>
      <c r="P111" s="51">
        <v>19061.0638</v>
      </c>
      <c r="Q111" s="32">
        <v>8778.7000000000007</v>
      </c>
      <c r="R111" s="32">
        <v>1561.11</v>
      </c>
      <c r="S111" s="32">
        <v>73.41</v>
      </c>
      <c r="T111" s="32">
        <v>538.53</v>
      </c>
      <c r="U111" s="32">
        <v>776238.24</v>
      </c>
      <c r="V111" s="32">
        <v>3211127.67</v>
      </c>
      <c r="W111" s="32">
        <v>1953396.65</v>
      </c>
      <c r="X111" s="32">
        <v>1260238.1599999999</v>
      </c>
      <c r="Y111" s="32">
        <v>1062561.28</v>
      </c>
      <c r="Z111" s="32">
        <v>1713677.66</v>
      </c>
      <c r="AA111" s="32">
        <v>1070844.1100000001</v>
      </c>
      <c r="AB111" s="32">
        <v>1166623.21</v>
      </c>
      <c r="AC111" s="2">
        <v>5.34</v>
      </c>
      <c r="AD111" s="2">
        <v>5.34</v>
      </c>
      <c r="AE111" s="2">
        <v>4.9800000000000004</v>
      </c>
      <c r="AF111" s="2">
        <v>4.9800000000000004</v>
      </c>
      <c r="AG111" s="2">
        <v>4.9800000000000004</v>
      </c>
      <c r="AH111" s="2">
        <v>4.9800000000000004</v>
      </c>
      <c r="AI111" s="2">
        <v>4.9800000000000004</v>
      </c>
      <c r="AJ111" s="2">
        <v>4.9800000000000004</v>
      </c>
      <c r="AK111" s="2">
        <v>4.9800000000000004</v>
      </c>
      <c r="AL111" s="2">
        <v>4.6900000000000004</v>
      </c>
      <c r="AM111" s="2">
        <v>4.6900000000000004</v>
      </c>
      <c r="AN111" s="2">
        <v>4.6900000000000004</v>
      </c>
      <c r="AO111" s="33">
        <v>468.78</v>
      </c>
      <c r="AP111" s="33">
        <v>83.36</v>
      </c>
      <c r="AQ111" s="33">
        <v>3.66</v>
      </c>
      <c r="AR111" s="33">
        <v>26.82</v>
      </c>
      <c r="AS111" s="33">
        <v>38656.660000000003</v>
      </c>
      <c r="AT111" s="33">
        <v>159914.16</v>
      </c>
      <c r="AU111" s="33">
        <v>97279.15</v>
      </c>
      <c r="AV111" s="33">
        <v>62759.86</v>
      </c>
      <c r="AW111" s="33">
        <v>52915.55</v>
      </c>
      <c r="AX111" s="33">
        <v>80371.48</v>
      </c>
      <c r="AY111" s="33">
        <v>50222.59</v>
      </c>
      <c r="AZ111" s="33">
        <v>54714.63</v>
      </c>
      <c r="BA111" s="31">
        <f t="shared" si="267"/>
        <v>-3.51</v>
      </c>
      <c r="BB111" s="31">
        <f t="shared" si="268"/>
        <v>-0.62</v>
      </c>
      <c r="BC111" s="31">
        <f t="shared" si="269"/>
        <v>-0.03</v>
      </c>
      <c r="BD111" s="31">
        <f t="shared" si="270"/>
        <v>0.86</v>
      </c>
      <c r="BE111" s="31">
        <f t="shared" si="271"/>
        <v>1241.98</v>
      </c>
      <c r="BF111" s="31">
        <f t="shared" si="272"/>
        <v>5137.8</v>
      </c>
      <c r="BG111" s="31">
        <f t="shared" si="273"/>
        <v>6055.53</v>
      </c>
      <c r="BH111" s="31">
        <f t="shared" si="274"/>
        <v>3906.74</v>
      </c>
      <c r="BI111" s="31">
        <f t="shared" si="275"/>
        <v>3293.94</v>
      </c>
      <c r="BJ111" s="31">
        <f t="shared" si="276"/>
        <v>-6683.34</v>
      </c>
      <c r="BK111" s="31">
        <f t="shared" si="277"/>
        <v>-4176.29</v>
      </c>
      <c r="BL111" s="31">
        <f t="shared" si="278"/>
        <v>-4549.83</v>
      </c>
      <c r="BM111" s="6">
        <f t="shared" ca="1" si="318"/>
        <v>0.10290000000000001</v>
      </c>
      <c r="BN111" s="6">
        <f t="shared" ca="1" si="318"/>
        <v>0.10290000000000001</v>
      </c>
      <c r="BO111" s="6">
        <f t="shared" ca="1" si="318"/>
        <v>0.10290000000000001</v>
      </c>
      <c r="BP111" s="6">
        <f t="shared" ca="1" si="318"/>
        <v>0.10290000000000001</v>
      </c>
      <c r="BQ111" s="6">
        <f t="shared" ca="1" si="318"/>
        <v>0.10290000000000001</v>
      </c>
      <c r="BR111" s="6">
        <f t="shared" ca="1" si="318"/>
        <v>0.10290000000000001</v>
      </c>
      <c r="BS111" s="6">
        <f t="shared" ca="1" si="318"/>
        <v>0.10290000000000001</v>
      </c>
      <c r="BT111" s="6">
        <f t="shared" ca="1" si="318"/>
        <v>0.10290000000000001</v>
      </c>
      <c r="BU111" s="6">
        <f t="shared" ca="1" si="318"/>
        <v>0.10290000000000001</v>
      </c>
      <c r="BV111" s="6">
        <f t="shared" ca="1" si="318"/>
        <v>0.10290000000000001</v>
      </c>
      <c r="BW111" s="6">
        <f t="shared" ca="1" si="318"/>
        <v>0.10290000000000001</v>
      </c>
      <c r="BX111" s="6">
        <f t="shared" ca="1" si="318"/>
        <v>0.10290000000000001</v>
      </c>
      <c r="BY111" s="31">
        <f t="shared" ca="1" si="306"/>
        <v>903.33</v>
      </c>
      <c r="BZ111" s="31">
        <f t="shared" ca="1" si="307"/>
        <v>160.63999999999999</v>
      </c>
      <c r="CA111" s="31">
        <f t="shared" ca="1" si="308"/>
        <v>7.55</v>
      </c>
      <c r="CB111" s="31">
        <f t="shared" ca="1" si="309"/>
        <v>55.41</v>
      </c>
      <c r="CC111" s="31">
        <f t="shared" ca="1" si="310"/>
        <v>79874.91</v>
      </c>
      <c r="CD111" s="31">
        <f t="shared" ca="1" si="311"/>
        <v>330425.03999999998</v>
      </c>
      <c r="CE111" s="31">
        <f t="shared" ca="1" si="312"/>
        <v>201004.52</v>
      </c>
      <c r="CF111" s="31">
        <f t="shared" ca="1" si="313"/>
        <v>129678.51</v>
      </c>
      <c r="CG111" s="31">
        <f t="shared" ca="1" si="314"/>
        <v>109337.56</v>
      </c>
      <c r="CH111" s="31">
        <f t="shared" ca="1" si="315"/>
        <v>176337.43</v>
      </c>
      <c r="CI111" s="31">
        <f t="shared" ca="1" si="316"/>
        <v>110189.86</v>
      </c>
      <c r="CJ111" s="31">
        <f t="shared" ca="1" si="317"/>
        <v>120045.53</v>
      </c>
      <c r="CK111" s="32">
        <f t="shared" ca="1" si="279"/>
        <v>23.7</v>
      </c>
      <c r="CL111" s="32">
        <f t="shared" ca="1" si="280"/>
        <v>4.21</v>
      </c>
      <c r="CM111" s="32">
        <f t="shared" ca="1" si="281"/>
        <v>0.2</v>
      </c>
      <c r="CN111" s="32">
        <f t="shared" ca="1" si="282"/>
        <v>1.45</v>
      </c>
      <c r="CO111" s="32">
        <f t="shared" ca="1" si="283"/>
        <v>2095.84</v>
      </c>
      <c r="CP111" s="32">
        <f t="shared" ca="1" si="284"/>
        <v>8670.0400000000009</v>
      </c>
      <c r="CQ111" s="32">
        <f t="shared" ca="1" si="285"/>
        <v>5274.17</v>
      </c>
      <c r="CR111" s="32">
        <f t="shared" ca="1" si="286"/>
        <v>3402.64</v>
      </c>
      <c r="CS111" s="32">
        <f t="shared" ca="1" si="287"/>
        <v>2868.92</v>
      </c>
      <c r="CT111" s="32">
        <f t="shared" ca="1" si="288"/>
        <v>4626.93</v>
      </c>
      <c r="CU111" s="32">
        <f t="shared" ca="1" si="289"/>
        <v>2891.28</v>
      </c>
      <c r="CV111" s="32">
        <f t="shared" ca="1" si="290"/>
        <v>3149.88</v>
      </c>
      <c r="CW111" s="31">
        <f t="shared" ca="1" si="291"/>
        <v>461.7600000000001</v>
      </c>
      <c r="CX111" s="31">
        <f t="shared" ca="1" si="292"/>
        <v>82.11</v>
      </c>
      <c r="CY111" s="31">
        <f t="shared" ca="1" si="293"/>
        <v>4.12</v>
      </c>
      <c r="CZ111" s="31">
        <f t="shared" ca="1" si="294"/>
        <v>29.18</v>
      </c>
      <c r="DA111" s="31">
        <f t="shared" ca="1" si="295"/>
        <v>42072.109999999993</v>
      </c>
      <c r="DB111" s="31">
        <f t="shared" ca="1" si="296"/>
        <v>174043.11999999997</v>
      </c>
      <c r="DC111" s="31">
        <f t="shared" ca="1" si="297"/>
        <v>102944.01000000001</v>
      </c>
      <c r="DD111" s="31">
        <f t="shared" ca="1" si="298"/>
        <v>66414.549999999988</v>
      </c>
      <c r="DE111" s="31">
        <f t="shared" ca="1" si="299"/>
        <v>55996.989999999991</v>
      </c>
      <c r="DF111" s="31">
        <f t="shared" ca="1" si="300"/>
        <v>107276.21999999999</v>
      </c>
      <c r="DG111" s="31">
        <f t="shared" ca="1" si="301"/>
        <v>67034.84</v>
      </c>
      <c r="DH111" s="31">
        <f t="shared" ca="1" si="302"/>
        <v>73030.61</v>
      </c>
      <c r="DI111" s="32">
        <f t="shared" ca="1" si="231"/>
        <v>23.09</v>
      </c>
      <c r="DJ111" s="32">
        <f t="shared" ca="1" si="232"/>
        <v>4.1100000000000003</v>
      </c>
      <c r="DK111" s="32">
        <f t="shared" ca="1" si="233"/>
        <v>0.21</v>
      </c>
      <c r="DL111" s="32">
        <f t="shared" ca="1" si="234"/>
        <v>1.46</v>
      </c>
      <c r="DM111" s="32">
        <f t="shared" ca="1" si="235"/>
        <v>2103.61</v>
      </c>
      <c r="DN111" s="32">
        <f t="shared" ca="1" si="236"/>
        <v>8702.16</v>
      </c>
      <c r="DO111" s="32">
        <f t="shared" ca="1" si="237"/>
        <v>5147.2</v>
      </c>
      <c r="DP111" s="32">
        <f t="shared" ca="1" si="238"/>
        <v>3320.73</v>
      </c>
      <c r="DQ111" s="32">
        <f t="shared" ca="1" si="239"/>
        <v>2799.85</v>
      </c>
      <c r="DR111" s="32">
        <f t="shared" ca="1" si="240"/>
        <v>5363.81</v>
      </c>
      <c r="DS111" s="32">
        <f t="shared" ca="1" si="241"/>
        <v>3351.74</v>
      </c>
      <c r="DT111" s="32">
        <f t="shared" ca="1" si="242"/>
        <v>3651.53</v>
      </c>
      <c r="DU111" s="31">
        <f t="shared" ca="1" si="243"/>
        <v>100.34</v>
      </c>
      <c r="DV111" s="31">
        <f t="shared" ca="1" si="244"/>
        <v>17.649999999999999</v>
      </c>
      <c r="DW111" s="31">
        <f t="shared" ca="1" si="245"/>
        <v>0.88</v>
      </c>
      <c r="DX111" s="31">
        <f t="shared" ca="1" si="246"/>
        <v>6.14</v>
      </c>
      <c r="DY111" s="31">
        <f t="shared" ca="1" si="247"/>
        <v>8762.19</v>
      </c>
      <c r="DZ111" s="31">
        <f t="shared" ca="1" si="248"/>
        <v>35840.78</v>
      </c>
      <c r="EA111" s="31">
        <f t="shared" ca="1" si="249"/>
        <v>20966.63</v>
      </c>
      <c r="EB111" s="31">
        <f t="shared" ca="1" si="250"/>
        <v>13371.54</v>
      </c>
      <c r="EC111" s="31">
        <f t="shared" ca="1" si="251"/>
        <v>11143.34</v>
      </c>
      <c r="ED111" s="31">
        <f t="shared" ca="1" si="252"/>
        <v>21105.38</v>
      </c>
      <c r="EE111" s="31">
        <f t="shared" ca="1" si="253"/>
        <v>13031.78</v>
      </c>
      <c r="EF111" s="31">
        <f t="shared" ca="1" si="254"/>
        <v>14032.3</v>
      </c>
      <c r="EG111" s="32">
        <f t="shared" ca="1" si="255"/>
        <v>585.19000000000005</v>
      </c>
      <c r="EH111" s="32">
        <f t="shared" ca="1" si="256"/>
        <v>103.87</v>
      </c>
      <c r="EI111" s="32">
        <f t="shared" ca="1" si="257"/>
        <v>5.21</v>
      </c>
      <c r="EJ111" s="32">
        <f t="shared" ca="1" si="258"/>
        <v>36.78</v>
      </c>
      <c r="EK111" s="32">
        <f t="shared" ca="1" si="259"/>
        <v>52937.909999999996</v>
      </c>
      <c r="EL111" s="32">
        <f t="shared" ca="1" si="260"/>
        <v>218586.05999999997</v>
      </c>
      <c r="EM111" s="32">
        <f t="shared" ca="1" si="261"/>
        <v>129057.84000000001</v>
      </c>
      <c r="EN111" s="32">
        <f t="shared" ca="1" si="262"/>
        <v>83106.819999999978</v>
      </c>
      <c r="EO111" s="32">
        <f t="shared" ca="1" si="263"/>
        <v>69940.179999999993</v>
      </c>
      <c r="EP111" s="32">
        <f t="shared" ca="1" si="264"/>
        <v>133745.40999999997</v>
      </c>
      <c r="EQ111" s="32">
        <f t="shared" ca="1" si="265"/>
        <v>83418.36</v>
      </c>
      <c r="ER111" s="32">
        <f t="shared" ca="1" si="266"/>
        <v>90714.44</v>
      </c>
    </row>
    <row r="112" spans="1:148" x14ac:dyDescent="0.25">
      <c r="A112" t="s">
        <v>487</v>
      </c>
      <c r="B112" s="1" t="s">
        <v>113</v>
      </c>
      <c r="C112" t="str">
        <f t="shared" ca="1" si="319"/>
        <v>SCR1</v>
      </c>
      <c r="D112" t="str">
        <f t="shared" ca="1" si="320"/>
        <v>Suncor Industrial System</v>
      </c>
      <c r="E112" s="51">
        <v>281666.72120000003</v>
      </c>
      <c r="F112" s="51">
        <v>251531.9633</v>
      </c>
      <c r="G112" s="51">
        <v>264216.32290000003</v>
      </c>
      <c r="H112" s="51">
        <v>245211.32370000001</v>
      </c>
      <c r="I112" s="51">
        <v>229179.364</v>
      </c>
      <c r="J112" s="51">
        <v>249225.87830000001</v>
      </c>
      <c r="K112" s="51">
        <v>272814.78960000002</v>
      </c>
      <c r="L112" s="51">
        <v>257187.93100000001</v>
      </c>
      <c r="M112" s="51">
        <v>264909.45760000002</v>
      </c>
      <c r="N112" s="51">
        <v>277437.45209999999</v>
      </c>
      <c r="O112" s="51">
        <v>299713.77679999999</v>
      </c>
      <c r="P112" s="51">
        <v>297036.63829999999</v>
      </c>
      <c r="Q112" s="32">
        <v>16332413.17</v>
      </c>
      <c r="R112" s="32">
        <v>7235651.1799999997</v>
      </c>
      <c r="S112" s="32">
        <v>26658561.629999999</v>
      </c>
      <c r="T112" s="32">
        <v>33553884.350000001</v>
      </c>
      <c r="U112" s="32">
        <v>28936902.600000001</v>
      </c>
      <c r="V112" s="32">
        <v>27019593.620000001</v>
      </c>
      <c r="W112" s="32">
        <v>14895212.029999999</v>
      </c>
      <c r="X112" s="32">
        <v>22036740.68</v>
      </c>
      <c r="Y112" s="32">
        <v>31002733.899999999</v>
      </c>
      <c r="Z112" s="32">
        <v>16578645.550000001</v>
      </c>
      <c r="AA112" s="32">
        <v>8454587.0899999999</v>
      </c>
      <c r="AB112" s="32">
        <v>15507636.26</v>
      </c>
      <c r="AC112" s="2">
        <v>5.33</v>
      </c>
      <c r="AD112" s="2">
        <v>5.33</v>
      </c>
      <c r="AE112" s="2">
        <v>4.92</v>
      </c>
      <c r="AF112" s="2">
        <v>4.92</v>
      </c>
      <c r="AG112" s="2">
        <v>4.92</v>
      </c>
      <c r="AH112" s="2">
        <v>4.92</v>
      </c>
      <c r="AI112" s="2">
        <v>4.92</v>
      </c>
      <c r="AJ112" s="2">
        <v>4.92</v>
      </c>
      <c r="AK112" s="2">
        <v>4.92</v>
      </c>
      <c r="AL112" s="2">
        <v>4.92</v>
      </c>
      <c r="AM112" s="2">
        <v>4.92</v>
      </c>
      <c r="AN112" s="2">
        <v>4.92</v>
      </c>
      <c r="AO112" s="33">
        <v>870517.62</v>
      </c>
      <c r="AP112" s="33">
        <v>385660.21</v>
      </c>
      <c r="AQ112" s="33">
        <v>1311601.23</v>
      </c>
      <c r="AR112" s="33">
        <v>1650851.11</v>
      </c>
      <c r="AS112" s="33">
        <v>1423695.61</v>
      </c>
      <c r="AT112" s="33">
        <v>1329364.01</v>
      </c>
      <c r="AU112" s="33">
        <v>732844.43</v>
      </c>
      <c r="AV112" s="33">
        <v>1084207.6399999999</v>
      </c>
      <c r="AW112" s="33">
        <v>1525334.51</v>
      </c>
      <c r="AX112" s="33">
        <v>815669.36</v>
      </c>
      <c r="AY112" s="33">
        <v>415965.68</v>
      </c>
      <c r="AZ112" s="33">
        <v>762975.7</v>
      </c>
      <c r="BA112" s="31">
        <f t="shared" si="267"/>
        <v>-6532.97</v>
      </c>
      <c r="BB112" s="31">
        <f t="shared" si="268"/>
        <v>-2894.26</v>
      </c>
      <c r="BC112" s="31">
        <f t="shared" si="269"/>
        <v>-10663.42</v>
      </c>
      <c r="BD112" s="31">
        <f t="shared" si="270"/>
        <v>53686.21</v>
      </c>
      <c r="BE112" s="31">
        <f t="shared" si="271"/>
        <v>46299.040000000001</v>
      </c>
      <c r="BF112" s="31">
        <f t="shared" si="272"/>
        <v>43231.35</v>
      </c>
      <c r="BG112" s="31">
        <f t="shared" si="273"/>
        <v>46175.16</v>
      </c>
      <c r="BH112" s="31">
        <f t="shared" si="274"/>
        <v>68313.899999999994</v>
      </c>
      <c r="BI112" s="31">
        <f t="shared" si="275"/>
        <v>96108.479999999996</v>
      </c>
      <c r="BJ112" s="31">
        <f t="shared" si="276"/>
        <v>-64656.72</v>
      </c>
      <c r="BK112" s="31">
        <f t="shared" si="277"/>
        <v>-32972.89</v>
      </c>
      <c r="BL112" s="31">
        <f t="shared" si="278"/>
        <v>-60479.78</v>
      </c>
      <c r="BM112" s="6">
        <f t="shared" ca="1" si="318"/>
        <v>3.7100000000000001E-2</v>
      </c>
      <c r="BN112" s="6">
        <f t="shared" ca="1" si="318"/>
        <v>3.7100000000000001E-2</v>
      </c>
      <c r="BO112" s="6">
        <f t="shared" ca="1" si="318"/>
        <v>3.7100000000000001E-2</v>
      </c>
      <c r="BP112" s="6">
        <f t="shared" ca="1" si="318"/>
        <v>3.7100000000000001E-2</v>
      </c>
      <c r="BQ112" s="6">
        <f t="shared" ca="1" si="318"/>
        <v>3.7100000000000001E-2</v>
      </c>
      <c r="BR112" s="6">
        <f t="shared" ca="1" si="318"/>
        <v>3.7100000000000001E-2</v>
      </c>
      <c r="BS112" s="6">
        <f t="shared" ca="1" si="318"/>
        <v>3.7100000000000001E-2</v>
      </c>
      <c r="BT112" s="6">
        <f t="shared" ca="1" si="318"/>
        <v>3.7100000000000001E-2</v>
      </c>
      <c r="BU112" s="6">
        <f t="shared" ca="1" si="318"/>
        <v>3.7100000000000001E-2</v>
      </c>
      <c r="BV112" s="6">
        <f t="shared" ca="1" si="318"/>
        <v>3.7100000000000001E-2</v>
      </c>
      <c r="BW112" s="6">
        <f t="shared" ca="1" si="318"/>
        <v>3.7100000000000001E-2</v>
      </c>
      <c r="BX112" s="6">
        <f t="shared" ca="1" si="318"/>
        <v>3.7100000000000001E-2</v>
      </c>
      <c r="BY112" s="31">
        <f t="shared" ca="1" si="306"/>
        <v>605932.53</v>
      </c>
      <c r="BZ112" s="31">
        <f t="shared" ca="1" si="307"/>
        <v>268442.65999999997</v>
      </c>
      <c r="CA112" s="31">
        <f t="shared" ca="1" si="308"/>
        <v>989032.64</v>
      </c>
      <c r="CB112" s="31">
        <f t="shared" ca="1" si="309"/>
        <v>1244849.1100000001</v>
      </c>
      <c r="CC112" s="31">
        <f t="shared" ca="1" si="310"/>
        <v>1073559.0900000001</v>
      </c>
      <c r="CD112" s="31">
        <f t="shared" ca="1" si="311"/>
        <v>1002426.92</v>
      </c>
      <c r="CE112" s="31">
        <f t="shared" ca="1" si="312"/>
        <v>552612.37</v>
      </c>
      <c r="CF112" s="31">
        <f t="shared" ca="1" si="313"/>
        <v>817563.08</v>
      </c>
      <c r="CG112" s="31">
        <f t="shared" ca="1" si="314"/>
        <v>1150201.43</v>
      </c>
      <c r="CH112" s="31">
        <f t="shared" ca="1" si="315"/>
        <v>615067.75</v>
      </c>
      <c r="CI112" s="31">
        <f t="shared" ca="1" si="316"/>
        <v>313665.18</v>
      </c>
      <c r="CJ112" s="31">
        <f t="shared" ca="1" si="317"/>
        <v>575333.31000000006</v>
      </c>
      <c r="CK112" s="32">
        <f t="shared" ca="1" si="279"/>
        <v>44097.52</v>
      </c>
      <c r="CL112" s="32">
        <f t="shared" ca="1" si="280"/>
        <v>19536.259999999998</v>
      </c>
      <c r="CM112" s="32">
        <f t="shared" ca="1" si="281"/>
        <v>71978.12</v>
      </c>
      <c r="CN112" s="32">
        <f t="shared" ca="1" si="282"/>
        <v>90595.49</v>
      </c>
      <c r="CO112" s="32">
        <f t="shared" ca="1" si="283"/>
        <v>78129.64</v>
      </c>
      <c r="CP112" s="32">
        <f t="shared" ca="1" si="284"/>
        <v>72952.899999999994</v>
      </c>
      <c r="CQ112" s="32">
        <f t="shared" ca="1" si="285"/>
        <v>40217.07</v>
      </c>
      <c r="CR112" s="32">
        <f t="shared" ca="1" si="286"/>
        <v>59499.199999999997</v>
      </c>
      <c r="CS112" s="32">
        <f t="shared" ca="1" si="287"/>
        <v>83707.38</v>
      </c>
      <c r="CT112" s="32">
        <f t="shared" ca="1" si="288"/>
        <v>44762.34</v>
      </c>
      <c r="CU112" s="32">
        <f t="shared" ca="1" si="289"/>
        <v>22827.39</v>
      </c>
      <c r="CV112" s="32">
        <f t="shared" ca="1" si="290"/>
        <v>41870.620000000003</v>
      </c>
      <c r="CW112" s="31">
        <f t="shared" ca="1" si="291"/>
        <v>-213954.59999999995</v>
      </c>
      <c r="CX112" s="31">
        <f t="shared" ca="1" si="292"/>
        <v>-94787.030000000042</v>
      </c>
      <c r="CY112" s="31">
        <f t="shared" ca="1" si="293"/>
        <v>-239927.04999999996</v>
      </c>
      <c r="CZ112" s="31">
        <f t="shared" ca="1" si="294"/>
        <v>-369092.72000000003</v>
      </c>
      <c r="DA112" s="31">
        <f t="shared" ca="1" si="295"/>
        <v>-318305.9200000001</v>
      </c>
      <c r="DB112" s="31">
        <f t="shared" ca="1" si="296"/>
        <v>-297215.53999999992</v>
      </c>
      <c r="DC112" s="31">
        <f t="shared" ca="1" si="297"/>
        <v>-186190.15000000011</v>
      </c>
      <c r="DD112" s="31">
        <f t="shared" ca="1" si="298"/>
        <v>-275459.26</v>
      </c>
      <c r="DE112" s="31">
        <f t="shared" ca="1" si="299"/>
        <v>-387534.17999999993</v>
      </c>
      <c r="DF112" s="31">
        <f t="shared" ca="1" si="300"/>
        <v>-91182.550000000017</v>
      </c>
      <c r="DG112" s="31">
        <f t="shared" ca="1" si="301"/>
        <v>-46500.219999999987</v>
      </c>
      <c r="DH112" s="31">
        <f t="shared" ca="1" si="302"/>
        <v>-85291.989999999903</v>
      </c>
      <c r="DI112" s="32">
        <f t="shared" ca="1" si="231"/>
        <v>-10697.73</v>
      </c>
      <c r="DJ112" s="32">
        <f t="shared" ca="1" si="232"/>
        <v>-4739.3500000000004</v>
      </c>
      <c r="DK112" s="32">
        <f t="shared" ca="1" si="233"/>
        <v>-11996.35</v>
      </c>
      <c r="DL112" s="32">
        <f t="shared" ca="1" si="234"/>
        <v>-18454.64</v>
      </c>
      <c r="DM112" s="32">
        <f t="shared" ca="1" si="235"/>
        <v>-15915.3</v>
      </c>
      <c r="DN112" s="32">
        <f t="shared" ca="1" si="236"/>
        <v>-14860.78</v>
      </c>
      <c r="DO112" s="32">
        <f t="shared" ca="1" si="237"/>
        <v>-9309.51</v>
      </c>
      <c r="DP112" s="32">
        <f t="shared" ca="1" si="238"/>
        <v>-13772.96</v>
      </c>
      <c r="DQ112" s="32">
        <f t="shared" ca="1" si="239"/>
        <v>-19376.71</v>
      </c>
      <c r="DR112" s="32">
        <f t="shared" ca="1" si="240"/>
        <v>-4559.13</v>
      </c>
      <c r="DS112" s="32">
        <f t="shared" ca="1" si="241"/>
        <v>-2325.0100000000002</v>
      </c>
      <c r="DT112" s="32">
        <f t="shared" ca="1" si="242"/>
        <v>-4264.6000000000004</v>
      </c>
      <c r="DU112" s="31">
        <f t="shared" ca="1" si="243"/>
        <v>-46493.87</v>
      </c>
      <c r="DV112" s="31">
        <f t="shared" ca="1" si="244"/>
        <v>-20376.52</v>
      </c>
      <c r="DW112" s="31">
        <f t="shared" ca="1" si="245"/>
        <v>-51071.34</v>
      </c>
      <c r="DX112" s="31">
        <f t="shared" ca="1" si="246"/>
        <v>-77703.740000000005</v>
      </c>
      <c r="DY112" s="31">
        <f t="shared" ca="1" si="247"/>
        <v>-66292.320000000007</v>
      </c>
      <c r="DZ112" s="31">
        <f t="shared" ca="1" si="248"/>
        <v>-61205.73</v>
      </c>
      <c r="EA112" s="31">
        <f t="shared" ca="1" si="249"/>
        <v>-37921.379999999997</v>
      </c>
      <c r="EB112" s="31">
        <f t="shared" ca="1" si="250"/>
        <v>-55459.47</v>
      </c>
      <c r="EC112" s="31">
        <f t="shared" ca="1" si="251"/>
        <v>-77118.899999999994</v>
      </c>
      <c r="ED112" s="31">
        <f t="shared" ca="1" si="252"/>
        <v>-17939.13</v>
      </c>
      <c r="EE112" s="31">
        <f t="shared" ca="1" si="253"/>
        <v>-9039.7900000000009</v>
      </c>
      <c r="EF112" s="31">
        <f t="shared" ca="1" si="254"/>
        <v>-16388.240000000002</v>
      </c>
      <c r="EG112" s="32">
        <f t="shared" ca="1" si="255"/>
        <v>-271146.19999999995</v>
      </c>
      <c r="EH112" s="32">
        <f t="shared" ca="1" si="256"/>
        <v>-119902.90000000005</v>
      </c>
      <c r="EI112" s="32">
        <f t="shared" ca="1" si="257"/>
        <v>-302994.74</v>
      </c>
      <c r="EJ112" s="32">
        <f t="shared" ca="1" si="258"/>
        <v>-465251.10000000003</v>
      </c>
      <c r="EK112" s="32">
        <f t="shared" ca="1" si="259"/>
        <v>-400513.5400000001</v>
      </c>
      <c r="EL112" s="32">
        <f t="shared" ca="1" si="260"/>
        <v>-373282.04999999993</v>
      </c>
      <c r="EM112" s="32">
        <f t="shared" ca="1" si="261"/>
        <v>-233421.04000000012</v>
      </c>
      <c r="EN112" s="32">
        <f t="shared" ca="1" si="262"/>
        <v>-344691.69000000006</v>
      </c>
      <c r="EO112" s="32">
        <f t="shared" ca="1" si="263"/>
        <v>-484029.78999999992</v>
      </c>
      <c r="EP112" s="32">
        <f t="shared" ca="1" si="264"/>
        <v>-113680.81000000003</v>
      </c>
      <c r="EQ112" s="32">
        <f t="shared" ca="1" si="265"/>
        <v>-57865.01999999999</v>
      </c>
      <c r="ER112" s="32">
        <f t="shared" ca="1" si="266"/>
        <v>-105944.82999999991</v>
      </c>
    </row>
    <row r="113" spans="1:148" x14ac:dyDescent="0.25">
      <c r="A113" t="s">
        <v>488</v>
      </c>
      <c r="B113" s="1" t="s">
        <v>114</v>
      </c>
      <c r="C113" t="str">
        <f t="shared" ca="1" si="319"/>
        <v>SCR2</v>
      </c>
      <c r="D113" t="str">
        <f t="shared" ca="1" si="320"/>
        <v>Magrath Wind Facility</v>
      </c>
      <c r="E113" s="51">
        <v>11760.7559</v>
      </c>
      <c r="F113" s="51">
        <v>11717.124</v>
      </c>
      <c r="G113" s="51">
        <v>6594.1927999999998</v>
      </c>
      <c r="H113" s="51">
        <v>8843.3081999999995</v>
      </c>
      <c r="I113" s="51">
        <v>7178.0771999999997</v>
      </c>
      <c r="J113" s="51">
        <v>4843.7916999999998</v>
      </c>
      <c r="K113" s="51">
        <v>3616.1768999999999</v>
      </c>
      <c r="L113" s="51">
        <v>4073.4870000000001</v>
      </c>
      <c r="M113" s="51">
        <v>6811.8028999999997</v>
      </c>
      <c r="N113" s="51">
        <v>7286.6365999999998</v>
      </c>
      <c r="O113" s="51">
        <v>9212.4920999999995</v>
      </c>
      <c r="P113" s="51">
        <v>9411.8819000000003</v>
      </c>
      <c r="Q113" s="32">
        <v>392731.41</v>
      </c>
      <c r="R113" s="32">
        <v>291470.77</v>
      </c>
      <c r="S113" s="32">
        <v>437633.6</v>
      </c>
      <c r="T113" s="32">
        <v>1157952.6100000001</v>
      </c>
      <c r="U113" s="32">
        <v>876077.34</v>
      </c>
      <c r="V113" s="32">
        <v>312304.09000000003</v>
      </c>
      <c r="W113" s="32">
        <v>104705.61</v>
      </c>
      <c r="X113" s="32">
        <v>275494.89</v>
      </c>
      <c r="Y113" s="32">
        <v>316076.24</v>
      </c>
      <c r="Z113" s="32">
        <v>277568.38</v>
      </c>
      <c r="AA113" s="32">
        <v>205299.31</v>
      </c>
      <c r="AB113" s="32">
        <v>324541.07</v>
      </c>
      <c r="AC113" s="2">
        <v>2.15</v>
      </c>
      <c r="AD113" s="2">
        <v>2.15</v>
      </c>
      <c r="AE113" s="2">
        <v>2.15</v>
      </c>
      <c r="AF113" s="2">
        <v>2.15</v>
      </c>
      <c r="AG113" s="2">
        <v>2.15</v>
      </c>
      <c r="AH113" s="2">
        <v>2.15</v>
      </c>
      <c r="AI113" s="2">
        <v>2.15</v>
      </c>
      <c r="AJ113" s="2">
        <v>2.15</v>
      </c>
      <c r="AK113" s="2">
        <v>2.15</v>
      </c>
      <c r="AL113" s="2">
        <v>1.82</v>
      </c>
      <c r="AM113" s="2">
        <v>1.82</v>
      </c>
      <c r="AN113" s="2">
        <v>1.82</v>
      </c>
      <c r="AO113" s="33">
        <v>8443.73</v>
      </c>
      <c r="AP113" s="33">
        <v>6266.62</v>
      </c>
      <c r="AQ113" s="33">
        <v>9409.1200000000008</v>
      </c>
      <c r="AR113" s="33">
        <v>24895.98</v>
      </c>
      <c r="AS113" s="33">
        <v>18835.66</v>
      </c>
      <c r="AT113" s="33">
        <v>6714.54</v>
      </c>
      <c r="AU113" s="33">
        <v>2251.17</v>
      </c>
      <c r="AV113" s="33">
        <v>5923.14</v>
      </c>
      <c r="AW113" s="33">
        <v>6795.64</v>
      </c>
      <c r="AX113" s="33">
        <v>5051.74</v>
      </c>
      <c r="AY113" s="33">
        <v>3736.45</v>
      </c>
      <c r="AZ113" s="33">
        <v>5906.65</v>
      </c>
      <c r="BA113" s="31">
        <f t="shared" si="267"/>
        <v>-157.09</v>
      </c>
      <c r="BB113" s="31">
        <f t="shared" si="268"/>
        <v>-116.59</v>
      </c>
      <c r="BC113" s="31">
        <f t="shared" si="269"/>
        <v>-175.05</v>
      </c>
      <c r="BD113" s="31">
        <f t="shared" si="270"/>
        <v>1852.72</v>
      </c>
      <c r="BE113" s="31">
        <f t="shared" si="271"/>
        <v>1401.72</v>
      </c>
      <c r="BF113" s="31">
        <f t="shared" si="272"/>
        <v>499.69</v>
      </c>
      <c r="BG113" s="31">
        <f t="shared" si="273"/>
        <v>324.58999999999997</v>
      </c>
      <c r="BH113" s="31">
        <f t="shared" si="274"/>
        <v>854.03</v>
      </c>
      <c r="BI113" s="31">
        <f t="shared" si="275"/>
        <v>979.84</v>
      </c>
      <c r="BJ113" s="31">
        <f t="shared" si="276"/>
        <v>-1082.52</v>
      </c>
      <c r="BK113" s="31">
        <f t="shared" si="277"/>
        <v>-800.67</v>
      </c>
      <c r="BL113" s="31">
        <f t="shared" si="278"/>
        <v>-1265.71</v>
      </c>
      <c r="BM113" s="6">
        <f t="shared" ca="1" si="318"/>
        <v>1.9900000000000001E-2</v>
      </c>
      <c r="BN113" s="6">
        <f t="shared" ca="1" si="318"/>
        <v>1.9900000000000001E-2</v>
      </c>
      <c r="BO113" s="6">
        <f t="shared" ca="1" si="318"/>
        <v>1.9900000000000001E-2</v>
      </c>
      <c r="BP113" s="6">
        <f t="shared" ca="1" si="318"/>
        <v>1.9900000000000001E-2</v>
      </c>
      <c r="BQ113" s="6">
        <f t="shared" ca="1" si="318"/>
        <v>1.9900000000000001E-2</v>
      </c>
      <c r="BR113" s="6">
        <f t="shared" ca="1" si="318"/>
        <v>1.9900000000000001E-2</v>
      </c>
      <c r="BS113" s="6">
        <f t="shared" ca="1" si="318"/>
        <v>1.9900000000000001E-2</v>
      </c>
      <c r="BT113" s="6">
        <f t="shared" ca="1" si="318"/>
        <v>1.9900000000000001E-2</v>
      </c>
      <c r="BU113" s="6">
        <f t="shared" ca="1" si="318"/>
        <v>1.9900000000000001E-2</v>
      </c>
      <c r="BV113" s="6">
        <f t="shared" ca="1" si="318"/>
        <v>1.9900000000000001E-2</v>
      </c>
      <c r="BW113" s="6">
        <f t="shared" ca="1" si="318"/>
        <v>1.9900000000000001E-2</v>
      </c>
      <c r="BX113" s="6">
        <f t="shared" ca="1" si="318"/>
        <v>1.9900000000000001E-2</v>
      </c>
      <c r="BY113" s="31">
        <f t="shared" ca="1" si="306"/>
        <v>7815.36</v>
      </c>
      <c r="BZ113" s="31">
        <f t="shared" ca="1" si="307"/>
        <v>5800.27</v>
      </c>
      <c r="CA113" s="31">
        <f t="shared" ca="1" si="308"/>
        <v>8708.91</v>
      </c>
      <c r="CB113" s="31">
        <f t="shared" ca="1" si="309"/>
        <v>23043.26</v>
      </c>
      <c r="CC113" s="31">
        <f t="shared" ca="1" si="310"/>
        <v>17433.939999999999</v>
      </c>
      <c r="CD113" s="31">
        <f t="shared" ca="1" si="311"/>
        <v>6214.85</v>
      </c>
      <c r="CE113" s="31">
        <f t="shared" ca="1" si="312"/>
        <v>2083.64</v>
      </c>
      <c r="CF113" s="31">
        <f t="shared" ca="1" si="313"/>
        <v>5482.35</v>
      </c>
      <c r="CG113" s="31">
        <f t="shared" ca="1" si="314"/>
        <v>6289.92</v>
      </c>
      <c r="CH113" s="31">
        <f t="shared" ca="1" si="315"/>
        <v>5523.61</v>
      </c>
      <c r="CI113" s="31">
        <f t="shared" ca="1" si="316"/>
        <v>4085.46</v>
      </c>
      <c r="CJ113" s="31">
        <f t="shared" ca="1" si="317"/>
        <v>6458.37</v>
      </c>
      <c r="CK113" s="32">
        <f t="shared" ca="1" si="279"/>
        <v>1060.3699999999999</v>
      </c>
      <c r="CL113" s="32">
        <f t="shared" ca="1" si="280"/>
        <v>786.97</v>
      </c>
      <c r="CM113" s="32">
        <f t="shared" ca="1" si="281"/>
        <v>1181.6099999999999</v>
      </c>
      <c r="CN113" s="32">
        <f t="shared" ca="1" si="282"/>
        <v>3126.47</v>
      </c>
      <c r="CO113" s="32">
        <f t="shared" ca="1" si="283"/>
        <v>2365.41</v>
      </c>
      <c r="CP113" s="32">
        <f t="shared" ca="1" si="284"/>
        <v>843.22</v>
      </c>
      <c r="CQ113" s="32">
        <f t="shared" ca="1" si="285"/>
        <v>282.70999999999998</v>
      </c>
      <c r="CR113" s="32">
        <f t="shared" ca="1" si="286"/>
        <v>743.84</v>
      </c>
      <c r="CS113" s="32">
        <f t="shared" ca="1" si="287"/>
        <v>853.41</v>
      </c>
      <c r="CT113" s="32">
        <f t="shared" ca="1" si="288"/>
        <v>749.43</v>
      </c>
      <c r="CU113" s="32">
        <f t="shared" ca="1" si="289"/>
        <v>554.30999999999995</v>
      </c>
      <c r="CV113" s="32">
        <f t="shared" ca="1" si="290"/>
        <v>876.26</v>
      </c>
      <c r="CW113" s="31">
        <f t="shared" ca="1" si="291"/>
        <v>589.09</v>
      </c>
      <c r="CX113" s="31">
        <f t="shared" ca="1" si="292"/>
        <v>437.21000000000083</v>
      </c>
      <c r="CY113" s="31">
        <f t="shared" ca="1" si="293"/>
        <v>656.44999999999959</v>
      </c>
      <c r="CZ113" s="31">
        <f t="shared" ca="1" si="294"/>
        <v>-578.97</v>
      </c>
      <c r="DA113" s="31">
        <f t="shared" ca="1" si="295"/>
        <v>-438.03000000000134</v>
      </c>
      <c r="DB113" s="31">
        <f t="shared" ca="1" si="296"/>
        <v>-156.15999999999934</v>
      </c>
      <c r="DC113" s="31">
        <f t="shared" ca="1" si="297"/>
        <v>-209.41000000000014</v>
      </c>
      <c r="DD113" s="31">
        <f t="shared" ca="1" si="298"/>
        <v>-550.97999999999979</v>
      </c>
      <c r="DE113" s="31">
        <f t="shared" ca="1" si="299"/>
        <v>-632.15000000000043</v>
      </c>
      <c r="DF113" s="31">
        <f t="shared" ca="1" si="300"/>
        <v>2303.8200000000002</v>
      </c>
      <c r="DG113" s="31">
        <f t="shared" ca="1" si="301"/>
        <v>1703.9900000000007</v>
      </c>
      <c r="DH113" s="31">
        <f t="shared" ca="1" si="302"/>
        <v>2693.6900000000005</v>
      </c>
      <c r="DI113" s="32">
        <f t="shared" ca="1" si="231"/>
        <v>29.45</v>
      </c>
      <c r="DJ113" s="32">
        <f t="shared" ca="1" si="232"/>
        <v>21.86</v>
      </c>
      <c r="DK113" s="32">
        <f t="shared" ca="1" si="233"/>
        <v>32.82</v>
      </c>
      <c r="DL113" s="32">
        <f t="shared" ca="1" si="234"/>
        <v>-28.95</v>
      </c>
      <c r="DM113" s="32">
        <f t="shared" ca="1" si="235"/>
        <v>-21.9</v>
      </c>
      <c r="DN113" s="32">
        <f t="shared" ca="1" si="236"/>
        <v>-7.81</v>
      </c>
      <c r="DO113" s="32">
        <f t="shared" ca="1" si="237"/>
        <v>-10.47</v>
      </c>
      <c r="DP113" s="32">
        <f t="shared" ca="1" si="238"/>
        <v>-27.55</v>
      </c>
      <c r="DQ113" s="32">
        <f t="shared" ca="1" si="239"/>
        <v>-31.61</v>
      </c>
      <c r="DR113" s="32">
        <f t="shared" ca="1" si="240"/>
        <v>115.19</v>
      </c>
      <c r="DS113" s="32">
        <f t="shared" ca="1" si="241"/>
        <v>85.2</v>
      </c>
      <c r="DT113" s="32">
        <f t="shared" ca="1" si="242"/>
        <v>134.68</v>
      </c>
      <c r="DU113" s="31">
        <f t="shared" ca="1" si="243"/>
        <v>128.01</v>
      </c>
      <c r="DV113" s="31">
        <f t="shared" ca="1" si="244"/>
        <v>93.99</v>
      </c>
      <c r="DW113" s="31">
        <f t="shared" ca="1" si="245"/>
        <v>139.72999999999999</v>
      </c>
      <c r="DX113" s="31">
        <f t="shared" ca="1" si="246"/>
        <v>-121.89</v>
      </c>
      <c r="DY113" s="31">
        <f t="shared" ca="1" si="247"/>
        <v>-91.23</v>
      </c>
      <c r="DZ113" s="31">
        <f t="shared" ca="1" si="248"/>
        <v>-32.159999999999997</v>
      </c>
      <c r="EA113" s="31">
        <f t="shared" ca="1" si="249"/>
        <v>-42.65</v>
      </c>
      <c r="EB113" s="31">
        <f t="shared" ca="1" si="250"/>
        <v>-110.93</v>
      </c>
      <c r="EC113" s="31">
        <f t="shared" ca="1" si="251"/>
        <v>-125.8</v>
      </c>
      <c r="ED113" s="31">
        <f t="shared" ca="1" si="252"/>
        <v>453.25</v>
      </c>
      <c r="EE113" s="31">
        <f t="shared" ca="1" si="253"/>
        <v>331.26</v>
      </c>
      <c r="EF113" s="31">
        <f t="shared" ca="1" si="254"/>
        <v>517.57000000000005</v>
      </c>
      <c r="EG113" s="32">
        <f t="shared" ca="1" si="255"/>
        <v>746.55000000000007</v>
      </c>
      <c r="EH113" s="32">
        <f t="shared" ca="1" si="256"/>
        <v>553.06000000000085</v>
      </c>
      <c r="EI113" s="32">
        <f t="shared" ca="1" si="257"/>
        <v>828.99999999999966</v>
      </c>
      <c r="EJ113" s="32">
        <f t="shared" ca="1" si="258"/>
        <v>-729.81000000000006</v>
      </c>
      <c r="EK113" s="32">
        <f t="shared" ca="1" si="259"/>
        <v>-551.16000000000133</v>
      </c>
      <c r="EL113" s="32">
        <f t="shared" ca="1" si="260"/>
        <v>-196.12999999999934</v>
      </c>
      <c r="EM113" s="32">
        <f t="shared" ca="1" si="261"/>
        <v>-262.53000000000014</v>
      </c>
      <c r="EN113" s="32">
        <f t="shared" ca="1" si="262"/>
        <v>-689.45999999999981</v>
      </c>
      <c r="EO113" s="32">
        <f t="shared" ca="1" si="263"/>
        <v>-789.5600000000004</v>
      </c>
      <c r="EP113" s="32">
        <f t="shared" ca="1" si="264"/>
        <v>2872.26</v>
      </c>
      <c r="EQ113" s="32">
        <f t="shared" ca="1" si="265"/>
        <v>2120.4500000000007</v>
      </c>
      <c r="ER113" s="32">
        <f t="shared" ca="1" si="266"/>
        <v>3345.9400000000005</v>
      </c>
    </row>
    <row r="114" spans="1:148" x14ac:dyDescent="0.25">
      <c r="A114" t="s">
        <v>488</v>
      </c>
      <c r="B114" s="1" t="s">
        <v>115</v>
      </c>
      <c r="C114" t="str">
        <f t="shared" ca="1" si="319"/>
        <v>SCR3</v>
      </c>
      <c r="D114" t="str">
        <f t="shared" ca="1" si="320"/>
        <v>Chin Chute Wind Facility</v>
      </c>
      <c r="E114" s="51">
        <v>11260.769399999999</v>
      </c>
      <c r="F114" s="51">
        <v>10598.544</v>
      </c>
      <c r="G114" s="51">
        <v>7249.4144999999999</v>
      </c>
      <c r="H114" s="51">
        <v>8454.4884000000002</v>
      </c>
      <c r="I114" s="51">
        <v>7409.5001000000002</v>
      </c>
      <c r="J114" s="51">
        <v>4889.4962999999998</v>
      </c>
      <c r="K114" s="51">
        <v>3459.4409000000001</v>
      </c>
      <c r="L114" s="51">
        <v>4113.6715999999997</v>
      </c>
      <c r="M114" s="51">
        <v>7557.7862999999998</v>
      </c>
      <c r="N114" s="51">
        <v>8103.8885</v>
      </c>
      <c r="O114" s="51">
        <v>8524.7214000000004</v>
      </c>
      <c r="P114" s="51">
        <v>8889.5429999999997</v>
      </c>
      <c r="Q114" s="32">
        <v>410580.93</v>
      </c>
      <c r="R114" s="32">
        <v>270105.39</v>
      </c>
      <c r="S114" s="32">
        <v>453478.34</v>
      </c>
      <c r="T114" s="32">
        <v>972419.93</v>
      </c>
      <c r="U114" s="32">
        <v>741336.34</v>
      </c>
      <c r="V114" s="32">
        <v>258979.48</v>
      </c>
      <c r="W114" s="32">
        <v>129478.2</v>
      </c>
      <c r="X114" s="32">
        <v>241993.27</v>
      </c>
      <c r="Y114" s="32">
        <v>354340.26</v>
      </c>
      <c r="Z114" s="32">
        <v>394756.58</v>
      </c>
      <c r="AA114" s="32">
        <v>192060.82</v>
      </c>
      <c r="AB114" s="32">
        <v>327615.21000000002</v>
      </c>
      <c r="AC114" s="2">
        <v>1.36</v>
      </c>
      <c r="AD114" s="2">
        <v>1.36</v>
      </c>
      <c r="AE114" s="2">
        <v>1.36</v>
      </c>
      <c r="AF114" s="2">
        <v>1.36</v>
      </c>
      <c r="AG114" s="2">
        <v>1.36</v>
      </c>
      <c r="AH114" s="2">
        <v>1.36</v>
      </c>
      <c r="AI114" s="2">
        <v>1.36</v>
      </c>
      <c r="AJ114" s="2">
        <v>1.36</v>
      </c>
      <c r="AK114" s="2">
        <v>1.36</v>
      </c>
      <c r="AL114" s="2">
        <v>1.05</v>
      </c>
      <c r="AM114" s="2">
        <v>1.05</v>
      </c>
      <c r="AN114" s="2">
        <v>1.05</v>
      </c>
      <c r="AO114" s="33">
        <v>5583.9</v>
      </c>
      <c r="AP114" s="33">
        <v>3673.43</v>
      </c>
      <c r="AQ114" s="33">
        <v>6167.31</v>
      </c>
      <c r="AR114" s="33">
        <v>13224.91</v>
      </c>
      <c r="AS114" s="33">
        <v>10082.17</v>
      </c>
      <c r="AT114" s="33">
        <v>3522.12</v>
      </c>
      <c r="AU114" s="33">
        <v>1760.9</v>
      </c>
      <c r="AV114" s="33">
        <v>3291.11</v>
      </c>
      <c r="AW114" s="33">
        <v>4819.03</v>
      </c>
      <c r="AX114" s="33">
        <v>4144.9399999999996</v>
      </c>
      <c r="AY114" s="33">
        <v>2016.64</v>
      </c>
      <c r="AZ114" s="33">
        <v>3439.96</v>
      </c>
      <c r="BA114" s="31">
        <f t="shared" si="267"/>
        <v>-164.23</v>
      </c>
      <c r="BB114" s="31">
        <f t="shared" si="268"/>
        <v>-108.04</v>
      </c>
      <c r="BC114" s="31">
        <f t="shared" si="269"/>
        <v>-181.39</v>
      </c>
      <c r="BD114" s="31">
        <f t="shared" si="270"/>
        <v>1555.87</v>
      </c>
      <c r="BE114" s="31">
        <f t="shared" si="271"/>
        <v>1186.1400000000001</v>
      </c>
      <c r="BF114" s="31">
        <f t="shared" si="272"/>
        <v>414.37</v>
      </c>
      <c r="BG114" s="31">
        <f t="shared" si="273"/>
        <v>401.38</v>
      </c>
      <c r="BH114" s="31">
        <f t="shared" si="274"/>
        <v>750.18</v>
      </c>
      <c r="BI114" s="31">
        <f t="shared" si="275"/>
        <v>1098.45</v>
      </c>
      <c r="BJ114" s="31">
        <f t="shared" si="276"/>
        <v>-1539.55</v>
      </c>
      <c r="BK114" s="31">
        <f t="shared" si="277"/>
        <v>-749.04</v>
      </c>
      <c r="BL114" s="31">
        <f t="shared" si="278"/>
        <v>-1277.7</v>
      </c>
      <c r="BM114" s="6">
        <f t="shared" ca="1" si="318"/>
        <v>4.5999999999999999E-3</v>
      </c>
      <c r="BN114" s="6">
        <f t="shared" ca="1" si="318"/>
        <v>4.5999999999999999E-3</v>
      </c>
      <c r="BO114" s="6">
        <f t="shared" ca="1" si="318"/>
        <v>4.5999999999999999E-3</v>
      </c>
      <c r="BP114" s="6">
        <f t="shared" ca="1" si="318"/>
        <v>4.5999999999999999E-3</v>
      </c>
      <c r="BQ114" s="6">
        <f t="shared" ca="1" si="318"/>
        <v>4.5999999999999999E-3</v>
      </c>
      <c r="BR114" s="6">
        <f t="shared" ca="1" si="318"/>
        <v>4.5999999999999999E-3</v>
      </c>
      <c r="BS114" s="6">
        <f t="shared" ca="1" si="318"/>
        <v>4.5999999999999999E-3</v>
      </c>
      <c r="BT114" s="6">
        <f t="shared" ca="1" si="318"/>
        <v>4.5999999999999999E-3</v>
      </c>
      <c r="BU114" s="6">
        <f t="shared" ca="1" si="318"/>
        <v>4.5999999999999999E-3</v>
      </c>
      <c r="BV114" s="6">
        <f t="shared" ca="1" si="318"/>
        <v>4.5999999999999999E-3</v>
      </c>
      <c r="BW114" s="6">
        <f t="shared" ca="1" si="318"/>
        <v>4.5999999999999999E-3</v>
      </c>
      <c r="BX114" s="6">
        <f t="shared" ca="1" si="318"/>
        <v>4.5999999999999999E-3</v>
      </c>
      <c r="BY114" s="31">
        <f t="shared" ca="1" si="306"/>
        <v>1888.67</v>
      </c>
      <c r="BZ114" s="31">
        <f t="shared" ca="1" si="307"/>
        <v>1242.48</v>
      </c>
      <c r="CA114" s="31">
        <f t="shared" ca="1" si="308"/>
        <v>2086</v>
      </c>
      <c r="CB114" s="31">
        <f t="shared" ca="1" si="309"/>
        <v>4473.13</v>
      </c>
      <c r="CC114" s="31">
        <f t="shared" ca="1" si="310"/>
        <v>3410.15</v>
      </c>
      <c r="CD114" s="31">
        <f t="shared" ca="1" si="311"/>
        <v>1191.31</v>
      </c>
      <c r="CE114" s="31">
        <f t="shared" ca="1" si="312"/>
        <v>595.6</v>
      </c>
      <c r="CF114" s="31">
        <f t="shared" ca="1" si="313"/>
        <v>1113.17</v>
      </c>
      <c r="CG114" s="31">
        <f t="shared" ca="1" si="314"/>
        <v>1629.97</v>
      </c>
      <c r="CH114" s="31">
        <f t="shared" ca="1" si="315"/>
        <v>1815.88</v>
      </c>
      <c r="CI114" s="31">
        <f t="shared" ca="1" si="316"/>
        <v>883.48</v>
      </c>
      <c r="CJ114" s="31">
        <f t="shared" ca="1" si="317"/>
        <v>1507.03</v>
      </c>
      <c r="CK114" s="32">
        <f t="shared" ca="1" si="279"/>
        <v>1108.57</v>
      </c>
      <c r="CL114" s="32">
        <f t="shared" ca="1" si="280"/>
        <v>729.28</v>
      </c>
      <c r="CM114" s="32">
        <f t="shared" ca="1" si="281"/>
        <v>1224.3900000000001</v>
      </c>
      <c r="CN114" s="32">
        <f t="shared" ca="1" si="282"/>
        <v>2625.53</v>
      </c>
      <c r="CO114" s="32">
        <f t="shared" ca="1" si="283"/>
        <v>2001.61</v>
      </c>
      <c r="CP114" s="32">
        <f t="shared" ca="1" si="284"/>
        <v>699.24</v>
      </c>
      <c r="CQ114" s="32">
        <f t="shared" ca="1" si="285"/>
        <v>349.59</v>
      </c>
      <c r="CR114" s="32">
        <f t="shared" ca="1" si="286"/>
        <v>653.38</v>
      </c>
      <c r="CS114" s="32">
        <f t="shared" ca="1" si="287"/>
        <v>956.72</v>
      </c>
      <c r="CT114" s="32">
        <f t="shared" ca="1" si="288"/>
        <v>1065.8399999999999</v>
      </c>
      <c r="CU114" s="32">
        <f t="shared" ca="1" si="289"/>
        <v>518.55999999999995</v>
      </c>
      <c r="CV114" s="32">
        <f t="shared" ca="1" si="290"/>
        <v>884.56</v>
      </c>
      <c r="CW114" s="31">
        <f t="shared" ca="1" si="291"/>
        <v>-2422.4299999999998</v>
      </c>
      <c r="CX114" s="31">
        <f t="shared" ca="1" si="292"/>
        <v>-1593.6299999999999</v>
      </c>
      <c r="CY114" s="31">
        <f t="shared" ca="1" si="293"/>
        <v>-2675.53</v>
      </c>
      <c r="CZ114" s="31">
        <f t="shared" ca="1" si="294"/>
        <v>-7682.12</v>
      </c>
      <c r="DA114" s="31">
        <f t="shared" ca="1" si="295"/>
        <v>-5856.55</v>
      </c>
      <c r="DB114" s="31">
        <f t="shared" ca="1" si="296"/>
        <v>-2045.94</v>
      </c>
      <c r="DC114" s="31">
        <f t="shared" ca="1" si="297"/>
        <v>-1217.0900000000001</v>
      </c>
      <c r="DD114" s="31">
        <f t="shared" ca="1" si="298"/>
        <v>-2274.7399999999998</v>
      </c>
      <c r="DE114" s="31">
        <f t="shared" ca="1" si="299"/>
        <v>-3330.79</v>
      </c>
      <c r="DF114" s="31">
        <f t="shared" ca="1" si="300"/>
        <v>276.33000000000061</v>
      </c>
      <c r="DG114" s="31">
        <f t="shared" ca="1" si="301"/>
        <v>134.43999999999983</v>
      </c>
      <c r="DH114" s="31">
        <f t="shared" ca="1" si="302"/>
        <v>229.33000000000015</v>
      </c>
      <c r="DI114" s="32">
        <f t="shared" ca="1" si="231"/>
        <v>-121.12</v>
      </c>
      <c r="DJ114" s="32">
        <f t="shared" ca="1" si="232"/>
        <v>-79.680000000000007</v>
      </c>
      <c r="DK114" s="32">
        <f t="shared" ca="1" si="233"/>
        <v>-133.78</v>
      </c>
      <c r="DL114" s="32">
        <f t="shared" ca="1" si="234"/>
        <v>-384.11</v>
      </c>
      <c r="DM114" s="32">
        <f t="shared" ca="1" si="235"/>
        <v>-292.83</v>
      </c>
      <c r="DN114" s="32">
        <f t="shared" ca="1" si="236"/>
        <v>-102.3</v>
      </c>
      <c r="DO114" s="32">
        <f t="shared" ca="1" si="237"/>
        <v>-60.85</v>
      </c>
      <c r="DP114" s="32">
        <f t="shared" ca="1" si="238"/>
        <v>-113.74</v>
      </c>
      <c r="DQ114" s="32">
        <f t="shared" ca="1" si="239"/>
        <v>-166.54</v>
      </c>
      <c r="DR114" s="32">
        <f t="shared" ca="1" si="240"/>
        <v>13.82</v>
      </c>
      <c r="DS114" s="32">
        <f t="shared" ca="1" si="241"/>
        <v>6.72</v>
      </c>
      <c r="DT114" s="32">
        <f t="shared" ca="1" si="242"/>
        <v>11.47</v>
      </c>
      <c r="DU114" s="31">
        <f t="shared" ca="1" si="243"/>
        <v>-526.41</v>
      </c>
      <c r="DV114" s="31">
        <f t="shared" ca="1" si="244"/>
        <v>-342.59</v>
      </c>
      <c r="DW114" s="31">
        <f t="shared" ca="1" si="245"/>
        <v>-569.52</v>
      </c>
      <c r="DX114" s="31">
        <f t="shared" ca="1" si="246"/>
        <v>-1617.29</v>
      </c>
      <c r="DY114" s="31">
        <f t="shared" ca="1" si="247"/>
        <v>-1219.72</v>
      </c>
      <c r="DZ114" s="31">
        <f t="shared" ca="1" si="248"/>
        <v>-421.32</v>
      </c>
      <c r="EA114" s="31">
        <f t="shared" ca="1" si="249"/>
        <v>-247.88</v>
      </c>
      <c r="EB114" s="31">
        <f t="shared" ca="1" si="250"/>
        <v>-457.98</v>
      </c>
      <c r="EC114" s="31">
        <f t="shared" ca="1" si="251"/>
        <v>-662.82</v>
      </c>
      <c r="ED114" s="31">
        <f t="shared" ca="1" si="252"/>
        <v>54.36</v>
      </c>
      <c r="EE114" s="31">
        <f t="shared" ca="1" si="253"/>
        <v>26.14</v>
      </c>
      <c r="EF114" s="31">
        <f t="shared" ca="1" si="254"/>
        <v>44.06</v>
      </c>
      <c r="EG114" s="32">
        <f t="shared" ca="1" si="255"/>
        <v>-3069.9599999999996</v>
      </c>
      <c r="EH114" s="32">
        <f t="shared" ca="1" si="256"/>
        <v>-2015.8999999999999</v>
      </c>
      <c r="EI114" s="32">
        <f t="shared" ca="1" si="257"/>
        <v>-3378.8300000000004</v>
      </c>
      <c r="EJ114" s="32">
        <f t="shared" ca="1" si="258"/>
        <v>-9683.52</v>
      </c>
      <c r="EK114" s="32">
        <f t="shared" ca="1" si="259"/>
        <v>-7369.1</v>
      </c>
      <c r="EL114" s="32">
        <f t="shared" ca="1" si="260"/>
        <v>-2569.5600000000004</v>
      </c>
      <c r="EM114" s="32">
        <f t="shared" ca="1" si="261"/>
        <v>-1525.8200000000002</v>
      </c>
      <c r="EN114" s="32">
        <f t="shared" ca="1" si="262"/>
        <v>-2846.4599999999996</v>
      </c>
      <c r="EO114" s="32">
        <f t="shared" ca="1" si="263"/>
        <v>-4160.1499999999996</v>
      </c>
      <c r="EP114" s="32">
        <f t="shared" ca="1" si="264"/>
        <v>344.51000000000062</v>
      </c>
      <c r="EQ114" s="32">
        <f t="shared" ca="1" si="265"/>
        <v>167.29999999999984</v>
      </c>
      <c r="ER114" s="32">
        <f t="shared" ca="1" si="266"/>
        <v>284.86000000000013</v>
      </c>
    </row>
    <row r="115" spans="1:148" x14ac:dyDescent="0.25">
      <c r="A115" t="s">
        <v>488</v>
      </c>
      <c r="B115" s="1" t="s">
        <v>120</v>
      </c>
      <c r="C115" t="str">
        <f t="shared" ca="1" si="319"/>
        <v>SCR4</v>
      </c>
      <c r="D115" t="str">
        <f t="shared" ca="1" si="320"/>
        <v>Wintering Hills Wind Facility</v>
      </c>
      <c r="E115" s="51">
        <v>31665.409899999999</v>
      </c>
      <c r="F115" s="51">
        <v>23715.662199999999</v>
      </c>
      <c r="G115" s="51">
        <v>19500.767599999999</v>
      </c>
      <c r="H115" s="51">
        <v>26046.808000000001</v>
      </c>
      <c r="I115" s="51">
        <v>23773.827499999999</v>
      </c>
      <c r="J115" s="51">
        <v>20265.712500000001</v>
      </c>
      <c r="K115" s="51">
        <v>19213.046600000001</v>
      </c>
      <c r="L115" s="51">
        <v>14900.321400000001</v>
      </c>
      <c r="M115" s="51">
        <v>24511.848600000001</v>
      </c>
      <c r="N115" s="51">
        <v>23453.230899999999</v>
      </c>
      <c r="O115" s="51">
        <v>24806.514500000001</v>
      </c>
      <c r="P115" s="51">
        <v>31594.676100000001</v>
      </c>
      <c r="Q115" s="32">
        <v>1382680.05</v>
      </c>
      <c r="R115" s="32">
        <v>596761.77</v>
      </c>
      <c r="S115" s="32">
        <v>1525939.61</v>
      </c>
      <c r="T115" s="32">
        <v>3445366.53</v>
      </c>
      <c r="U115" s="32">
        <v>2465218.87</v>
      </c>
      <c r="V115" s="32">
        <v>1604382.37</v>
      </c>
      <c r="W115" s="32">
        <v>1064781.8400000001</v>
      </c>
      <c r="X115" s="32">
        <v>1089277.01</v>
      </c>
      <c r="Y115" s="32">
        <v>1966264.48</v>
      </c>
      <c r="Z115" s="32">
        <v>1875014.46</v>
      </c>
      <c r="AA115" s="32">
        <v>640743.99</v>
      </c>
      <c r="AB115" s="32">
        <v>1553447.09</v>
      </c>
      <c r="AC115" s="2">
        <v>4.5999999999999996</v>
      </c>
      <c r="AD115" s="2">
        <v>4.5999999999999996</v>
      </c>
      <c r="AE115" s="2">
        <v>4.5999999999999996</v>
      </c>
      <c r="AF115" s="2">
        <v>4.5999999999999996</v>
      </c>
      <c r="AG115" s="2">
        <v>4.5999999999999996</v>
      </c>
      <c r="AH115" s="2">
        <v>4.5999999999999996</v>
      </c>
      <c r="AI115" s="2">
        <v>4.5999999999999996</v>
      </c>
      <c r="AJ115" s="2">
        <v>4.5999999999999996</v>
      </c>
      <c r="AK115" s="2">
        <v>4.5999999999999996</v>
      </c>
      <c r="AL115" s="2">
        <v>4.5999999999999996</v>
      </c>
      <c r="AM115" s="2">
        <v>4.5999999999999996</v>
      </c>
      <c r="AN115" s="2">
        <v>4.5999999999999996</v>
      </c>
      <c r="AO115" s="33">
        <v>63603.28</v>
      </c>
      <c r="AP115" s="33">
        <v>27451.040000000001</v>
      </c>
      <c r="AQ115" s="33">
        <v>70193.22</v>
      </c>
      <c r="AR115" s="33">
        <v>158486.85999999999</v>
      </c>
      <c r="AS115" s="33">
        <v>113400.07</v>
      </c>
      <c r="AT115" s="33">
        <v>73801.59</v>
      </c>
      <c r="AU115" s="33">
        <v>48979.96</v>
      </c>
      <c r="AV115" s="33">
        <v>50106.74</v>
      </c>
      <c r="AW115" s="33">
        <v>90448.17</v>
      </c>
      <c r="AX115" s="33">
        <v>86250.67</v>
      </c>
      <c r="AY115" s="33">
        <v>29474.22</v>
      </c>
      <c r="AZ115" s="33">
        <v>71458.570000000007</v>
      </c>
      <c r="BA115" s="31">
        <f t="shared" si="267"/>
        <v>-553.07000000000005</v>
      </c>
      <c r="BB115" s="31">
        <f t="shared" si="268"/>
        <v>-238.7</v>
      </c>
      <c r="BC115" s="31">
        <f t="shared" si="269"/>
        <v>-610.38</v>
      </c>
      <c r="BD115" s="31">
        <f t="shared" si="270"/>
        <v>5512.59</v>
      </c>
      <c r="BE115" s="31">
        <f t="shared" si="271"/>
        <v>3944.35</v>
      </c>
      <c r="BF115" s="31">
        <f t="shared" si="272"/>
        <v>2567.0100000000002</v>
      </c>
      <c r="BG115" s="31">
        <f t="shared" si="273"/>
        <v>3300.82</v>
      </c>
      <c r="BH115" s="31">
        <f t="shared" si="274"/>
        <v>3376.76</v>
      </c>
      <c r="BI115" s="31">
        <f t="shared" si="275"/>
        <v>6095.42</v>
      </c>
      <c r="BJ115" s="31">
        <f t="shared" si="276"/>
        <v>-7312.56</v>
      </c>
      <c r="BK115" s="31">
        <f t="shared" si="277"/>
        <v>-2498.9</v>
      </c>
      <c r="BL115" s="31">
        <f t="shared" si="278"/>
        <v>-6058.44</v>
      </c>
      <c r="BM115" s="6">
        <f t="shared" ca="1" si="318"/>
        <v>5.2900000000000003E-2</v>
      </c>
      <c r="BN115" s="6">
        <f t="shared" ca="1" si="318"/>
        <v>5.2900000000000003E-2</v>
      </c>
      <c r="BO115" s="6">
        <f t="shared" ca="1" si="318"/>
        <v>5.2900000000000003E-2</v>
      </c>
      <c r="BP115" s="6">
        <f t="shared" ca="1" si="318"/>
        <v>5.2900000000000003E-2</v>
      </c>
      <c r="BQ115" s="6">
        <f t="shared" ca="1" si="318"/>
        <v>5.2900000000000003E-2</v>
      </c>
      <c r="BR115" s="6">
        <f t="shared" ca="1" si="318"/>
        <v>5.2900000000000003E-2</v>
      </c>
      <c r="BS115" s="6">
        <f t="shared" ca="1" si="318"/>
        <v>5.2900000000000003E-2</v>
      </c>
      <c r="BT115" s="6">
        <f t="shared" ca="1" si="318"/>
        <v>5.2900000000000003E-2</v>
      </c>
      <c r="BU115" s="6">
        <f t="shared" ca="1" si="318"/>
        <v>5.2900000000000003E-2</v>
      </c>
      <c r="BV115" s="6">
        <f t="shared" ca="1" si="318"/>
        <v>5.2900000000000003E-2</v>
      </c>
      <c r="BW115" s="6">
        <f t="shared" ca="1" si="318"/>
        <v>5.2900000000000003E-2</v>
      </c>
      <c r="BX115" s="6">
        <f t="shared" ca="1" si="318"/>
        <v>5.2900000000000003E-2</v>
      </c>
      <c r="BY115" s="31">
        <f t="shared" ca="1" si="306"/>
        <v>73143.77</v>
      </c>
      <c r="BZ115" s="31">
        <f t="shared" ca="1" si="307"/>
        <v>31568.7</v>
      </c>
      <c r="CA115" s="31">
        <f t="shared" ca="1" si="308"/>
        <v>80722.210000000006</v>
      </c>
      <c r="CB115" s="31">
        <f t="shared" ca="1" si="309"/>
        <v>182259.89</v>
      </c>
      <c r="CC115" s="31">
        <f t="shared" ca="1" si="310"/>
        <v>130410.08</v>
      </c>
      <c r="CD115" s="31">
        <f t="shared" ca="1" si="311"/>
        <v>84871.83</v>
      </c>
      <c r="CE115" s="31">
        <f t="shared" ca="1" si="312"/>
        <v>56326.96</v>
      </c>
      <c r="CF115" s="31">
        <f t="shared" ca="1" si="313"/>
        <v>57622.75</v>
      </c>
      <c r="CG115" s="31">
        <f t="shared" ca="1" si="314"/>
        <v>104015.39</v>
      </c>
      <c r="CH115" s="31">
        <f t="shared" ca="1" si="315"/>
        <v>99188.26</v>
      </c>
      <c r="CI115" s="31">
        <f t="shared" ca="1" si="316"/>
        <v>33895.360000000001</v>
      </c>
      <c r="CJ115" s="31">
        <f t="shared" ca="1" si="317"/>
        <v>82177.350000000006</v>
      </c>
      <c r="CK115" s="32">
        <f t="shared" ca="1" si="279"/>
        <v>3733.24</v>
      </c>
      <c r="CL115" s="32">
        <f t="shared" ca="1" si="280"/>
        <v>1611.26</v>
      </c>
      <c r="CM115" s="32">
        <f t="shared" ca="1" si="281"/>
        <v>4120.04</v>
      </c>
      <c r="CN115" s="32">
        <f t="shared" ca="1" si="282"/>
        <v>9302.49</v>
      </c>
      <c r="CO115" s="32">
        <f t="shared" ca="1" si="283"/>
        <v>6656.09</v>
      </c>
      <c r="CP115" s="32">
        <f t="shared" ca="1" si="284"/>
        <v>4331.83</v>
      </c>
      <c r="CQ115" s="32">
        <f t="shared" ca="1" si="285"/>
        <v>2874.91</v>
      </c>
      <c r="CR115" s="32">
        <f t="shared" ca="1" si="286"/>
        <v>2941.05</v>
      </c>
      <c r="CS115" s="32">
        <f t="shared" ca="1" si="287"/>
        <v>5308.91</v>
      </c>
      <c r="CT115" s="32">
        <f t="shared" ca="1" si="288"/>
        <v>5062.54</v>
      </c>
      <c r="CU115" s="32">
        <f t="shared" ca="1" si="289"/>
        <v>1730.01</v>
      </c>
      <c r="CV115" s="32">
        <f t="shared" ca="1" si="290"/>
        <v>4194.3100000000004</v>
      </c>
      <c r="CW115" s="31">
        <f t="shared" ca="1" si="291"/>
        <v>13826.80000000001</v>
      </c>
      <c r="CX115" s="31">
        <f t="shared" ca="1" si="292"/>
        <v>5967.6199999999981</v>
      </c>
      <c r="CY115" s="31">
        <f t="shared" ca="1" si="293"/>
        <v>15259.409999999998</v>
      </c>
      <c r="CZ115" s="31">
        <f t="shared" ca="1" si="294"/>
        <v>27562.930000000018</v>
      </c>
      <c r="DA115" s="31">
        <f t="shared" ca="1" si="295"/>
        <v>19721.750000000007</v>
      </c>
      <c r="DB115" s="31">
        <f t="shared" ca="1" si="296"/>
        <v>12835.060000000007</v>
      </c>
      <c r="DC115" s="31">
        <f t="shared" ca="1" si="297"/>
        <v>6921.0899999999965</v>
      </c>
      <c r="DD115" s="31">
        <f t="shared" ca="1" si="298"/>
        <v>7080.3000000000047</v>
      </c>
      <c r="DE115" s="31">
        <f t="shared" ca="1" si="299"/>
        <v>12780.710000000005</v>
      </c>
      <c r="DF115" s="31">
        <f t="shared" ca="1" si="300"/>
        <v>25312.689999999991</v>
      </c>
      <c r="DG115" s="31">
        <f t="shared" ca="1" si="301"/>
        <v>8650.0500000000011</v>
      </c>
      <c r="DH115" s="31">
        <f t="shared" ca="1" si="302"/>
        <v>20971.529999999995</v>
      </c>
      <c r="DI115" s="32">
        <f t="shared" ca="1" si="231"/>
        <v>691.34</v>
      </c>
      <c r="DJ115" s="32">
        <f t="shared" ca="1" si="232"/>
        <v>298.38</v>
      </c>
      <c r="DK115" s="32">
        <f t="shared" ca="1" si="233"/>
        <v>762.97</v>
      </c>
      <c r="DL115" s="32">
        <f t="shared" ca="1" si="234"/>
        <v>1378.15</v>
      </c>
      <c r="DM115" s="32">
        <f t="shared" ca="1" si="235"/>
        <v>986.09</v>
      </c>
      <c r="DN115" s="32">
        <f t="shared" ca="1" si="236"/>
        <v>641.75</v>
      </c>
      <c r="DO115" s="32">
        <f t="shared" ca="1" si="237"/>
        <v>346.05</v>
      </c>
      <c r="DP115" s="32">
        <f t="shared" ca="1" si="238"/>
        <v>354.02</v>
      </c>
      <c r="DQ115" s="32">
        <f t="shared" ca="1" si="239"/>
        <v>639.04</v>
      </c>
      <c r="DR115" s="32">
        <f t="shared" ca="1" si="240"/>
        <v>1265.6300000000001</v>
      </c>
      <c r="DS115" s="32">
        <f t="shared" ca="1" si="241"/>
        <v>432.5</v>
      </c>
      <c r="DT115" s="32">
        <f t="shared" ca="1" si="242"/>
        <v>1048.58</v>
      </c>
      <c r="DU115" s="31">
        <f t="shared" ca="1" si="243"/>
        <v>3004.66</v>
      </c>
      <c r="DV115" s="31">
        <f t="shared" ca="1" si="244"/>
        <v>1282.8699999999999</v>
      </c>
      <c r="DW115" s="31">
        <f t="shared" ca="1" si="245"/>
        <v>3248.15</v>
      </c>
      <c r="DX115" s="31">
        <f t="shared" ca="1" si="246"/>
        <v>5802.72</v>
      </c>
      <c r="DY115" s="31">
        <f t="shared" ca="1" si="247"/>
        <v>4107.37</v>
      </c>
      <c r="DZ115" s="31">
        <f t="shared" ca="1" si="248"/>
        <v>2643.13</v>
      </c>
      <c r="EA115" s="31">
        <f t="shared" ca="1" si="249"/>
        <v>1409.62</v>
      </c>
      <c r="EB115" s="31">
        <f t="shared" ca="1" si="250"/>
        <v>1425.51</v>
      </c>
      <c r="EC115" s="31">
        <f t="shared" ca="1" si="251"/>
        <v>2543.35</v>
      </c>
      <c r="ED115" s="31">
        <f t="shared" ca="1" si="252"/>
        <v>4979.99</v>
      </c>
      <c r="EE115" s="31">
        <f t="shared" ca="1" si="253"/>
        <v>1681.6</v>
      </c>
      <c r="EF115" s="31">
        <f t="shared" ca="1" si="254"/>
        <v>4029.53</v>
      </c>
      <c r="EG115" s="32">
        <f t="shared" ca="1" si="255"/>
        <v>17522.80000000001</v>
      </c>
      <c r="EH115" s="32">
        <f t="shared" ca="1" si="256"/>
        <v>7548.8699999999981</v>
      </c>
      <c r="EI115" s="32">
        <f t="shared" ca="1" si="257"/>
        <v>19270.53</v>
      </c>
      <c r="EJ115" s="32">
        <f t="shared" ca="1" si="258"/>
        <v>34743.800000000017</v>
      </c>
      <c r="EK115" s="32">
        <f t="shared" ca="1" si="259"/>
        <v>24815.210000000006</v>
      </c>
      <c r="EL115" s="32">
        <f t="shared" ca="1" si="260"/>
        <v>16119.940000000006</v>
      </c>
      <c r="EM115" s="32">
        <f t="shared" ca="1" si="261"/>
        <v>8676.7599999999966</v>
      </c>
      <c r="EN115" s="32">
        <f t="shared" ca="1" si="262"/>
        <v>8859.8300000000054</v>
      </c>
      <c r="EO115" s="32">
        <f t="shared" ca="1" si="263"/>
        <v>15963.100000000004</v>
      </c>
      <c r="EP115" s="32">
        <f t="shared" ca="1" si="264"/>
        <v>31558.30999999999</v>
      </c>
      <c r="EQ115" s="32">
        <f t="shared" ca="1" si="265"/>
        <v>10764.150000000001</v>
      </c>
      <c r="ER115" s="32">
        <f t="shared" ca="1" si="266"/>
        <v>26049.639999999992</v>
      </c>
    </row>
    <row r="116" spans="1:148" x14ac:dyDescent="0.25">
      <c r="A116" t="s">
        <v>489</v>
      </c>
      <c r="B116" s="1" t="s">
        <v>116</v>
      </c>
      <c r="C116" t="str">
        <f t="shared" ca="1" si="319"/>
        <v>SCTG</v>
      </c>
      <c r="D116" t="str">
        <f t="shared" ca="1" si="320"/>
        <v>Scotford Industrial System</v>
      </c>
      <c r="E116" s="51">
        <v>0.63</v>
      </c>
      <c r="F116" s="51">
        <v>11.998900000000001</v>
      </c>
      <c r="G116" s="51">
        <v>1241.9356</v>
      </c>
      <c r="H116" s="51">
        <v>582.51260000000002</v>
      </c>
      <c r="I116" s="51">
        <v>1039.2715000000001</v>
      </c>
      <c r="J116" s="51">
        <v>1287.7148999999999</v>
      </c>
      <c r="K116" s="51">
        <v>2.1858</v>
      </c>
      <c r="L116" s="51">
        <v>36.607399999999998</v>
      </c>
      <c r="M116" s="51">
        <v>12402.364100000001</v>
      </c>
      <c r="N116" s="51">
        <v>12722.4948</v>
      </c>
      <c r="O116" s="51">
        <v>6.1821999999999999</v>
      </c>
      <c r="P116" s="51">
        <v>6.5930999999999997</v>
      </c>
      <c r="Q116" s="32">
        <v>556.78</v>
      </c>
      <c r="R116" s="32">
        <v>1218</v>
      </c>
      <c r="S116" s="32">
        <v>399498.04</v>
      </c>
      <c r="T116" s="32">
        <v>56123.78</v>
      </c>
      <c r="U116" s="32">
        <v>633784.17000000004</v>
      </c>
      <c r="V116" s="32">
        <v>80794.55</v>
      </c>
      <c r="W116" s="32">
        <v>1934.93</v>
      </c>
      <c r="X116" s="32">
        <v>24137.66</v>
      </c>
      <c r="Y116" s="32">
        <v>831709.27</v>
      </c>
      <c r="Z116" s="32">
        <v>1301394.68</v>
      </c>
      <c r="AA116" s="32">
        <v>180.71</v>
      </c>
      <c r="AB116" s="32">
        <v>1457.59</v>
      </c>
      <c r="AC116" s="2">
        <v>2.89</v>
      </c>
      <c r="AD116" s="2">
        <v>2.89</v>
      </c>
      <c r="AE116" s="2">
        <v>2.63</v>
      </c>
      <c r="AF116" s="2">
        <v>2.63</v>
      </c>
      <c r="AG116" s="2">
        <v>2.63</v>
      </c>
      <c r="AH116" s="2">
        <v>2.63</v>
      </c>
      <c r="AI116" s="2">
        <v>2.63</v>
      </c>
      <c r="AJ116" s="2">
        <v>2.63</v>
      </c>
      <c r="AK116" s="2">
        <v>2.63</v>
      </c>
      <c r="AL116" s="2">
        <v>2.63</v>
      </c>
      <c r="AM116" s="2">
        <v>2.63</v>
      </c>
      <c r="AN116" s="2">
        <v>2.63</v>
      </c>
      <c r="AO116" s="33">
        <v>16.09</v>
      </c>
      <c r="AP116" s="33">
        <v>35.200000000000003</v>
      </c>
      <c r="AQ116" s="33">
        <v>10506.8</v>
      </c>
      <c r="AR116" s="33">
        <v>1476.06</v>
      </c>
      <c r="AS116" s="33">
        <v>16668.52</v>
      </c>
      <c r="AT116" s="33">
        <v>2124.9</v>
      </c>
      <c r="AU116" s="33">
        <v>50.89</v>
      </c>
      <c r="AV116" s="33">
        <v>634.82000000000005</v>
      </c>
      <c r="AW116" s="33">
        <v>21873.95</v>
      </c>
      <c r="AX116" s="33">
        <v>34226.68</v>
      </c>
      <c r="AY116" s="33">
        <v>4.75</v>
      </c>
      <c r="AZ116" s="33">
        <v>38.33</v>
      </c>
      <c r="BA116" s="31">
        <f t="shared" si="267"/>
        <v>-0.22</v>
      </c>
      <c r="BB116" s="31">
        <f t="shared" si="268"/>
        <v>-0.49</v>
      </c>
      <c r="BC116" s="31">
        <f t="shared" si="269"/>
        <v>-159.80000000000001</v>
      </c>
      <c r="BD116" s="31">
        <f t="shared" si="270"/>
        <v>89.8</v>
      </c>
      <c r="BE116" s="31">
        <f t="shared" si="271"/>
        <v>1014.05</v>
      </c>
      <c r="BF116" s="31">
        <f t="shared" si="272"/>
        <v>129.27000000000001</v>
      </c>
      <c r="BG116" s="31">
        <f t="shared" si="273"/>
        <v>6</v>
      </c>
      <c r="BH116" s="31">
        <f t="shared" si="274"/>
        <v>74.83</v>
      </c>
      <c r="BI116" s="31">
        <f t="shared" si="275"/>
        <v>2578.3000000000002</v>
      </c>
      <c r="BJ116" s="31">
        <f t="shared" si="276"/>
        <v>-5075.4399999999996</v>
      </c>
      <c r="BK116" s="31">
        <f t="shared" si="277"/>
        <v>-0.7</v>
      </c>
      <c r="BL116" s="31">
        <f t="shared" si="278"/>
        <v>-5.68</v>
      </c>
      <c r="BM116" s="6">
        <f t="shared" ca="1" si="318"/>
        <v>4.2200000000000001E-2</v>
      </c>
      <c r="BN116" s="6">
        <f t="shared" ca="1" si="318"/>
        <v>4.2200000000000001E-2</v>
      </c>
      <c r="BO116" s="6">
        <f t="shared" ca="1" si="318"/>
        <v>4.2200000000000001E-2</v>
      </c>
      <c r="BP116" s="6">
        <f t="shared" ca="1" si="318"/>
        <v>4.2200000000000001E-2</v>
      </c>
      <c r="BQ116" s="6">
        <f t="shared" ca="1" si="318"/>
        <v>4.2200000000000001E-2</v>
      </c>
      <c r="BR116" s="6">
        <f t="shared" ca="1" si="318"/>
        <v>4.2200000000000001E-2</v>
      </c>
      <c r="BS116" s="6">
        <f t="shared" ca="1" si="318"/>
        <v>4.2200000000000001E-2</v>
      </c>
      <c r="BT116" s="6">
        <f t="shared" ca="1" si="318"/>
        <v>4.2200000000000001E-2</v>
      </c>
      <c r="BU116" s="6">
        <f t="shared" ca="1" si="318"/>
        <v>4.2200000000000001E-2</v>
      </c>
      <c r="BV116" s="6">
        <f t="shared" ca="1" si="318"/>
        <v>4.2200000000000001E-2</v>
      </c>
      <c r="BW116" s="6">
        <f t="shared" ca="1" si="318"/>
        <v>4.2200000000000001E-2</v>
      </c>
      <c r="BX116" s="6">
        <f t="shared" ca="1" si="318"/>
        <v>4.2200000000000001E-2</v>
      </c>
      <c r="BY116" s="31">
        <f t="shared" ca="1" si="306"/>
        <v>23.5</v>
      </c>
      <c r="BZ116" s="31">
        <f t="shared" ca="1" si="307"/>
        <v>51.4</v>
      </c>
      <c r="CA116" s="31">
        <f t="shared" ca="1" si="308"/>
        <v>16858.82</v>
      </c>
      <c r="CB116" s="31">
        <f t="shared" ca="1" si="309"/>
        <v>2368.42</v>
      </c>
      <c r="CC116" s="31">
        <f t="shared" ca="1" si="310"/>
        <v>26745.69</v>
      </c>
      <c r="CD116" s="31">
        <f t="shared" ca="1" si="311"/>
        <v>3409.53</v>
      </c>
      <c r="CE116" s="31">
        <f t="shared" ca="1" si="312"/>
        <v>81.650000000000006</v>
      </c>
      <c r="CF116" s="31">
        <f t="shared" ca="1" si="313"/>
        <v>1018.61</v>
      </c>
      <c r="CG116" s="31">
        <f t="shared" ca="1" si="314"/>
        <v>35098.129999999997</v>
      </c>
      <c r="CH116" s="31">
        <f t="shared" ca="1" si="315"/>
        <v>54918.86</v>
      </c>
      <c r="CI116" s="31">
        <f t="shared" ca="1" si="316"/>
        <v>7.63</v>
      </c>
      <c r="CJ116" s="31">
        <f t="shared" ca="1" si="317"/>
        <v>61.51</v>
      </c>
      <c r="CK116" s="32">
        <f t="shared" ca="1" si="279"/>
        <v>1.5</v>
      </c>
      <c r="CL116" s="32">
        <f t="shared" ca="1" si="280"/>
        <v>3.29</v>
      </c>
      <c r="CM116" s="32">
        <f t="shared" ca="1" si="281"/>
        <v>1078.6400000000001</v>
      </c>
      <c r="CN116" s="32">
        <f t="shared" ca="1" si="282"/>
        <v>151.53</v>
      </c>
      <c r="CO116" s="32">
        <f t="shared" ca="1" si="283"/>
        <v>1711.22</v>
      </c>
      <c r="CP116" s="32">
        <f t="shared" ca="1" si="284"/>
        <v>218.15</v>
      </c>
      <c r="CQ116" s="32">
        <f t="shared" ca="1" si="285"/>
        <v>5.22</v>
      </c>
      <c r="CR116" s="32">
        <f t="shared" ca="1" si="286"/>
        <v>65.17</v>
      </c>
      <c r="CS116" s="32">
        <f t="shared" ca="1" si="287"/>
        <v>2245.62</v>
      </c>
      <c r="CT116" s="32">
        <f t="shared" ca="1" si="288"/>
        <v>3513.77</v>
      </c>
      <c r="CU116" s="32">
        <f t="shared" ca="1" si="289"/>
        <v>0.49</v>
      </c>
      <c r="CV116" s="32">
        <f t="shared" ca="1" si="290"/>
        <v>3.94</v>
      </c>
      <c r="CW116" s="31">
        <f t="shared" ca="1" si="291"/>
        <v>9.1300000000000008</v>
      </c>
      <c r="CX116" s="31">
        <f t="shared" ca="1" si="292"/>
        <v>19.979999999999993</v>
      </c>
      <c r="CY116" s="31">
        <f t="shared" ca="1" si="293"/>
        <v>7590.46</v>
      </c>
      <c r="CZ116" s="31">
        <f t="shared" ca="1" si="294"/>
        <v>954.09000000000037</v>
      </c>
      <c r="DA116" s="31">
        <f t="shared" ca="1" si="295"/>
        <v>10774.34</v>
      </c>
      <c r="DB116" s="31">
        <f t="shared" ca="1" si="296"/>
        <v>1373.5100000000002</v>
      </c>
      <c r="DC116" s="31">
        <f t="shared" ca="1" si="297"/>
        <v>29.980000000000004</v>
      </c>
      <c r="DD116" s="31">
        <f t="shared" ca="1" si="298"/>
        <v>374.12999999999994</v>
      </c>
      <c r="DE116" s="31">
        <f t="shared" ca="1" si="299"/>
        <v>12891.5</v>
      </c>
      <c r="DF116" s="31">
        <f t="shared" ca="1" si="300"/>
        <v>29281.389999999996</v>
      </c>
      <c r="DG116" s="31">
        <f t="shared" ca="1" si="301"/>
        <v>4.0699999999999994</v>
      </c>
      <c r="DH116" s="31">
        <f t="shared" ca="1" si="302"/>
        <v>32.800000000000004</v>
      </c>
      <c r="DI116" s="32">
        <f t="shared" ca="1" si="231"/>
        <v>0.46</v>
      </c>
      <c r="DJ116" s="32">
        <f t="shared" ca="1" si="232"/>
        <v>1</v>
      </c>
      <c r="DK116" s="32">
        <f t="shared" ca="1" si="233"/>
        <v>379.52</v>
      </c>
      <c r="DL116" s="32">
        <f t="shared" ca="1" si="234"/>
        <v>47.7</v>
      </c>
      <c r="DM116" s="32">
        <f t="shared" ca="1" si="235"/>
        <v>538.72</v>
      </c>
      <c r="DN116" s="32">
        <f t="shared" ca="1" si="236"/>
        <v>68.680000000000007</v>
      </c>
      <c r="DO116" s="32">
        <f t="shared" ca="1" si="237"/>
        <v>1.5</v>
      </c>
      <c r="DP116" s="32">
        <f t="shared" ca="1" si="238"/>
        <v>18.71</v>
      </c>
      <c r="DQ116" s="32">
        <f t="shared" ca="1" si="239"/>
        <v>644.58000000000004</v>
      </c>
      <c r="DR116" s="32">
        <f t="shared" ca="1" si="240"/>
        <v>1464.07</v>
      </c>
      <c r="DS116" s="32">
        <f t="shared" ca="1" si="241"/>
        <v>0.2</v>
      </c>
      <c r="DT116" s="32">
        <f t="shared" ca="1" si="242"/>
        <v>1.64</v>
      </c>
      <c r="DU116" s="31">
        <f t="shared" ca="1" si="243"/>
        <v>1.98</v>
      </c>
      <c r="DV116" s="31">
        <f t="shared" ca="1" si="244"/>
        <v>4.3</v>
      </c>
      <c r="DW116" s="31">
        <f t="shared" ca="1" si="245"/>
        <v>1615.72</v>
      </c>
      <c r="DX116" s="31">
        <f t="shared" ca="1" si="246"/>
        <v>200.86</v>
      </c>
      <c r="DY116" s="31">
        <f t="shared" ca="1" si="247"/>
        <v>2243.9299999999998</v>
      </c>
      <c r="DZ116" s="31">
        <f t="shared" ca="1" si="248"/>
        <v>282.85000000000002</v>
      </c>
      <c r="EA116" s="31">
        <f t="shared" ca="1" si="249"/>
        <v>6.11</v>
      </c>
      <c r="EB116" s="31">
        <f t="shared" ca="1" si="250"/>
        <v>75.33</v>
      </c>
      <c r="EC116" s="31">
        <f t="shared" ca="1" si="251"/>
        <v>2565.39</v>
      </c>
      <c r="ED116" s="31">
        <f t="shared" ca="1" si="252"/>
        <v>5760.78</v>
      </c>
      <c r="EE116" s="31">
        <f t="shared" ca="1" si="253"/>
        <v>0.79</v>
      </c>
      <c r="EF116" s="31">
        <f t="shared" ca="1" si="254"/>
        <v>6.3</v>
      </c>
      <c r="EG116" s="32">
        <f t="shared" ca="1" si="255"/>
        <v>11.570000000000002</v>
      </c>
      <c r="EH116" s="32">
        <f t="shared" ca="1" si="256"/>
        <v>25.279999999999994</v>
      </c>
      <c r="EI116" s="32">
        <f t="shared" ca="1" si="257"/>
        <v>9585.6999999999989</v>
      </c>
      <c r="EJ116" s="32">
        <f t="shared" ca="1" si="258"/>
        <v>1202.6500000000005</v>
      </c>
      <c r="EK116" s="32">
        <f t="shared" ca="1" si="259"/>
        <v>13556.99</v>
      </c>
      <c r="EL116" s="32">
        <f t="shared" ca="1" si="260"/>
        <v>1725.0400000000004</v>
      </c>
      <c r="EM116" s="32">
        <f t="shared" ca="1" si="261"/>
        <v>37.590000000000003</v>
      </c>
      <c r="EN116" s="32">
        <f t="shared" ca="1" si="262"/>
        <v>468.1699999999999</v>
      </c>
      <c r="EO116" s="32">
        <f t="shared" ca="1" si="263"/>
        <v>16101.47</v>
      </c>
      <c r="EP116" s="32">
        <f t="shared" ca="1" si="264"/>
        <v>36506.239999999998</v>
      </c>
      <c r="EQ116" s="32">
        <f t="shared" ca="1" si="265"/>
        <v>5.0599999999999996</v>
      </c>
      <c r="ER116" s="32">
        <f t="shared" ca="1" si="266"/>
        <v>40.74</v>
      </c>
    </row>
    <row r="117" spans="1:148" x14ac:dyDescent="0.25">
      <c r="A117" t="s">
        <v>451</v>
      </c>
      <c r="B117" s="1" t="s">
        <v>26</v>
      </c>
      <c r="C117" t="str">
        <f t="shared" ca="1" si="319"/>
        <v>SD1</v>
      </c>
      <c r="D117" t="str">
        <f t="shared" ca="1" si="320"/>
        <v>Sundance #1</v>
      </c>
      <c r="E117" s="51">
        <v>0</v>
      </c>
      <c r="F117" s="51">
        <v>0</v>
      </c>
      <c r="G117" s="51">
        <v>0</v>
      </c>
      <c r="H117" s="51">
        <v>0</v>
      </c>
      <c r="I117" s="51">
        <v>0</v>
      </c>
      <c r="J117" s="51">
        <v>0</v>
      </c>
      <c r="K117" s="51">
        <v>5141.8154777999998</v>
      </c>
      <c r="L117" s="51">
        <v>33874.949282699999</v>
      </c>
      <c r="M117" s="51">
        <v>138802.082796</v>
      </c>
      <c r="N117" s="51">
        <v>138097.21614</v>
      </c>
      <c r="O117" s="51">
        <v>148604.7928</v>
      </c>
      <c r="P117" s="51">
        <v>168030.39550000001</v>
      </c>
      <c r="Q117" s="32">
        <v>0</v>
      </c>
      <c r="R117" s="32">
        <v>0</v>
      </c>
      <c r="S117" s="32">
        <v>0</v>
      </c>
      <c r="T117" s="32">
        <v>0</v>
      </c>
      <c r="U117" s="32">
        <v>0</v>
      </c>
      <c r="V117" s="32">
        <v>0</v>
      </c>
      <c r="W117" s="32">
        <v>151453.12</v>
      </c>
      <c r="X117" s="32">
        <v>1953237.25</v>
      </c>
      <c r="Y117" s="32">
        <v>17346425.879999999</v>
      </c>
      <c r="Z117" s="32">
        <v>8603560.75</v>
      </c>
      <c r="AA117" s="32">
        <v>4271187.71</v>
      </c>
      <c r="AB117" s="32">
        <v>8290177.7800000003</v>
      </c>
      <c r="AC117" s="2">
        <v>0</v>
      </c>
      <c r="AD117" s="2">
        <v>0</v>
      </c>
      <c r="AE117" s="2">
        <v>0</v>
      </c>
      <c r="AF117" s="2">
        <v>0</v>
      </c>
      <c r="AG117" s="2">
        <v>0</v>
      </c>
      <c r="AH117" s="2">
        <v>0</v>
      </c>
      <c r="AI117" s="2">
        <v>4.0199999999999996</v>
      </c>
      <c r="AJ117" s="2">
        <v>4.0199999999999996</v>
      </c>
      <c r="AK117" s="2">
        <v>4.0199999999999996</v>
      </c>
      <c r="AL117" s="2">
        <v>4.0199999999999996</v>
      </c>
      <c r="AM117" s="2">
        <v>4.0199999999999996</v>
      </c>
      <c r="AN117" s="2">
        <v>4.0199999999999996</v>
      </c>
      <c r="AO117" s="33">
        <v>0</v>
      </c>
      <c r="AP117" s="33">
        <v>0</v>
      </c>
      <c r="AQ117" s="33">
        <v>0</v>
      </c>
      <c r="AR117" s="33">
        <v>0</v>
      </c>
      <c r="AS117" s="33">
        <v>0</v>
      </c>
      <c r="AT117" s="33">
        <v>0</v>
      </c>
      <c r="AU117" s="33">
        <v>6088.42</v>
      </c>
      <c r="AV117" s="33">
        <v>78520.14</v>
      </c>
      <c r="AW117" s="33">
        <v>697326.32</v>
      </c>
      <c r="AX117" s="33">
        <v>345863.14</v>
      </c>
      <c r="AY117" s="33">
        <v>171701.75</v>
      </c>
      <c r="AZ117" s="33">
        <v>333265.15000000002</v>
      </c>
      <c r="BA117" s="31">
        <f t="shared" si="267"/>
        <v>0</v>
      </c>
      <c r="BB117" s="31">
        <f t="shared" si="268"/>
        <v>0</v>
      </c>
      <c r="BC117" s="31">
        <f t="shared" si="269"/>
        <v>0</v>
      </c>
      <c r="BD117" s="31">
        <f t="shared" si="270"/>
        <v>0</v>
      </c>
      <c r="BE117" s="31">
        <f t="shared" si="271"/>
        <v>0</v>
      </c>
      <c r="BF117" s="31">
        <f t="shared" si="272"/>
        <v>0</v>
      </c>
      <c r="BG117" s="31">
        <f t="shared" si="273"/>
        <v>469.5</v>
      </c>
      <c r="BH117" s="31">
        <f t="shared" si="274"/>
        <v>6055.04</v>
      </c>
      <c r="BI117" s="31">
        <f t="shared" si="275"/>
        <v>53773.919999999998</v>
      </c>
      <c r="BJ117" s="31">
        <f t="shared" si="276"/>
        <v>-33553.89</v>
      </c>
      <c r="BK117" s="31">
        <f t="shared" si="277"/>
        <v>-16657.63</v>
      </c>
      <c r="BL117" s="31">
        <f t="shared" si="278"/>
        <v>-32331.69</v>
      </c>
      <c r="BM117" s="6">
        <f t="shared" ca="1" si="318"/>
        <v>7.6499999999999999E-2</v>
      </c>
      <c r="BN117" s="6">
        <f t="shared" ca="1" si="318"/>
        <v>7.6499999999999999E-2</v>
      </c>
      <c r="BO117" s="6">
        <f t="shared" ca="1" si="318"/>
        <v>7.6499999999999999E-2</v>
      </c>
      <c r="BP117" s="6">
        <f t="shared" ca="1" si="318"/>
        <v>7.6499999999999999E-2</v>
      </c>
      <c r="BQ117" s="6">
        <f t="shared" ca="1" si="318"/>
        <v>7.6499999999999999E-2</v>
      </c>
      <c r="BR117" s="6">
        <f t="shared" ca="1" si="318"/>
        <v>7.6499999999999999E-2</v>
      </c>
      <c r="BS117" s="6">
        <f t="shared" ca="1" si="318"/>
        <v>7.6499999999999999E-2</v>
      </c>
      <c r="BT117" s="6">
        <f t="shared" ca="1" si="318"/>
        <v>7.6499999999999999E-2</v>
      </c>
      <c r="BU117" s="6">
        <f t="shared" ca="1" si="318"/>
        <v>7.6499999999999999E-2</v>
      </c>
      <c r="BV117" s="6">
        <f t="shared" ca="1" si="318"/>
        <v>7.6499999999999999E-2</v>
      </c>
      <c r="BW117" s="6">
        <f t="shared" ca="1" si="318"/>
        <v>7.6499999999999999E-2</v>
      </c>
      <c r="BX117" s="6">
        <f t="shared" ca="1" si="318"/>
        <v>7.6499999999999999E-2</v>
      </c>
      <c r="BY117" s="31">
        <f t="shared" ca="1" si="306"/>
        <v>0</v>
      </c>
      <c r="BZ117" s="31">
        <f t="shared" ca="1" si="307"/>
        <v>0</v>
      </c>
      <c r="CA117" s="31">
        <f t="shared" ca="1" si="308"/>
        <v>0</v>
      </c>
      <c r="CB117" s="31">
        <f t="shared" ca="1" si="309"/>
        <v>0</v>
      </c>
      <c r="CC117" s="31">
        <f t="shared" ca="1" si="310"/>
        <v>0</v>
      </c>
      <c r="CD117" s="31">
        <f t="shared" ca="1" si="311"/>
        <v>0</v>
      </c>
      <c r="CE117" s="31">
        <f t="shared" ca="1" si="312"/>
        <v>11586.16</v>
      </c>
      <c r="CF117" s="31">
        <f t="shared" ca="1" si="313"/>
        <v>149422.65</v>
      </c>
      <c r="CG117" s="31">
        <f t="shared" ca="1" si="314"/>
        <v>1327001.58</v>
      </c>
      <c r="CH117" s="31">
        <f t="shared" ca="1" si="315"/>
        <v>658172.4</v>
      </c>
      <c r="CI117" s="31">
        <f t="shared" ca="1" si="316"/>
        <v>326745.86</v>
      </c>
      <c r="CJ117" s="31">
        <f t="shared" ca="1" si="317"/>
        <v>634198.6</v>
      </c>
      <c r="CK117" s="32">
        <f t="shared" ca="1" si="279"/>
        <v>0</v>
      </c>
      <c r="CL117" s="32">
        <f t="shared" ca="1" si="280"/>
        <v>0</v>
      </c>
      <c r="CM117" s="32">
        <f t="shared" ca="1" si="281"/>
        <v>0</v>
      </c>
      <c r="CN117" s="32">
        <f t="shared" ca="1" si="282"/>
        <v>0</v>
      </c>
      <c r="CO117" s="32">
        <f t="shared" ca="1" si="283"/>
        <v>0</v>
      </c>
      <c r="CP117" s="32">
        <f t="shared" ca="1" si="284"/>
        <v>0</v>
      </c>
      <c r="CQ117" s="32">
        <f t="shared" ca="1" si="285"/>
        <v>408.92</v>
      </c>
      <c r="CR117" s="32">
        <f t="shared" ca="1" si="286"/>
        <v>5273.74</v>
      </c>
      <c r="CS117" s="32">
        <f t="shared" ca="1" si="287"/>
        <v>46835.35</v>
      </c>
      <c r="CT117" s="32">
        <f t="shared" ca="1" si="288"/>
        <v>23229.61</v>
      </c>
      <c r="CU117" s="32">
        <f t="shared" ca="1" si="289"/>
        <v>11532.21</v>
      </c>
      <c r="CV117" s="32">
        <f t="shared" ca="1" si="290"/>
        <v>22383.48</v>
      </c>
      <c r="CW117" s="31">
        <f t="shared" ca="1" si="291"/>
        <v>0</v>
      </c>
      <c r="CX117" s="31">
        <f t="shared" ca="1" si="292"/>
        <v>0</v>
      </c>
      <c r="CY117" s="31">
        <f t="shared" ca="1" si="293"/>
        <v>0</v>
      </c>
      <c r="CZ117" s="31">
        <f t="shared" ca="1" si="294"/>
        <v>0</v>
      </c>
      <c r="DA117" s="31">
        <f t="shared" ca="1" si="295"/>
        <v>0</v>
      </c>
      <c r="DB117" s="31">
        <f t="shared" ca="1" si="296"/>
        <v>0</v>
      </c>
      <c r="DC117" s="31">
        <f t="shared" ca="1" si="297"/>
        <v>5437.16</v>
      </c>
      <c r="DD117" s="31">
        <f t="shared" ca="1" si="298"/>
        <v>70121.209999999992</v>
      </c>
      <c r="DE117" s="31">
        <f t="shared" ca="1" si="299"/>
        <v>622736.69000000018</v>
      </c>
      <c r="DF117" s="31">
        <f t="shared" ca="1" si="300"/>
        <v>369092.76</v>
      </c>
      <c r="DG117" s="31">
        <f t="shared" ca="1" si="301"/>
        <v>183233.95</v>
      </c>
      <c r="DH117" s="31">
        <f t="shared" ca="1" si="302"/>
        <v>355648.61999999994</v>
      </c>
      <c r="DI117" s="32">
        <f t="shared" ca="1" si="231"/>
        <v>0</v>
      </c>
      <c r="DJ117" s="32">
        <f t="shared" ca="1" si="232"/>
        <v>0</v>
      </c>
      <c r="DK117" s="32">
        <f t="shared" ca="1" si="233"/>
        <v>0</v>
      </c>
      <c r="DL117" s="32">
        <f t="shared" ca="1" si="234"/>
        <v>0</v>
      </c>
      <c r="DM117" s="32">
        <f t="shared" ca="1" si="235"/>
        <v>0</v>
      </c>
      <c r="DN117" s="32">
        <f t="shared" ca="1" si="236"/>
        <v>0</v>
      </c>
      <c r="DO117" s="32">
        <f t="shared" ca="1" si="237"/>
        <v>271.86</v>
      </c>
      <c r="DP117" s="32">
        <f t="shared" ca="1" si="238"/>
        <v>3506.06</v>
      </c>
      <c r="DQ117" s="32">
        <f t="shared" ca="1" si="239"/>
        <v>31136.83</v>
      </c>
      <c r="DR117" s="32">
        <f t="shared" ca="1" si="240"/>
        <v>18454.64</v>
      </c>
      <c r="DS117" s="32">
        <f t="shared" ca="1" si="241"/>
        <v>9161.7000000000007</v>
      </c>
      <c r="DT117" s="32">
        <f t="shared" ca="1" si="242"/>
        <v>17782.43</v>
      </c>
      <c r="DU117" s="31">
        <f t="shared" ca="1" si="243"/>
        <v>0</v>
      </c>
      <c r="DV117" s="31">
        <f t="shared" ca="1" si="244"/>
        <v>0</v>
      </c>
      <c r="DW117" s="31">
        <f t="shared" ca="1" si="245"/>
        <v>0</v>
      </c>
      <c r="DX117" s="31">
        <f t="shared" ca="1" si="246"/>
        <v>0</v>
      </c>
      <c r="DY117" s="31">
        <f t="shared" ca="1" si="247"/>
        <v>0</v>
      </c>
      <c r="DZ117" s="31">
        <f t="shared" ca="1" si="248"/>
        <v>0</v>
      </c>
      <c r="EA117" s="31">
        <f t="shared" ca="1" si="249"/>
        <v>1107.3900000000001</v>
      </c>
      <c r="EB117" s="31">
        <f t="shared" ca="1" si="250"/>
        <v>14117.82</v>
      </c>
      <c r="EC117" s="31">
        <f t="shared" ca="1" si="251"/>
        <v>123923.95</v>
      </c>
      <c r="ED117" s="31">
        <f t="shared" ca="1" si="252"/>
        <v>72614.820000000007</v>
      </c>
      <c r="EE117" s="31">
        <f t="shared" ca="1" si="253"/>
        <v>35621.24</v>
      </c>
      <c r="EF117" s="31">
        <f t="shared" ca="1" si="254"/>
        <v>68335.320000000007</v>
      </c>
      <c r="EG117" s="32">
        <f t="shared" ca="1" si="255"/>
        <v>0</v>
      </c>
      <c r="EH117" s="32">
        <f t="shared" ca="1" si="256"/>
        <v>0</v>
      </c>
      <c r="EI117" s="32">
        <f t="shared" ca="1" si="257"/>
        <v>0</v>
      </c>
      <c r="EJ117" s="32">
        <f t="shared" ca="1" si="258"/>
        <v>0</v>
      </c>
      <c r="EK117" s="32">
        <f t="shared" ca="1" si="259"/>
        <v>0</v>
      </c>
      <c r="EL117" s="32">
        <f t="shared" ca="1" si="260"/>
        <v>0</v>
      </c>
      <c r="EM117" s="32">
        <f t="shared" ca="1" si="261"/>
        <v>6816.41</v>
      </c>
      <c r="EN117" s="32">
        <f t="shared" ca="1" si="262"/>
        <v>87745.09</v>
      </c>
      <c r="EO117" s="32">
        <f t="shared" ca="1" si="263"/>
        <v>777797.47000000009</v>
      </c>
      <c r="EP117" s="32">
        <f t="shared" ca="1" si="264"/>
        <v>460162.22000000003</v>
      </c>
      <c r="EQ117" s="32">
        <f t="shared" ca="1" si="265"/>
        <v>228016.89</v>
      </c>
      <c r="ER117" s="32">
        <f t="shared" ca="1" si="266"/>
        <v>441766.36999999994</v>
      </c>
    </row>
    <row r="118" spans="1:148" x14ac:dyDescent="0.25">
      <c r="A118" t="s">
        <v>451</v>
      </c>
      <c r="B118" s="1" t="s">
        <v>27</v>
      </c>
      <c r="C118" t="str">
        <f t="shared" ca="1" si="319"/>
        <v>SD2</v>
      </c>
      <c r="D118" t="str">
        <f t="shared" ca="1" si="320"/>
        <v>Sundance #2</v>
      </c>
      <c r="E118" s="51">
        <v>0</v>
      </c>
      <c r="F118" s="51">
        <v>0</v>
      </c>
      <c r="G118" s="51">
        <v>1.5E-6</v>
      </c>
      <c r="H118" s="51">
        <v>0</v>
      </c>
      <c r="I118" s="51">
        <v>0</v>
      </c>
      <c r="J118" s="51">
        <v>0</v>
      </c>
      <c r="K118" s="51">
        <v>0</v>
      </c>
      <c r="L118" s="51">
        <v>0</v>
      </c>
      <c r="M118" s="51">
        <v>18980.2609892</v>
      </c>
      <c r="N118" s="51">
        <v>129348.4454365</v>
      </c>
      <c r="O118" s="51">
        <v>122199.0746796</v>
      </c>
      <c r="P118" s="51">
        <v>99790.851439200007</v>
      </c>
      <c r="Q118" s="32">
        <v>0</v>
      </c>
      <c r="R118" s="32">
        <v>0</v>
      </c>
      <c r="S118" s="32">
        <v>0</v>
      </c>
      <c r="T118" s="32">
        <v>0</v>
      </c>
      <c r="U118" s="32">
        <v>0</v>
      </c>
      <c r="V118" s="32">
        <v>0</v>
      </c>
      <c r="W118" s="32">
        <v>0</v>
      </c>
      <c r="X118" s="32">
        <v>0</v>
      </c>
      <c r="Y118" s="32">
        <v>404686.84</v>
      </c>
      <c r="Z118" s="32">
        <v>8284927.8600000003</v>
      </c>
      <c r="AA118" s="32">
        <v>3612395.65</v>
      </c>
      <c r="AB118" s="32">
        <v>4762652.29</v>
      </c>
      <c r="AC118" s="2">
        <v>0</v>
      </c>
      <c r="AD118" s="2">
        <v>0</v>
      </c>
      <c r="AE118" s="2">
        <v>0</v>
      </c>
      <c r="AF118" s="2">
        <v>0</v>
      </c>
      <c r="AG118" s="2">
        <v>0</v>
      </c>
      <c r="AH118" s="2">
        <v>0</v>
      </c>
      <c r="AI118" s="2">
        <v>0</v>
      </c>
      <c r="AJ118" s="2">
        <v>0</v>
      </c>
      <c r="AK118" s="2">
        <v>0</v>
      </c>
      <c r="AL118" s="2">
        <v>4.0199999999999996</v>
      </c>
      <c r="AM118" s="2">
        <v>4.0199999999999996</v>
      </c>
      <c r="AN118" s="2">
        <v>4.0199999999999996</v>
      </c>
      <c r="AO118" s="33">
        <v>0</v>
      </c>
      <c r="AP118" s="33">
        <v>0</v>
      </c>
      <c r="AQ118" s="33">
        <v>0</v>
      </c>
      <c r="AR118" s="33">
        <v>0</v>
      </c>
      <c r="AS118" s="33">
        <v>0</v>
      </c>
      <c r="AT118" s="33">
        <v>0</v>
      </c>
      <c r="AU118" s="33">
        <v>0</v>
      </c>
      <c r="AV118" s="33">
        <v>0</v>
      </c>
      <c r="AW118" s="33">
        <v>0</v>
      </c>
      <c r="AX118" s="33">
        <v>333054.09999999998</v>
      </c>
      <c r="AY118" s="33">
        <v>145218.31</v>
      </c>
      <c r="AZ118" s="33">
        <v>191458.62</v>
      </c>
      <c r="BA118" s="31">
        <f t="shared" si="267"/>
        <v>0</v>
      </c>
      <c r="BB118" s="31">
        <f t="shared" si="268"/>
        <v>0</v>
      </c>
      <c r="BC118" s="31">
        <f t="shared" si="269"/>
        <v>0</v>
      </c>
      <c r="BD118" s="31">
        <f t="shared" si="270"/>
        <v>0</v>
      </c>
      <c r="BE118" s="31">
        <f t="shared" si="271"/>
        <v>0</v>
      </c>
      <c r="BF118" s="31">
        <f t="shared" si="272"/>
        <v>0</v>
      </c>
      <c r="BG118" s="31">
        <f t="shared" si="273"/>
        <v>0</v>
      </c>
      <c r="BH118" s="31">
        <f t="shared" si="274"/>
        <v>0</v>
      </c>
      <c r="BI118" s="31">
        <f t="shared" si="275"/>
        <v>1254.53</v>
      </c>
      <c r="BJ118" s="31">
        <f t="shared" si="276"/>
        <v>-32311.22</v>
      </c>
      <c r="BK118" s="31">
        <f t="shared" si="277"/>
        <v>-14088.34</v>
      </c>
      <c r="BL118" s="31">
        <f t="shared" si="278"/>
        <v>-18574.34</v>
      </c>
      <c r="BM118" s="6">
        <f t="shared" ca="1" si="318"/>
        <v>8.1799999999999998E-2</v>
      </c>
      <c r="BN118" s="6">
        <f t="shared" ca="1" si="318"/>
        <v>8.1799999999999998E-2</v>
      </c>
      <c r="BO118" s="6">
        <f t="shared" ca="1" si="318"/>
        <v>8.1799999999999998E-2</v>
      </c>
      <c r="BP118" s="6">
        <f t="shared" ca="1" si="318"/>
        <v>8.1799999999999998E-2</v>
      </c>
      <c r="BQ118" s="6">
        <f t="shared" ca="1" si="318"/>
        <v>8.1799999999999998E-2</v>
      </c>
      <c r="BR118" s="6">
        <f t="shared" ca="1" si="318"/>
        <v>8.1799999999999998E-2</v>
      </c>
      <c r="BS118" s="6">
        <f t="shared" ca="1" si="318"/>
        <v>8.1799999999999998E-2</v>
      </c>
      <c r="BT118" s="6">
        <f t="shared" ca="1" si="318"/>
        <v>8.1799999999999998E-2</v>
      </c>
      <c r="BU118" s="6">
        <f t="shared" ca="1" si="318"/>
        <v>8.1799999999999998E-2</v>
      </c>
      <c r="BV118" s="6">
        <f t="shared" ca="1" si="318"/>
        <v>8.1799999999999998E-2</v>
      </c>
      <c r="BW118" s="6">
        <f t="shared" ca="1" si="318"/>
        <v>8.1799999999999998E-2</v>
      </c>
      <c r="BX118" s="6">
        <f t="shared" ca="1" si="318"/>
        <v>8.1799999999999998E-2</v>
      </c>
      <c r="BY118" s="31">
        <f t="shared" ca="1" si="306"/>
        <v>0</v>
      </c>
      <c r="BZ118" s="31">
        <f t="shared" ca="1" si="307"/>
        <v>0</v>
      </c>
      <c r="CA118" s="31">
        <f t="shared" ca="1" si="308"/>
        <v>0</v>
      </c>
      <c r="CB118" s="31">
        <f t="shared" ca="1" si="309"/>
        <v>0</v>
      </c>
      <c r="CC118" s="31">
        <f t="shared" ca="1" si="310"/>
        <v>0</v>
      </c>
      <c r="CD118" s="31">
        <f t="shared" ca="1" si="311"/>
        <v>0</v>
      </c>
      <c r="CE118" s="31">
        <f t="shared" ca="1" si="312"/>
        <v>0</v>
      </c>
      <c r="CF118" s="31">
        <f t="shared" ca="1" si="313"/>
        <v>0</v>
      </c>
      <c r="CG118" s="31">
        <f t="shared" ca="1" si="314"/>
        <v>33103.379999999997</v>
      </c>
      <c r="CH118" s="31">
        <f t="shared" ca="1" si="315"/>
        <v>677707.1</v>
      </c>
      <c r="CI118" s="31">
        <f t="shared" ca="1" si="316"/>
        <v>295493.96000000002</v>
      </c>
      <c r="CJ118" s="31">
        <f t="shared" ca="1" si="317"/>
        <v>389584.96</v>
      </c>
      <c r="CK118" s="32">
        <f t="shared" ca="1" si="279"/>
        <v>0</v>
      </c>
      <c r="CL118" s="32">
        <f t="shared" ca="1" si="280"/>
        <v>0</v>
      </c>
      <c r="CM118" s="32">
        <f t="shared" ca="1" si="281"/>
        <v>0</v>
      </c>
      <c r="CN118" s="32">
        <f t="shared" ca="1" si="282"/>
        <v>0</v>
      </c>
      <c r="CO118" s="32">
        <f t="shared" ca="1" si="283"/>
        <v>0</v>
      </c>
      <c r="CP118" s="32">
        <f t="shared" ca="1" si="284"/>
        <v>0</v>
      </c>
      <c r="CQ118" s="32">
        <f t="shared" ca="1" si="285"/>
        <v>0</v>
      </c>
      <c r="CR118" s="32">
        <f t="shared" ca="1" si="286"/>
        <v>0</v>
      </c>
      <c r="CS118" s="32">
        <f t="shared" ca="1" si="287"/>
        <v>1092.6500000000001</v>
      </c>
      <c r="CT118" s="32">
        <f t="shared" ca="1" si="288"/>
        <v>22369.31</v>
      </c>
      <c r="CU118" s="32">
        <f t="shared" ca="1" si="289"/>
        <v>9753.4699999999993</v>
      </c>
      <c r="CV118" s="32">
        <f t="shared" ca="1" si="290"/>
        <v>12859.16</v>
      </c>
      <c r="CW118" s="31">
        <f t="shared" ca="1" si="291"/>
        <v>0</v>
      </c>
      <c r="CX118" s="31">
        <f t="shared" ca="1" si="292"/>
        <v>0</v>
      </c>
      <c r="CY118" s="31">
        <f t="shared" ca="1" si="293"/>
        <v>0</v>
      </c>
      <c r="CZ118" s="31">
        <f t="shared" ca="1" si="294"/>
        <v>0</v>
      </c>
      <c r="DA118" s="31">
        <f t="shared" ca="1" si="295"/>
        <v>0</v>
      </c>
      <c r="DB118" s="31">
        <f t="shared" ca="1" si="296"/>
        <v>0</v>
      </c>
      <c r="DC118" s="31">
        <f t="shared" ca="1" si="297"/>
        <v>0</v>
      </c>
      <c r="DD118" s="31">
        <f t="shared" ca="1" si="298"/>
        <v>0</v>
      </c>
      <c r="DE118" s="31">
        <f t="shared" ca="1" si="299"/>
        <v>32941.5</v>
      </c>
      <c r="DF118" s="31">
        <f t="shared" ca="1" si="300"/>
        <v>399333.53</v>
      </c>
      <c r="DG118" s="31">
        <f t="shared" ca="1" si="301"/>
        <v>174117.46</v>
      </c>
      <c r="DH118" s="31">
        <f t="shared" ca="1" si="302"/>
        <v>229559.84</v>
      </c>
      <c r="DI118" s="32">
        <f t="shared" ca="1" si="231"/>
        <v>0</v>
      </c>
      <c r="DJ118" s="32">
        <f t="shared" ca="1" si="232"/>
        <v>0</v>
      </c>
      <c r="DK118" s="32">
        <f t="shared" ca="1" si="233"/>
        <v>0</v>
      </c>
      <c r="DL118" s="32">
        <f t="shared" ca="1" si="234"/>
        <v>0</v>
      </c>
      <c r="DM118" s="32">
        <f t="shared" ca="1" si="235"/>
        <v>0</v>
      </c>
      <c r="DN118" s="32">
        <f t="shared" ca="1" si="236"/>
        <v>0</v>
      </c>
      <c r="DO118" s="32">
        <f t="shared" ca="1" si="237"/>
        <v>0</v>
      </c>
      <c r="DP118" s="32">
        <f t="shared" ca="1" si="238"/>
        <v>0</v>
      </c>
      <c r="DQ118" s="32">
        <f t="shared" ca="1" si="239"/>
        <v>1647.08</v>
      </c>
      <c r="DR118" s="32">
        <f t="shared" ca="1" si="240"/>
        <v>19966.68</v>
      </c>
      <c r="DS118" s="32">
        <f t="shared" ca="1" si="241"/>
        <v>8705.8700000000008</v>
      </c>
      <c r="DT118" s="32">
        <f t="shared" ca="1" si="242"/>
        <v>11477.99</v>
      </c>
      <c r="DU118" s="31">
        <f t="shared" ca="1" si="243"/>
        <v>0</v>
      </c>
      <c r="DV118" s="31">
        <f t="shared" ca="1" si="244"/>
        <v>0</v>
      </c>
      <c r="DW118" s="31">
        <f t="shared" ca="1" si="245"/>
        <v>0</v>
      </c>
      <c r="DX118" s="31">
        <f t="shared" ca="1" si="246"/>
        <v>0</v>
      </c>
      <c r="DY118" s="31">
        <f t="shared" ca="1" si="247"/>
        <v>0</v>
      </c>
      <c r="DZ118" s="31">
        <f t="shared" ca="1" si="248"/>
        <v>0</v>
      </c>
      <c r="EA118" s="31">
        <f t="shared" ca="1" si="249"/>
        <v>0</v>
      </c>
      <c r="EB118" s="31">
        <f t="shared" ca="1" si="250"/>
        <v>0</v>
      </c>
      <c r="EC118" s="31">
        <f t="shared" ca="1" si="251"/>
        <v>6555.32</v>
      </c>
      <c r="ED118" s="31">
        <f t="shared" ca="1" si="252"/>
        <v>78564.350000000006</v>
      </c>
      <c r="EE118" s="31">
        <f t="shared" ca="1" si="253"/>
        <v>33848.97</v>
      </c>
      <c r="EF118" s="31">
        <f t="shared" ca="1" si="254"/>
        <v>44108.27</v>
      </c>
      <c r="EG118" s="32">
        <f t="shared" ca="1" si="255"/>
        <v>0</v>
      </c>
      <c r="EH118" s="32">
        <f t="shared" ca="1" si="256"/>
        <v>0</v>
      </c>
      <c r="EI118" s="32">
        <f t="shared" ca="1" si="257"/>
        <v>0</v>
      </c>
      <c r="EJ118" s="32">
        <f t="shared" ca="1" si="258"/>
        <v>0</v>
      </c>
      <c r="EK118" s="32">
        <f t="shared" ca="1" si="259"/>
        <v>0</v>
      </c>
      <c r="EL118" s="32">
        <f t="shared" ca="1" si="260"/>
        <v>0</v>
      </c>
      <c r="EM118" s="32">
        <f t="shared" ca="1" si="261"/>
        <v>0</v>
      </c>
      <c r="EN118" s="32">
        <f t="shared" ca="1" si="262"/>
        <v>0</v>
      </c>
      <c r="EO118" s="32">
        <f t="shared" ca="1" si="263"/>
        <v>41143.9</v>
      </c>
      <c r="EP118" s="32">
        <f t="shared" ca="1" si="264"/>
        <v>497864.56000000006</v>
      </c>
      <c r="EQ118" s="32">
        <f t="shared" ca="1" si="265"/>
        <v>216672.3</v>
      </c>
      <c r="ER118" s="32">
        <f t="shared" ca="1" si="266"/>
        <v>285146.09999999998</v>
      </c>
    </row>
    <row r="119" spans="1:148" x14ac:dyDescent="0.25">
      <c r="A119" t="s">
        <v>490</v>
      </c>
      <c r="B119" s="1" t="s">
        <v>23</v>
      </c>
      <c r="C119" t="str">
        <f t="shared" ca="1" si="319"/>
        <v>SD3</v>
      </c>
      <c r="D119" t="str">
        <f t="shared" ca="1" si="320"/>
        <v>Sundance #3</v>
      </c>
      <c r="E119" s="51">
        <v>216847.62826999999</v>
      </c>
      <c r="F119" s="51">
        <v>206541.29663999999</v>
      </c>
      <c r="G119" s="51">
        <v>162335.37383659999</v>
      </c>
      <c r="H119" s="51">
        <v>205811.89989599999</v>
      </c>
      <c r="I119" s="51">
        <v>190185.99424500001</v>
      </c>
      <c r="J119" s="51">
        <v>214210.84001000001</v>
      </c>
      <c r="K119" s="51">
        <v>254985.72766</v>
      </c>
      <c r="L119" s="51">
        <v>260256.79819999999</v>
      </c>
      <c r="M119" s="51">
        <v>219443.421412</v>
      </c>
      <c r="N119" s="51">
        <v>240338.14623780001</v>
      </c>
      <c r="O119" s="51">
        <v>254117.57404000001</v>
      </c>
      <c r="P119" s="51">
        <v>234568.26049270001</v>
      </c>
      <c r="Q119" s="32">
        <v>12930557.460000001</v>
      </c>
      <c r="R119" s="32">
        <v>5904058.5</v>
      </c>
      <c r="S119" s="32">
        <v>16024794.720000001</v>
      </c>
      <c r="T119" s="32">
        <v>27705371.27</v>
      </c>
      <c r="U119" s="32">
        <v>30182023.039999999</v>
      </c>
      <c r="V119" s="32">
        <v>24109865.16</v>
      </c>
      <c r="W119" s="32">
        <v>13929972.630000001</v>
      </c>
      <c r="X119" s="32">
        <v>21768614.25</v>
      </c>
      <c r="Y119" s="32">
        <v>25927332.440000001</v>
      </c>
      <c r="Z119" s="32">
        <v>15768183.25</v>
      </c>
      <c r="AA119" s="32">
        <v>7198536.3600000003</v>
      </c>
      <c r="AB119" s="32">
        <v>12278474.119999999</v>
      </c>
      <c r="AC119" s="2">
        <v>4.0199999999999996</v>
      </c>
      <c r="AD119" s="2">
        <v>4.0199999999999996</v>
      </c>
      <c r="AE119" s="2">
        <v>4.0199999999999996</v>
      </c>
      <c r="AF119" s="2">
        <v>4.0199999999999996</v>
      </c>
      <c r="AG119" s="2">
        <v>4.0199999999999996</v>
      </c>
      <c r="AH119" s="2">
        <v>4.0199999999999996</v>
      </c>
      <c r="AI119" s="2">
        <v>4.0199999999999996</v>
      </c>
      <c r="AJ119" s="2">
        <v>4.0199999999999996</v>
      </c>
      <c r="AK119" s="2">
        <v>4.0199999999999996</v>
      </c>
      <c r="AL119" s="2">
        <v>4.0199999999999996</v>
      </c>
      <c r="AM119" s="2">
        <v>4.0199999999999996</v>
      </c>
      <c r="AN119" s="2">
        <v>4.0199999999999996</v>
      </c>
      <c r="AO119" s="33">
        <v>519808.41</v>
      </c>
      <c r="AP119" s="33">
        <v>237343.15</v>
      </c>
      <c r="AQ119" s="33">
        <v>644196.75</v>
      </c>
      <c r="AR119" s="33">
        <v>1113755.92</v>
      </c>
      <c r="AS119" s="33">
        <v>1213317.33</v>
      </c>
      <c r="AT119" s="33">
        <v>969216.58</v>
      </c>
      <c r="AU119" s="33">
        <v>559984.9</v>
      </c>
      <c r="AV119" s="33">
        <v>875098.29</v>
      </c>
      <c r="AW119" s="33">
        <v>1042278.76</v>
      </c>
      <c r="AX119" s="33">
        <v>633880.97</v>
      </c>
      <c r="AY119" s="33">
        <v>289381.15999999997</v>
      </c>
      <c r="AZ119" s="33">
        <v>493594.66</v>
      </c>
      <c r="BA119" s="31">
        <f t="shared" si="267"/>
        <v>-5172.22</v>
      </c>
      <c r="BB119" s="31">
        <f t="shared" si="268"/>
        <v>-2361.62</v>
      </c>
      <c r="BC119" s="31">
        <f t="shared" si="269"/>
        <v>-6409.92</v>
      </c>
      <c r="BD119" s="31">
        <f t="shared" si="270"/>
        <v>44328.59</v>
      </c>
      <c r="BE119" s="31">
        <f t="shared" si="271"/>
        <v>48291.24</v>
      </c>
      <c r="BF119" s="31">
        <f t="shared" si="272"/>
        <v>38575.78</v>
      </c>
      <c r="BG119" s="31">
        <f t="shared" si="273"/>
        <v>43182.92</v>
      </c>
      <c r="BH119" s="31">
        <f t="shared" si="274"/>
        <v>67482.7</v>
      </c>
      <c r="BI119" s="31">
        <f t="shared" si="275"/>
        <v>80374.73</v>
      </c>
      <c r="BJ119" s="31">
        <f t="shared" si="276"/>
        <v>-61495.91</v>
      </c>
      <c r="BK119" s="31">
        <f t="shared" si="277"/>
        <v>-28074.29</v>
      </c>
      <c r="BL119" s="31">
        <f t="shared" si="278"/>
        <v>-47886.05</v>
      </c>
      <c r="BM119" s="6">
        <f t="shared" ca="1" si="318"/>
        <v>5.2699999999999997E-2</v>
      </c>
      <c r="BN119" s="6">
        <f t="shared" ca="1" si="318"/>
        <v>5.2699999999999997E-2</v>
      </c>
      <c r="BO119" s="6">
        <f t="shared" ca="1" si="318"/>
        <v>5.2699999999999997E-2</v>
      </c>
      <c r="BP119" s="6">
        <f t="shared" ca="1" si="318"/>
        <v>5.2699999999999997E-2</v>
      </c>
      <c r="BQ119" s="6">
        <f t="shared" ca="1" si="318"/>
        <v>5.2699999999999997E-2</v>
      </c>
      <c r="BR119" s="6">
        <f t="shared" ca="1" si="318"/>
        <v>5.2699999999999997E-2</v>
      </c>
      <c r="BS119" s="6">
        <f t="shared" ca="1" si="318"/>
        <v>5.2699999999999997E-2</v>
      </c>
      <c r="BT119" s="6">
        <f t="shared" ca="1" si="318"/>
        <v>5.2699999999999997E-2</v>
      </c>
      <c r="BU119" s="6">
        <f t="shared" ca="1" si="318"/>
        <v>5.2699999999999997E-2</v>
      </c>
      <c r="BV119" s="6">
        <f t="shared" ca="1" si="318"/>
        <v>5.2699999999999997E-2</v>
      </c>
      <c r="BW119" s="6">
        <f t="shared" ca="1" si="318"/>
        <v>5.2699999999999997E-2</v>
      </c>
      <c r="BX119" s="6">
        <f t="shared" ca="1" si="318"/>
        <v>5.2699999999999997E-2</v>
      </c>
      <c r="BY119" s="31">
        <f t="shared" ca="1" si="306"/>
        <v>681440.38</v>
      </c>
      <c r="BZ119" s="31">
        <f t="shared" ca="1" si="307"/>
        <v>311143.88</v>
      </c>
      <c r="CA119" s="31">
        <f t="shared" ca="1" si="308"/>
        <v>844506.68</v>
      </c>
      <c r="CB119" s="31">
        <f t="shared" ca="1" si="309"/>
        <v>1460073.07</v>
      </c>
      <c r="CC119" s="31">
        <f t="shared" ca="1" si="310"/>
        <v>1590592.61</v>
      </c>
      <c r="CD119" s="31">
        <f t="shared" ca="1" si="311"/>
        <v>1270589.8899999999</v>
      </c>
      <c r="CE119" s="31">
        <f t="shared" ca="1" si="312"/>
        <v>734109.56</v>
      </c>
      <c r="CF119" s="31">
        <f t="shared" ca="1" si="313"/>
        <v>1147205.97</v>
      </c>
      <c r="CG119" s="31">
        <f t="shared" ca="1" si="314"/>
        <v>1366370.42</v>
      </c>
      <c r="CH119" s="31">
        <f t="shared" ca="1" si="315"/>
        <v>830983.26</v>
      </c>
      <c r="CI119" s="31">
        <f t="shared" ca="1" si="316"/>
        <v>379362.87</v>
      </c>
      <c r="CJ119" s="31">
        <f t="shared" ca="1" si="317"/>
        <v>647075.59</v>
      </c>
      <c r="CK119" s="32">
        <f t="shared" ca="1" si="279"/>
        <v>34912.51</v>
      </c>
      <c r="CL119" s="32">
        <f t="shared" ca="1" si="280"/>
        <v>15940.96</v>
      </c>
      <c r="CM119" s="32">
        <f t="shared" ca="1" si="281"/>
        <v>43266.95</v>
      </c>
      <c r="CN119" s="32">
        <f t="shared" ca="1" si="282"/>
        <v>74804.5</v>
      </c>
      <c r="CO119" s="32">
        <f t="shared" ca="1" si="283"/>
        <v>81491.460000000006</v>
      </c>
      <c r="CP119" s="32">
        <f t="shared" ca="1" si="284"/>
        <v>65096.639999999999</v>
      </c>
      <c r="CQ119" s="32">
        <f t="shared" ca="1" si="285"/>
        <v>37610.93</v>
      </c>
      <c r="CR119" s="32">
        <f t="shared" ca="1" si="286"/>
        <v>58775.26</v>
      </c>
      <c r="CS119" s="32">
        <f t="shared" ca="1" si="287"/>
        <v>70003.8</v>
      </c>
      <c r="CT119" s="32">
        <f t="shared" ca="1" si="288"/>
        <v>42574.09</v>
      </c>
      <c r="CU119" s="32">
        <f t="shared" ca="1" si="289"/>
        <v>19436.05</v>
      </c>
      <c r="CV119" s="32">
        <f t="shared" ca="1" si="290"/>
        <v>33151.879999999997</v>
      </c>
      <c r="CW119" s="31">
        <f t="shared" ca="1" si="291"/>
        <v>201716.70000000004</v>
      </c>
      <c r="CX119" s="31">
        <f t="shared" ca="1" si="292"/>
        <v>92103.310000000027</v>
      </c>
      <c r="CY119" s="31">
        <f t="shared" ca="1" si="293"/>
        <v>249986.80000000002</v>
      </c>
      <c r="CZ119" s="31">
        <f t="shared" ca="1" si="294"/>
        <v>376793.06000000017</v>
      </c>
      <c r="DA119" s="31">
        <f t="shared" ca="1" si="295"/>
        <v>410475.5</v>
      </c>
      <c r="DB119" s="31">
        <f t="shared" ca="1" si="296"/>
        <v>327894.16999999981</v>
      </c>
      <c r="DC119" s="31">
        <f t="shared" ca="1" si="297"/>
        <v>168552.6700000001</v>
      </c>
      <c r="DD119" s="31">
        <f t="shared" ca="1" si="298"/>
        <v>263400.23999999993</v>
      </c>
      <c r="DE119" s="31">
        <f t="shared" ca="1" si="299"/>
        <v>313720.73</v>
      </c>
      <c r="DF119" s="31">
        <f t="shared" ca="1" si="300"/>
        <v>301172.29000000004</v>
      </c>
      <c r="DG119" s="31">
        <f t="shared" ca="1" si="301"/>
        <v>137492.05000000002</v>
      </c>
      <c r="DH119" s="31">
        <f t="shared" ca="1" si="302"/>
        <v>234518.86</v>
      </c>
      <c r="DI119" s="32">
        <f t="shared" ca="1" si="231"/>
        <v>10085.84</v>
      </c>
      <c r="DJ119" s="32">
        <f t="shared" ca="1" si="232"/>
        <v>4605.17</v>
      </c>
      <c r="DK119" s="32">
        <f t="shared" ca="1" si="233"/>
        <v>12499.34</v>
      </c>
      <c r="DL119" s="32">
        <f t="shared" ca="1" si="234"/>
        <v>18839.650000000001</v>
      </c>
      <c r="DM119" s="32">
        <f t="shared" ca="1" si="235"/>
        <v>20523.78</v>
      </c>
      <c r="DN119" s="32">
        <f t="shared" ca="1" si="236"/>
        <v>16394.71</v>
      </c>
      <c r="DO119" s="32">
        <f t="shared" ca="1" si="237"/>
        <v>8427.6299999999992</v>
      </c>
      <c r="DP119" s="32">
        <f t="shared" ca="1" si="238"/>
        <v>13170.01</v>
      </c>
      <c r="DQ119" s="32">
        <f t="shared" ca="1" si="239"/>
        <v>15686.04</v>
      </c>
      <c r="DR119" s="32">
        <f t="shared" ca="1" si="240"/>
        <v>15058.61</v>
      </c>
      <c r="DS119" s="32">
        <f t="shared" ca="1" si="241"/>
        <v>6874.6</v>
      </c>
      <c r="DT119" s="32">
        <f t="shared" ca="1" si="242"/>
        <v>11725.94</v>
      </c>
      <c r="DU119" s="31">
        <f t="shared" ca="1" si="243"/>
        <v>43834.49</v>
      </c>
      <c r="DV119" s="31">
        <f t="shared" ca="1" si="244"/>
        <v>19799.59</v>
      </c>
      <c r="DW119" s="31">
        <f t="shared" ca="1" si="245"/>
        <v>53212.68</v>
      </c>
      <c r="DX119" s="31">
        <f t="shared" ca="1" si="246"/>
        <v>79324.87</v>
      </c>
      <c r="DY119" s="31">
        <f t="shared" ca="1" si="247"/>
        <v>85488.12</v>
      </c>
      <c r="DZ119" s="31">
        <f t="shared" ca="1" si="248"/>
        <v>67523.399999999994</v>
      </c>
      <c r="EA119" s="31">
        <f t="shared" ca="1" si="249"/>
        <v>34329.15</v>
      </c>
      <c r="EB119" s="31">
        <f t="shared" ca="1" si="250"/>
        <v>53031.57</v>
      </c>
      <c r="EC119" s="31">
        <f t="shared" ca="1" si="251"/>
        <v>62430.1</v>
      </c>
      <c r="ED119" s="31">
        <f t="shared" ca="1" si="252"/>
        <v>59252.24</v>
      </c>
      <c r="EE119" s="31">
        <f t="shared" ca="1" si="253"/>
        <v>26728.880000000001</v>
      </c>
      <c r="EF119" s="31">
        <f t="shared" ca="1" si="254"/>
        <v>45061.11</v>
      </c>
      <c r="EG119" s="32">
        <f t="shared" ca="1" si="255"/>
        <v>255637.03000000003</v>
      </c>
      <c r="EH119" s="32">
        <f t="shared" ca="1" si="256"/>
        <v>116508.07000000002</v>
      </c>
      <c r="EI119" s="32">
        <f t="shared" ca="1" si="257"/>
        <v>315698.82</v>
      </c>
      <c r="EJ119" s="32">
        <f t="shared" ca="1" si="258"/>
        <v>474957.58000000019</v>
      </c>
      <c r="EK119" s="32">
        <f t="shared" ca="1" si="259"/>
        <v>516487.4</v>
      </c>
      <c r="EL119" s="32">
        <f t="shared" ca="1" si="260"/>
        <v>411812.2799999998</v>
      </c>
      <c r="EM119" s="32">
        <f t="shared" ca="1" si="261"/>
        <v>211309.4500000001</v>
      </c>
      <c r="EN119" s="32">
        <f t="shared" ca="1" si="262"/>
        <v>329601.81999999995</v>
      </c>
      <c r="EO119" s="32">
        <f t="shared" ca="1" si="263"/>
        <v>391836.86999999994</v>
      </c>
      <c r="EP119" s="32">
        <f t="shared" ca="1" si="264"/>
        <v>375483.14</v>
      </c>
      <c r="EQ119" s="32">
        <f t="shared" ca="1" si="265"/>
        <v>171095.53000000003</v>
      </c>
      <c r="ER119" s="32">
        <f t="shared" ca="1" si="266"/>
        <v>291305.90999999997</v>
      </c>
    </row>
    <row r="120" spans="1:148" x14ac:dyDescent="0.25">
      <c r="A120" t="s">
        <v>490</v>
      </c>
      <c r="B120" s="1" t="s">
        <v>24</v>
      </c>
      <c r="C120" t="str">
        <f t="shared" ca="1" si="319"/>
        <v>SD4</v>
      </c>
      <c r="D120" t="str">
        <f t="shared" ca="1" si="320"/>
        <v>Sundance #4</v>
      </c>
      <c r="E120" s="51">
        <v>241610.1753</v>
      </c>
      <c r="F120" s="51">
        <v>218112.68966999999</v>
      </c>
      <c r="G120" s="51">
        <v>58101.881909999996</v>
      </c>
      <c r="H120" s="51">
        <v>18602.1249685</v>
      </c>
      <c r="I120" s="51">
        <v>214157.67480099999</v>
      </c>
      <c r="J120" s="51">
        <v>185385.84450939999</v>
      </c>
      <c r="K120" s="51">
        <v>253531.33006000001</v>
      </c>
      <c r="L120" s="51">
        <v>260537.17640999999</v>
      </c>
      <c r="M120" s="51">
        <v>250904.76996000001</v>
      </c>
      <c r="N120" s="51">
        <v>261897.96582000001</v>
      </c>
      <c r="O120" s="51">
        <v>254528.82188</v>
      </c>
      <c r="P120" s="51">
        <v>269851.48625000002</v>
      </c>
      <c r="Q120" s="32">
        <v>14045946.52</v>
      </c>
      <c r="R120" s="32">
        <v>6264110.4000000004</v>
      </c>
      <c r="S120" s="32">
        <v>7744159.7999999998</v>
      </c>
      <c r="T120" s="32">
        <v>5288035.82</v>
      </c>
      <c r="U120" s="32">
        <v>32908293.73</v>
      </c>
      <c r="V120" s="32">
        <v>23171772.18</v>
      </c>
      <c r="W120" s="32">
        <v>14312279.15</v>
      </c>
      <c r="X120" s="32">
        <v>21803546.600000001</v>
      </c>
      <c r="Y120" s="32">
        <v>28139552.199999999</v>
      </c>
      <c r="Z120" s="32">
        <v>16955456.34</v>
      </c>
      <c r="AA120" s="32">
        <v>7217976.3899999997</v>
      </c>
      <c r="AB120" s="32">
        <v>13952811.779999999</v>
      </c>
      <c r="AC120" s="2">
        <v>4.0199999999999996</v>
      </c>
      <c r="AD120" s="2">
        <v>4.0199999999999996</v>
      </c>
      <c r="AE120" s="2">
        <v>4.0199999999999996</v>
      </c>
      <c r="AF120" s="2">
        <v>4.0199999999999996</v>
      </c>
      <c r="AG120" s="2">
        <v>4.0199999999999996</v>
      </c>
      <c r="AH120" s="2">
        <v>4.0199999999999996</v>
      </c>
      <c r="AI120" s="2">
        <v>4.0199999999999996</v>
      </c>
      <c r="AJ120" s="2">
        <v>4.0199999999999996</v>
      </c>
      <c r="AK120" s="2">
        <v>4.0199999999999996</v>
      </c>
      <c r="AL120" s="2">
        <v>4.0199999999999996</v>
      </c>
      <c r="AM120" s="2">
        <v>4.0199999999999996</v>
      </c>
      <c r="AN120" s="2">
        <v>4.0199999999999996</v>
      </c>
      <c r="AO120" s="33">
        <v>564647.05000000005</v>
      </c>
      <c r="AP120" s="33">
        <v>251817.24</v>
      </c>
      <c r="AQ120" s="33">
        <v>311315.21999999997</v>
      </c>
      <c r="AR120" s="33">
        <v>212579.04</v>
      </c>
      <c r="AS120" s="33">
        <v>1322913.4099999999</v>
      </c>
      <c r="AT120" s="33">
        <v>931505.24</v>
      </c>
      <c r="AU120" s="33">
        <v>575353.62</v>
      </c>
      <c r="AV120" s="33">
        <v>876502.57</v>
      </c>
      <c r="AW120" s="33">
        <v>1131210</v>
      </c>
      <c r="AX120" s="33">
        <v>681609.34</v>
      </c>
      <c r="AY120" s="33">
        <v>290162.65000000002</v>
      </c>
      <c r="AZ120" s="33">
        <v>560903.03</v>
      </c>
      <c r="BA120" s="31">
        <f t="shared" si="267"/>
        <v>-5618.38</v>
      </c>
      <c r="BB120" s="31">
        <f t="shared" si="268"/>
        <v>-2505.64</v>
      </c>
      <c r="BC120" s="31">
        <f t="shared" si="269"/>
        <v>-3097.66</v>
      </c>
      <c r="BD120" s="31">
        <f t="shared" si="270"/>
        <v>8460.86</v>
      </c>
      <c r="BE120" s="31">
        <f t="shared" si="271"/>
        <v>52653.27</v>
      </c>
      <c r="BF120" s="31">
        <f t="shared" si="272"/>
        <v>37074.839999999997</v>
      </c>
      <c r="BG120" s="31">
        <f t="shared" si="273"/>
        <v>44368.07</v>
      </c>
      <c r="BH120" s="31">
        <f t="shared" si="274"/>
        <v>67590.990000000005</v>
      </c>
      <c r="BI120" s="31">
        <f t="shared" si="275"/>
        <v>87232.61</v>
      </c>
      <c r="BJ120" s="31">
        <f t="shared" si="276"/>
        <v>-66126.28</v>
      </c>
      <c r="BK120" s="31">
        <f t="shared" si="277"/>
        <v>-28150.11</v>
      </c>
      <c r="BL120" s="31">
        <f t="shared" si="278"/>
        <v>-54415.97</v>
      </c>
      <c r="BM120" s="6">
        <f t="shared" ca="1" si="318"/>
        <v>5.62E-2</v>
      </c>
      <c r="BN120" s="6">
        <f t="shared" ca="1" si="318"/>
        <v>5.62E-2</v>
      </c>
      <c r="BO120" s="6">
        <f t="shared" ca="1" si="318"/>
        <v>5.62E-2</v>
      </c>
      <c r="BP120" s="6">
        <f t="shared" ca="1" si="318"/>
        <v>5.62E-2</v>
      </c>
      <c r="BQ120" s="6">
        <f t="shared" ca="1" si="318"/>
        <v>5.62E-2</v>
      </c>
      <c r="BR120" s="6">
        <f t="shared" ca="1" si="318"/>
        <v>5.62E-2</v>
      </c>
      <c r="BS120" s="6">
        <f t="shared" ca="1" si="318"/>
        <v>5.62E-2</v>
      </c>
      <c r="BT120" s="6">
        <f t="shared" ca="1" si="318"/>
        <v>5.62E-2</v>
      </c>
      <c r="BU120" s="6">
        <f t="shared" ca="1" si="318"/>
        <v>5.62E-2</v>
      </c>
      <c r="BV120" s="6">
        <f t="shared" ca="1" si="318"/>
        <v>5.62E-2</v>
      </c>
      <c r="BW120" s="6">
        <f t="shared" ca="1" si="318"/>
        <v>5.62E-2</v>
      </c>
      <c r="BX120" s="6">
        <f t="shared" ca="1" si="318"/>
        <v>5.62E-2</v>
      </c>
      <c r="BY120" s="31">
        <f t="shared" ca="1" si="306"/>
        <v>789382.19</v>
      </c>
      <c r="BZ120" s="31">
        <f t="shared" ca="1" si="307"/>
        <v>352043</v>
      </c>
      <c r="CA120" s="31">
        <f t="shared" ca="1" si="308"/>
        <v>435221.78</v>
      </c>
      <c r="CB120" s="31">
        <f t="shared" ca="1" si="309"/>
        <v>297187.61</v>
      </c>
      <c r="CC120" s="31">
        <f t="shared" ca="1" si="310"/>
        <v>1849446.11</v>
      </c>
      <c r="CD120" s="31">
        <f t="shared" ca="1" si="311"/>
        <v>1302253.6000000001</v>
      </c>
      <c r="CE120" s="31">
        <f t="shared" ca="1" si="312"/>
        <v>804350.09</v>
      </c>
      <c r="CF120" s="31">
        <f t="shared" ca="1" si="313"/>
        <v>1225359.32</v>
      </c>
      <c r="CG120" s="31">
        <f t="shared" ca="1" si="314"/>
        <v>1581442.83</v>
      </c>
      <c r="CH120" s="31">
        <f t="shared" ca="1" si="315"/>
        <v>952896.65</v>
      </c>
      <c r="CI120" s="31">
        <f t="shared" ca="1" si="316"/>
        <v>405650.27</v>
      </c>
      <c r="CJ120" s="31">
        <f t="shared" ca="1" si="317"/>
        <v>784148.02</v>
      </c>
      <c r="CK120" s="32">
        <f t="shared" ca="1" si="279"/>
        <v>37924.06</v>
      </c>
      <c r="CL120" s="32">
        <f t="shared" ca="1" si="280"/>
        <v>16913.099999999999</v>
      </c>
      <c r="CM120" s="32">
        <f t="shared" ca="1" si="281"/>
        <v>20909.23</v>
      </c>
      <c r="CN120" s="32">
        <f t="shared" ca="1" si="282"/>
        <v>14277.7</v>
      </c>
      <c r="CO120" s="32">
        <f t="shared" ca="1" si="283"/>
        <v>88852.39</v>
      </c>
      <c r="CP120" s="32">
        <f t="shared" ca="1" si="284"/>
        <v>62563.78</v>
      </c>
      <c r="CQ120" s="32">
        <f t="shared" ca="1" si="285"/>
        <v>38643.15</v>
      </c>
      <c r="CR120" s="32">
        <f t="shared" ca="1" si="286"/>
        <v>58869.58</v>
      </c>
      <c r="CS120" s="32">
        <f t="shared" ca="1" si="287"/>
        <v>75976.789999999994</v>
      </c>
      <c r="CT120" s="32">
        <f t="shared" ca="1" si="288"/>
        <v>45779.73</v>
      </c>
      <c r="CU120" s="32">
        <f t="shared" ca="1" si="289"/>
        <v>19488.54</v>
      </c>
      <c r="CV120" s="32">
        <f t="shared" ca="1" si="290"/>
        <v>37672.589999999997</v>
      </c>
      <c r="CW120" s="31">
        <f t="shared" ca="1" si="291"/>
        <v>268277.57999999996</v>
      </c>
      <c r="CX120" s="31">
        <f t="shared" ca="1" si="292"/>
        <v>119644.49999999999</v>
      </c>
      <c r="CY120" s="31">
        <f t="shared" ca="1" si="293"/>
        <v>147913.45000000004</v>
      </c>
      <c r="CZ120" s="31">
        <f t="shared" ca="1" si="294"/>
        <v>90425.409999999989</v>
      </c>
      <c r="DA120" s="31">
        <f t="shared" ca="1" si="295"/>
        <v>562731.82000000007</v>
      </c>
      <c r="DB120" s="31">
        <f t="shared" ca="1" si="296"/>
        <v>396237.30000000016</v>
      </c>
      <c r="DC120" s="31">
        <f t="shared" ca="1" si="297"/>
        <v>223271.55</v>
      </c>
      <c r="DD120" s="31">
        <f t="shared" ca="1" si="298"/>
        <v>340135.3400000002</v>
      </c>
      <c r="DE120" s="31">
        <f t="shared" ca="1" si="299"/>
        <v>438977.01000000013</v>
      </c>
      <c r="DF120" s="31">
        <f t="shared" ca="1" si="300"/>
        <v>383193.32000000007</v>
      </c>
      <c r="DG120" s="31">
        <f t="shared" ca="1" si="301"/>
        <v>163126.26999999996</v>
      </c>
      <c r="DH120" s="31">
        <f t="shared" ca="1" si="302"/>
        <v>315333.54999999993</v>
      </c>
      <c r="DI120" s="32">
        <f t="shared" ca="1" si="231"/>
        <v>13413.88</v>
      </c>
      <c r="DJ120" s="32">
        <f t="shared" ca="1" si="232"/>
        <v>5982.23</v>
      </c>
      <c r="DK120" s="32">
        <f t="shared" ca="1" si="233"/>
        <v>7395.67</v>
      </c>
      <c r="DL120" s="32">
        <f t="shared" ca="1" si="234"/>
        <v>4521.2700000000004</v>
      </c>
      <c r="DM120" s="32">
        <f t="shared" ca="1" si="235"/>
        <v>28136.59</v>
      </c>
      <c r="DN120" s="32">
        <f t="shared" ca="1" si="236"/>
        <v>19811.87</v>
      </c>
      <c r="DO120" s="32">
        <f t="shared" ca="1" si="237"/>
        <v>11163.58</v>
      </c>
      <c r="DP120" s="32">
        <f t="shared" ca="1" si="238"/>
        <v>17006.77</v>
      </c>
      <c r="DQ120" s="32">
        <f t="shared" ca="1" si="239"/>
        <v>21948.85</v>
      </c>
      <c r="DR120" s="32">
        <f t="shared" ca="1" si="240"/>
        <v>19159.669999999998</v>
      </c>
      <c r="DS120" s="32">
        <f t="shared" ca="1" si="241"/>
        <v>8156.31</v>
      </c>
      <c r="DT120" s="32">
        <f t="shared" ca="1" si="242"/>
        <v>15766.68</v>
      </c>
      <c r="DU120" s="31">
        <f t="shared" ca="1" si="243"/>
        <v>58298.64</v>
      </c>
      <c r="DV120" s="31">
        <f t="shared" ca="1" si="244"/>
        <v>25720.16</v>
      </c>
      <c r="DW120" s="31">
        <f t="shared" ca="1" si="245"/>
        <v>31485.15</v>
      </c>
      <c r="DX120" s="31">
        <f t="shared" ca="1" si="246"/>
        <v>19036.93</v>
      </c>
      <c r="DY120" s="31">
        <f t="shared" ca="1" si="247"/>
        <v>117197.95</v>
      </c>
      <c r="DZ120" s="31">
        <f t="shared" ca="1" si="248"/>
        <v>81597.33</v>
      </c>
      <c r="EA120" s="31">
        <f t="shared" ca="1" si="249"/>
        <v>45473.760000000002</v>
      </c>
      <c r="EB120" s="31">
        <f t="shared" ca="1" si="250"/>
        <v>68481</v>
      </c>
      <c r="EC120" s="31">
        <f t="shared" ca="1" si="251"/>
        <v>87355.96</v>
      </c>
      <c r="ED120" s="31">
        <f t="shared" ca="1" si="252"/>
        <v>75388.95</v>
      </c>
      <c r="EE120" s="31">
        <f t="shared" ca="1" si="253"/>
        <v>31712.25</v>
      </c>
      <c r="EF120" s="31">
        <f t="shared" ca="1" si="254"/>
        <v>60589.07</v>
      </c>
      <c r="EG120" s="32">
        <f t="shared" ca="1" si="255"/>
        <v>339990.1</v>
      </c>
      <c r="EH120" s="32">
        <f t="shared" ca="1" si="256"/>
        <v>151346.88999999998</v>
      </c>
      <c r="EI120" s="32">
        <f t="shared" ca="1" si="257"/>
        <v>186794.27000000005</v>
      </c>
      <c r="EJ120" s="32">
        <f t="shared" ca="1" si="258"/>
        <v>113983.60999999999</v>
      </c>
      <c r="EK120" s="32">
        <f t="shared" ca="1" si="259"/>
        <v>708066.36</v>
      </c>
      <c r="EL120" s="32">
        <f t="shared" ca="1" si="260"/>
        <v>497646.50000000017</v>
      </c>
      <c r="EM120" s="32">
        <f t="shared" ca="1" si="261"/>
        <v>279908.88999999996</v>
      </c>
      <c r="EN120" s="32">
        <f t="shared" ca="1" si="262"/>
        <v>425623.11000000022</v>
      </c>
      <c r="EO120" s="32">
        <f t="shared" ca="1" si="263"/>
        <v>548281.82000000007</v>
      </c>
      <c r="EP120" s="32">
        <f t="shared" ca="1" si="264"/>
        <v>477741.94000000006</v>
      </c>
      <c r="EQ120" s="32">
        <f t="shared" ca="1" si="265"/>
        <v>202994.82999999996</v>
      </c>
      <c r="ER120" s="32">
        <f t="shared" ca="1" si="266"/>
        <v>391689.29999999993</v>
      </c>
    </row>
    <row r="121" spans="1:148" x14ac:dyDescent="0.25">
      <c r="A121" t="s">
        <v>491</v>
      </c>
      <c r="B121" s="1" t="s">
        <v>28</v>
      </c>
      <c r="C121" t="str">
        <f t="shared" ca="1" si="319"/>
        <v>SD5</v>
      </c>
      <c r="D121" t="str">
        <f t="shared" ca="1" si="320"/>
        <v>Sundance #5</v>
      </c>
      <c r="E121" s="51">
        <v>251705.5310702</v>
      </c>
      <c r="F121" s="51">
        <v>218670.96517000001</v>
      </c>
      <c r="G121" s="51">
        <v>171038.71760539999</v>
      </c>
      <c r="H121" s="51">
        <v>243207.97619799999</v>
      </c>
      <c r="I121" s="51">
        <v>228134.6461215</v>
      </c>
      <c r="J121" s="51">
        <v>211606.51993949999</v>
      </c>
      <c r="K121" s="51">
        <v>256026.37794999999</v>
      </c>
      <c r="L121" s="51">
        <v>257880.29071999999</v>
      </c>
      <c r="M121" s="51">
        <v>242842.41617380001</v>
      </c>
      <c r="N121" s="51">
        <v>251232.98535800001</v>
      </c>
      <c r="O121" s="51">
        <v>252879.48336000001</v>
      </c>
      <c r="P121" s="51">
        <v>257514.904121</v>
      </c>
      <c r="Q121" s="32">
        <v>14491650.91</v>
      </c>
      <c r="R121" s="32">
        <v>6060973.2199999997</v>
      </c>
      <c r="S121" s="32">
        <v>15836751.59</v>
      </c>
      <c r="T121" s="32">
        <v>33432206.440000001</v>
      </c>
      <c r="U121" s="32">
        <v>26188972.100000001</v>
      </c>
      <c r="V121" s="32">
        <v>22980966.059999999</v>
      </c>
      <c r="W121" s="32">
        <v>14447670.439999999</v>
      </c>
      <c r="X121" s="32">
        <v>21571027.82</v>
      </c>
      <c r="Y121" s="32">
        <v>27342742.359999999</v>
      </c>
      <c r="Z121" s="32">
        <v>16070889.35</v>
      </c>
      <c r="AA121" s="32">
        <v>7171698.0300000003</v>
      </c>
      <c r="AB121" s="32">
        <v>13603878.74</v>
      </c>
      <c r="AC121" s="2">
        <v>4.0199999999999996</v>
      </c>
      <c r="AD121" s="2">
        <v>4.0199999999999996</v>
      </c>
      <c r="AE121" s="2">
        <v>4.0199999999999996</v>
      </c>
      <c r="AF121" s="2">
        <v>4.0199999999999996</v>
      </c>
      <c r="AG121" s="2">
        <v>4.0199999999999996</v>
      </c>
      <c r="AH121" s="2">
        <v>4.0199999999999996</v>
      </c>
      <c r="AI121" s="2">
        <v>4.0199999999999996</v>
      </c>
      <c r="AJ121" s="2">
        <v>4.0199999999999996</v>
      </c>
      <c r="AK121" s="2">
        <v>4.0199999999999996</v>
      </c>
      <c r="AL121" s="2">
        <v>4.0199999999999996</v>
      </c>
      <c r="AM121" s="2">
        <v>4.0199999999999996</v>
      </c>
      <c r="AN121" s="2">
        <v>4.0199999999999996</v>
      </c>
      <c r="AO121" s="33">
        <v>582564.37</v>
      </c>
      <c r="AP121" s="33">
        <v>243651.12</v>
      </c>
      <c r="AQ121" s="33">
        <v>636637.41</v>
      </c>
      <c r="AR121" s="33">
        <v>1343974.7</v>
      </c>
      <c r="AS121" s="33">
        <v>1052796.68</v>
      </c>
      <c r="AT121" s="33">
        <v>923834.84</v>
      </c>
      <c r="AU121" s="33">
        <v>580796.35</v>
      </c>
      <c r="AV121" s="33">
        <v>867155.32</v>
      </c>
      <c r="AW121" s="33">
        <v>1099178.24</v>
      </c>
      <c r="AX121" s="33">
        <v>646049.75</v>
      </c>
      <c r="AY121" s="33">
        <v>288302.26</v>
      </c>
      <c r="AZ121" s="33">
        <v>546875.93000000005</v>
      </c>
      <c r="BA121" s="31">
        <f t="shared" si="267"/>
        <v>-5796.66</v>
      </c>
      <c r="BB121" s="31">
        <f t="shared" si="268"/>
        <v>-2424.39</v>
      </c>
      <c r="BC121" s="31">
        <f t="shared" si="269"/>
        <v>-6334.7</v>
      </c>
      <c r="BD121" s="31">
        <f t="shared" si="270"/>
        <v>53491.53</v>
      </c>
      <c r="BE121" s="31">
        <f t="shared" si="271"/>
        <v>41902.36</v>
      </c>
      <c r="BF121" s="31">
        <f t="shared" si="272"/>
        <v>36769.550000000003</v>
      </c>
      <c r="BG121" s="31">
        <f t="shared" si="273"/>
        <v>44787.78</v>
      </c>
      <c r="BH121" s="31">
        <f t="shared" si="274"/>
        <v>66870.19</v>
      </c>
      <c r="BI121" s="31">
        <f t="shared" si="275"/>
        <v>84762.5</v>
      </c>
      <c r="BJ121" s="31">
        <f t="shared" si="276"/>
        <v>-62676.47</v>
      </c>
      <c r="BK121" s="31">
        <f t="shared" si="277"/>
        <v>-27969.62</v>
      </c>
      <c r="BL121" s="31">
        <f t="shared" si="278"/>
        <v>-53055.13</v>
      </c>
      <c r="BM121" s="6">
        <f t="shared" ca="1" si="318"/>
        <v>5.1900000000000002E-2</v>
      </c>
      <c r="BN121" s="6">
        <f t="shared" ca="1" si="318"/>
        <v>5.1900000000000002E-2</v>
      </c>
      <c r="BO121" s="6">
        <f t="shared" ca="1" si="318"/>
        <v>5.1900000000000002E-2</v>
      </c>
      <c r="BP121" s="6">
        <f t="shared" ca="1" si="318"/>
        <v>5.1900000000000002E-2</v>
      </c>
      <c r="BQ121" s="6">
        <f t="shared" ca="1" si="318"/>
        <v>5.1900000000000002E-2</v>
      </c>
      <c r="BR121" s="6">
        <f t="shared" ca="1" si="318"/>
        <v>5.1900000000000002E-2</v>
      </c>
      <c r="BS121" s="6">
        <f t="shared" ca="1" si="318"/>
        <v>5.1900000000000002E-2</v>
      </c>
      <c r="BT121" s="6">
        <f t="shared" ca="1" si="318"/>
        <v>5.1900000000000002E-2</v>
      </c>
      <c r="BU121" s="6">
        <f t="shared" ca="1" si="318"/>
        <v>5.1900000000000002E-2</v>
      </c>
      <c r="BV121" s="6">
        <f t="shared" ca="1" si="318"/>
        <v>5.1900000000000002E-2</v>
      </c>
      <c r="BW121" s="6">
        <f t="shared" ca="1" si="318"/>
        <v>5.1900000000000002E-2</v>
      </c>
      <c r="BX121" s="6">
        <f t="shared" ca="1" si="318"/>
        <v>5.1900000000000002E-2</v>
      </c>
      <c r="BY121" s="31">
        <f t="shared" ca="1" si="306"/>
        <v>752116.68</v>
      </c>
      <c r="BZ121" s="31">
        <f t="shared" ca="1" si="307"/>
        <v>314564.51</v>
      </c>
      <c r="CA121" s="31">
        <f t="shared" ca="1" si="308"/>
        <v>821927.41</v>
      </c>
      <c r="CB121" s="31">
        <f t="shared" ca="1" si="309"/>
        <v>1735131.51</v>
      </c>
      <c r="CC121" s="31">
        <f t="shared" ca="1" si="310"/>
        <v>1359207.65</v>
      </c>
      <c r="CD121" s="31">
        <f t="shared" ca="1" si="311"/>
        <v>1192712.1399999999</v>
      </c>
      <c r="CE121" s="31">
        <f t="shared" ca="1" si="312"/>
        <v>749834.1</v>
      </c>
      <c r="CF121" s="31">
        <f t="shared" ca="1" si="313"/>
        <v>1119536.3400000001</v>
      </c>
      <c r="CG121" s="31">
        <f t="shared" ca="1" si="314"/>
        <v>1419088.33</v>
      </c>
      <c r="CH121" s="31">
        <f t="shared" ca="1" si="315"/>
        <v>834079.16</v>
      </c>
      <c r="CI121" s="31">
        <f t="shared" ca="1" si="316"/>
        <v>372211.13</v>
      </c>
      <c r="CJ121" s="31">
        <f t="shared" ca="1" si="317"/>
        <v>706041.31</v>
      </c>
      <c r="CK121" s="32">
        <f t="shared" ca="1" si="279"/>
        <v>39127.46</v>
      </c>
      <c r="CL121" s="32">
        <f t="shared" ca="1" si="280"/>
        <v>16364.63</v>
      </c>
      <c r="CM121" s="32">
        <f t="shared" ca="1" si="281"/>
        <v>42759.23</v>
      </c>
      <c r="CN121" s="32">
        <f t="shared" ca="1" si="282"/>
        <v>90266.96</v>
      </c>
      <c r="CO121" s="32">
        <f t="shared" ca="1" si="283"/>
        <v>70710.22</v>
      </c>
      <c r="CP121" s="32">
        <f t="shared" ca="1" si="284"/>
        <v>62048.61</v>
      </c>
      <c r="CQ121" s="32">
        <f t="shared" ca="1" si="285"/>
        <v>39008.71</v>
      </c>
      <c r="CR121" s="32">
        <f t="shared" ca="1" si="286"/>
        <v>58241.78</v>
      </c>
      <c r="CS121" s="32">
        <f t="shared" ca="1" si="287"/>
        <v>73825.399999999994</v>
      </c>
      <c r="CT121" s="32">
        <f t="shared" ca="1" si="288"/>
        <v>43391.4</v>
      </c>
      <c r="CU121" s="32">
        <f t="shared" ca="1" si="289"/>
        <v>19363.580000000002</v>
      </c>
      <c r="CV121" s="32">
        <f t="shared" ca="1" si="290"/>
        <v>36730.47</v>
      </c>
      <c r="CW121" s="31">
        <f t="shared" ca="1" si="291"/>
        <v>214476.43000000002</v>
      </c>
      <c r="CX121" s="31">
        <f t="shared" ca="1" si="292"/>
        <v>89702.410000000018</v>
      </c>
      <c r="CY121" s="31">
        <f t="shared" ca="1" si="293"/>
        <v>234383.93</v>
      </c>
      <c r="CZ121" s="31">
        <f t="shared" ca="1" si="294"/>
        <v>427932.24</v>
      </c>
      <c r="DA121" s="31">
        <f t="shared" ca="1" si="295"/>
        <v>335218.82999999996</v>
      </c>
      <c r="DB121" s="31">
        <f t="shared" ca="1" si="296"/>
        <v>294156.36000000004</v>
      </c>
      <c r="DC121" s="31">
        <f t="shared" ca="1" si="297"/>
        <v>163258.67999999996</v>
      </c>
      <c r="DD121" s="31">
        <f t="shared" ca="1" si="298"/>
        <v>243752.61000000016</v>
      </c>
      <c r="DE121" s="31">
        <f t="shared" ca="1" si="299"/>
        <v>308972.99</v>
      </c>
      <c r="DF121" s="31">
        <f t="shared" ca="1" si="300"/>
        <v>294097.28000000003</v>
      </c>
      <c r="DG121" s="31">
        <f t="shared" ca="1" si="301"/>
        <v>131242.07</v>
      </c>
      <c r="DH121" s="31">
        <f t="shared" ca="1" si="302"/>
        <v>248950.97999999998</v>
      </c>
      <c r="DI121" s="32">
        <f t="shared" ca="1" si="231"/>
        <v>10723.82</v>
      </c>
      <c r="DJ121" s="32">
        <f t="shared" ca="1" si="232"/>
        <v>4485.12</v>
      </c>
      <c r="DK121" s="32">
        <f t="shared" ca="1" si="233"/>
        <v>11719.2</v>
      </c>
      <c r="DL121" s="32">
        <f t="shared" ca="1" si="234"/>
        <v>21396.61</v>
      </c>
      <c r="DM121" s="32">
        <f t="shared" ca="1" si="235"/>
        <v>16760.939999999999</v>
      </c>
      <c r="DN121" s="32">
        <f t="shared" ca="1" si="236"/>
        <v>14707.82</v>
      </c>
      <c r="DO121" s="32">
        <f t="shared" ca="1" si="237"/>
        <v>8162.93</v>
      </c>
      <c r="DP121" s="32">
        <f t="shared" ca="1" si="238"/>
        <v>12187.63</v>
      </c>
      <c r="DQ121" s="32">
        <f t="shared" ca="1" si="239"/>
        <v>15448.65</v>
      </c>
      <c r="DR121" s="32">
        <f t="shared" ca="1" si="240"/>
        <v>14704.86</v>
      </c>
      <c r="DS121" s="32">
        <f t="shared" ca="1" si="241"/>
        <v>6562.1</v>
      </c>
      <c r="DT121" s="32">
        <f t="shared" ca="1" si="242"/>
        <v>12447.55</v>
      </c>
      <c r="DU121" s="31">
        <f t="shared" ca="1" si="243"/>
        <v>46607.27</v>
      </c>
      <c r="DV121" s="31">
        <f t="shared" ca="1" si="244"/>
        <v>19283.47</v>
      </c>
      <c r="DW121" s="31">
        <f t="shared" ca="1" si="245"/>
        <v>49891.42</v>
      </c>
      <c r="DX121" s="31">
        <f t="shared" ca="1" si="246"/>
        <v>90091.01</v>
      </c>
      <c r="DY121" s="31">
        <f t="shared" ca="1" si="247"/>
        <v>69814.710000000006</v>
      </c>
      <c r="DZ121" s="31">
        <f t="shared" ca="1" si="248"/>
        <v>60575.75</v>
      </c>
      <c r="EA121" s="31">
        <f t="shared" ca="1" si="249"/>
        <v>33250.93</v>
      </c>
      <c r="EB121" s="31">
        <f t="shared" ca="1" si="250"/>
        <v>49075.83</v>
      </c>
      <c r="EC121" s="31">
        <f t="shared" ca="1" si="251"/>
        <v>61485.3</v>
      </c>
      <c r="ED121" s="31">
        <f t="shared" ca="1" si="252"/>
        <v>57860.31</v>
      </c>
      <c r="EE121" s="31">
        <f t="shared" ca="1" si="253"/>
        <v>25513.86</v>
      </c>
      <c r="EF121" s="31">
        <f t="shared" ca="1" si="254"/>
        <v>47834.14</v>
      </c>
      <c r="EG121" s="32">
        <f t="shared" ca="1" si="255"/>
        <v>271807.52</v>
      </c>
      <c r="EH121" s="32">
        <f t="shared" ca="1" si="256"/>
        <v>113471.00000000001</v>
      </c>
      <c r="EI121" s="32">
        <f t="shared" ca="1" si="257"/>
        <v>295994.55</v>
      </c>
      <c r="EJ121" s="32">
        <f t="shared" ca="1" si="258"/>
        <v>539419.86</v>
      </c>
      <c r="EK121" s="32">
        <f t="shared" ca="1" si="259"/>
        <v>421794.48</v>
      </c>
      <c r="EL121" s="32">
        <f t="shared" ca="1" si="260"/>
        <v>369439.93000000005</v>
      </c>
      <c r="EM121" s="32">
        <f t="shared" ca="1" si="261"/>
        <v>204672.53999999995</v>
      </c>
      <c r="EN121" s="32">
        <f t="shared" ca="1" si="262"/>
        <v>305016.07000000018</v>
      </c>
      <c r="EO121" s="32">
        <f t="shared" ca="1" si="263"/>
        <v>385906.94</v>
      </c>
      <c r="EP121" s="32">
        <f t="shared" ca="1" si="264"/>
        <v>366662.45</v>
      </c>
      <c r="EQ121" s="32">
        <f t="shared" ca="1" si="265"/>
        <v>163318.03000000003</v>
      </c>
      <c r="ER121" s="32">
        <f t="shared" ca="1" si="266"/>
        <v>309232.67</v>
      </c>
    </row>
    <row r="122" spans="1:148" x14ac:dyDescent="0.25">
      <c r="A122" t="s">
        <v>491</v>
      </c>
      <c r="B122" s="1" t="s">
        <v>29</v>
      </c>
      <c r="C122" t="str">
        <f t="shared" ca="1" si="319"/>
        <v>SD6</v>
      </c>
      <c r="D122" t="str">
        <f t="shared" ca="1" si="320"/>
        <v>Sundance #6</v>
      </c>
      <c r="E122" s="51">
        <v>261309.17533999999</v>
      </c>
      <c r="F122" s="51">
        <v>230339.65401999999</v>
      </c>
      <c r="G122" s="51">
        <v>186972.81502000001</v>
      </c>
      <c r="H122" s="51">
        <v>246417.448084</v>
      </c>
      <c r="I122" s="51">
        <v>198781.96686429999</v>
      </c>
      <c r="J122" s="51">
        <v>233694.55444569999</v>
      </c>
      <c r="K122" s="51">
        <v>221698.13949</v>
      </c>
      <c r="L122" s="51">
        <v>62160.236604999998</v>
      </c>
      <c r="M122" s="51">
        <v>221695.608485</v>
      </c>
      <c r="N122" s="51">
        <v>144201.39499299999</v>
      </c>
      <c r="O122" s="51">
        <v>199491.90805989999</v>
      </c>
      <c r="P122" s="51">
        <v>253867.08833999999</v>
      </c>
      <c r="Q122" s="32">
        <v>13316831.470000001</v>
      </c>
      <c r="R122" s="32">
        <v>6253398.3600000003</v>
      </c>
      <c r="S122" s="32">
        <v>18144722.530000001</v>
      </c>
      <c r="T122" s="32">
        <v>32647235.199999999</v>
      </c>
      <c r="U122" s="32">
        <v>26003999.890000001</v>
      </c>
      <c r="V122" s="32">
        <v>18860654.82</v>
      </c>
      <c r="W122" s="32">
        <v>12904297.43</v>
      </c>
      <c r="X122" s="32">
        <v>11366941.800000001</v>
      </c>
      <c r="Y122" s="32">
        <v>25491237.59</v>
      </c>
      <c r="Z122" s="32">
        <v>7094920.0300000003</v>
      </c>
      <c r="AA122" s="32">
        <v>5935541.1600000001</v>
      </c>
      <c r="AB122" s="32">
        <v>12519505.73</v>
      </c>
      <c r="AC122" s="2">
        <v>4.0199999999999996</v>
      </c>
      <c r="AD122" s="2">
        <v>4.0199999999999996</v>
      </c>
      <c r="AE122" s="2">
        <v>4.0199999999999996</v>
      </c>
      <c r="AF122" s="2">
        <v>4.0199999999999996</v>
      </c>
      <c r="AG122" s="2">
        <v>4.0199999999999996</v>
      </c>
      <c r="AH122" s="2">
        <v>4.0199999999999996</v>
      </c>
      <c r="AI122" s="2">
        <v>4.0199999999999996</v>
      </c>
      <c r="AJ122" s="2">
        <v>4.0199999999999996</v>
      </c>
      <c r="AK122" s="2">
        <v>4.0199999999999996</v>
      </c>
      <c r="AL122" s="2">
        <v>4.0199999999999996</v>
      </c>
      <c r="AM122" s="2">
        <v>4.0199999999999996</v>
      </c>
      <c r="AN122" s="2">
        <v>4.0199999999999996</v>
      </c>
      <c r="AO122" s="33">
        <v>535336.62</v>
      </c>
      <c r="AP122" s="33">
        <v>251386.61</v>
      </c>
      <c r="AQ122" s="33">
        <v>729417.85</v>
      </c>
      <c r="AR122" s="33">
        <v>1312418.8500000001</v>
      </c>
      <c r="AS122" s="33">
        <v>1045360.8</v>
      </c>
      <c r="AT122" s="33">
        <v>758198.32</v>
      </c>
      <c r="AU122" s="33">
        <v>518752.76</v>
      </c>
      <c r="AV122" s="33">
        <v>456951.06</v>
      </c>
      <c r="AW122" s="33">
        <v>1024747.75</v>
      </c>
      <c r="AX122" s="33">
        <v>285215.78999999998</v>
      </c>
      <c r="AY122" s="33">
        <v>238608.75</v>
      </c>
      <c r="AZ122" s="33">
        <v>503284.13</v>
      </c>
      <c r="BA122" s="31">
        <f t="shared" si="267"/>
        <v>-5326.73</v>
      </c>
      <c r="BB122" s="31">
        <f t="shared" si="268"/>
        <v>-2501.36</v>
      </c>
      <c r="BC122" s="31">
        <f t="shared" si="269"/>
        <v>-7257.89</v>
      </c>
      <c r="BD122" s="31">
        <f t="shared" si="270"/>
        <v>52235.58</v>
      </c>
      <c r="BE122" s="31">
        <f t="shared" si="271"/>
        <v>41606.400000000001</v>
      </c>
      <c r="BF122" s="31">
        <f t="shared" si="272"/>
        <v>30177.05</v>
      </c>
      <c r="BG122" s="31">
        <f t="shared" si="273"/>
        <v>40003.32</v>
      </c>
      <c r="BH122" s="31">
        <f t="shared" si="274"/>
        <v>35237.519999999997</v>
      </c>
      <c r="BI122" s="31">
        <f t="shared" si="275"/>
        <v>79022.84</v>
      </c>
      <c r="BJ122" s="31">
        <f t="shared" si="276"/>
        <v>-27670.19</v>
      </c>
      <c r="BK122" s="31">
        <f t="shared" si="277"/>
        <v>-23148.61</v>
      </c>
      <c r="BL122" s="31">
        <f t="shared" si="278"/>
        <v>-48826.07</v>
      </c>
      <c r="BM122" s="6">
        <f t="shared" ca="1" si="318"/>
        <v>5.1900000000000002E-2</v>
      </c>
      <c r="BN122" s="6">
        <f t="shared" ca="1" si="318"/>
        <v>5.1900000000000002E-2</v>
      </c>
      <c r="BO122" s="6">
        <f t="shared" ca="1" si="318"/>
        <v>5.1900000000000002E-2</v>
      </c>
      <c r="BP122" s="6">
        <f t="shared" ca="1" si="318"/>
        <v>5.1900000000000002E-2</v>
      </c>
      <c r="BQ122" s="6">
        <f t="shared" ca="1" si="318"/>
        <v>5.1900000000000002E-2</v>
      </c>
      <c r="BR122" s="6">
        <f t="shared" ca="1" si="318"/>
        <v>5.1900000000000002E-2</v>
      </c>
      <c r="BS122" s="6">
        <f t="shared" ca="1" si="318"/>
        <v>5.1900000000000002E-2</v>
      </c>
      <c r="BT122" s="6">
        <f t="shared" ca="1" si="318"/>
        <v>5.1900000000000002E-2</v>
      </c>
      <c r="BU122" s="6">
        <f t="shared" ca="1" si="318"/>
        <v>5.1900000000000002E-2</v>
      </c>
      <c r="BV122" s="6">
        <f t="shared" ca="1" si="318"/>
        <v>5.1900000000000002E-2</v>
      </c>
      <c r="BW122" s="6">
        <f t="shared" ca="1" si="318"/>
        <v>5.1900000000000002E-2</v>
      </c>
      <c r="BX122" s="6">
        <f t="shared" ca="1" si="318"/>
        <v>5.1900000000000002E-2</v>
      </c>
      <c r="BY122" s="31">
        <f t="shared" ca="1" si="306"/>
        <v>691143.55</v>
      </c>
      <c r="BZ122" s="31">
        <f t="shared" ca="1" si="307"/>
        <v>324551.37</v>
      </c>
      <c r="CA122" s="31">
        <f t="shared" ca="1" si="308"/>
        <v>941711.1</v>
      </c>
      <c r="CB122" s="31">
        <f t="shared" ca="1" si="309"/>
        <v>1694391.51</v>
      </c>
      <c r="CC122" s="31">
        <f t="shared" ca="1" si="310"/>
        <v>1349607.59</v>
      </c>
      <c r="CD122" s="31">
        <f t="shared" ca="1" si="311"/>
        <v>978867.99</v>
      </c>
      <c r="CE122" s="31">
        <f t="shared" ca="1" si="312"/>
        <v>669733.04</v>
      </c>
      <c r="CF122" s="31">
        <f t="shared" ca="1" si="313"/>
        <v>589944.28</v>
      </c>
      <c r="CG122" s="31">
        <f t="shared" ca="1" si="314"/>
        <v>1322995.23</v>
      </c>
      <c r="CH122" s="31">
        <f t="shared" ca="1" si="315"/>
        <v>368226.35</v>
      </c>
      <c r="CI122" s="31">
        <f t="shared" ca="1" si="316"/>
        <v>308054.59000000003</v>
      </c>
      <c r="CJ122" s="31">
        <f t="shared" ca="1" si="317"/>
        <v>649762.35</v>
      </c>
      <c r="CK122" s="32">
        <f t="shared" ca="1" si="279"/>
        <v>35955.440000000002</v>
      </c>
      <c r="CL122" s="32">
        <f t="shared" ca="1" si="280"/>
        <v>16884.18</v>
      </c>
      <c r="CM122" s="32">
        <f t="shared" ca="1" si="281"/>
        <v>48990.75</v>
      </c>
      <c r="CN122" s="32">
        <f t="shared" ca="1" si="282"/>
        <v>88147.54</v>
      </c>
      <c r="CO122" s="32">
        <f t="shared" ca="1" si="283"/>
        <v>70210.8</v>
      </c>
      <c r="CP122" s="32">
        <f t="shared" ca="1" si="284"/>
        <v>50923.77</v>
      </c>
      <c r="CQ122" s="32">
        <f t="shared" ca="1" si="285"/>
        <v>34841.599999999999</v>
      </c>
      <c r="CR122" s="32">
        <f t="shared" ca="1" si="286"/>
        <v>30690.74</v>
      </c>
      <c r="CS122" s="32">
        <f t="shared" ca="1" si="287"/>
        <v>68826.34</v>
      </c>
      <c r="CT122" s="32">
        <f t="shared" ca="1" si="288"/>
        <v>19156.28</v>
      </c>
      <c r="CU122" s="32">
        <f t="shared" ca="1" si="289"/>
        <v>16025.96</v>
      </c>
      <c r="CV122" s="32">
        <f t="shared" ca="1" si="290"/>
        <v>33802.67</v>
      </c>
      <c r="CW122" s="31">
        <f t="shared" ca="1" si="291"/>
        <v>197089.1</v>
      </c>
      <c r="CX122" s="31">
        <f t="shared" ca="1" si="292"/>
        <v>92550.3</v>
      </c>
      <c r="CY122" s="31">
        <f t="shared" ca="1" si="293"/>
        <v>268541.89</v>
      </c>
      <c r="CZ122" s="31">
        <f t="shared" ca="1" si="294"/>
        <v>417884.61999999994</v>
      </c>
      <c r="DA122" s="31">
        <f t="shared" ca="1" si="295"/>
        <v>332851.19000000006</v>
      </c>
      <c r="DB122" s="31">
        <f t="shared" ca="1" si="296"/>
        <v>241416.39000000007</v>
      </c>
      <c r="DC122" s="31">
        <f t="shared" ca="1" si="297"/>
        <v>145818.56</v>
      </c>
      <c r="DD122" s="31">
        <f t="shared" ca="1" si="298"/>
        <v>128446.44000000003</v>
      </c>
      <c r="DE122" s="31">
        <f t="shared" ca="1" si="299"/>
        <v>288050.9800000001</v>
      </c>
      <c r="DF122" s="31">
        <f t="shared" ca="1" si="300"/>
        <v>129837.03000000003</v>
      </c>
      <c r="DG122" s="31">
        <f t="shared" ca="1" si="301"/>
        <v>108620.41000000005</v>
      </c>
      <c r="DH122" s="31">
        <f t="shared" ca="1" si="302"/>
        <v>229106.96000000002</v>
      </c>
      <c r="DI122" s="32">
        <f t="shared" ca="1" si="231"/>
        <v>9854.4599999999991</v>
      </c>
      <c r="DJ122" s="32">
        <f t="shared" ca="1" si="232"/>
        <v>4627.5200000000004</v>
      </c>
      <c r="DK122" s="32">
        <f t="shared" ca="1" si="233"/>
        <v>13427.09</v>
      </c>
      <c r="DL122" s="32">
        <f t="shared" ca="1" si="234"/>
        <v>20894.23</v>
      </c>
      <c r="DM122" s="32">
        <f t="shared" ca="1" si="235"/>
        <v>16642.560000000001</v>
      </c>
      <c r="DN122" s="32">
        <f t="shared" ca="1" si="236"/>
        <v>12070.82</v>
      </c>
      <c r="DO122" s="32">
        <f t="shared" ca="1" si="237"/>
        <v>7290.93</v>
      </c>
      <c r="DP122" s="32">
        <f t="shared" ca="1" si="238"/>
        <v>6422.32</v>
      </c>
      <c r="DQ122" s="32">
        <f t="shared" ca="1" si="239"/>
        <v>14402.55</v>
      </c>
      <c r="DR122" s="32">
        <f t="shared" ca="1" si="240"/>
        <v>6491.85</v>
      </c>
      <c r="DS122" s="32">
        <f t="shared" ca="1" si="241"/>
        <v>5431.02</v>
      </c>
      <c r="DT122" s="32">
        <f t="shared" ca="1" si="242"/>
        <v>11455.35</v>
      </c>
      <c r="DU122" s="31">
        <f t="shared" ca="1" si="243"/>
        <v>42828.87</v>
      </c>
      <c r="DV122" s="31">
        <f t="shared" ca="1" si="244"/>
        <v>19895.68</v>
      </c>
      <c r="DW122" s="31">
        <f t="shared" ca="1" si="245"/>
        <v>57162.35</v>
      </c>
      <c r="DX122" s="31">
        <f t="shared" ca="1" si="246"/>
        <v>87975.72</v>
      </c>
      <c r="DY122" s="31">
        <f t="shared" ca="1" si="247"/>
        <v>69321.61</v>
      </c>
      <c r="DZ122" s="31">
        <f t="shared" ca="1" si="248"/>
        <v>49714.99</v>
      </c>
      <c r="EA122" s="31">
        <f t="shared" ca="1" si="249"/>
        <v>29698.89</v>
      </c>
      <c r="EB122" s="31">
        <f t="shared" ca="1" si="250"/>
        <v>25860.71</v>
      </c>
      <c r="EC122" s="31">
        <f t="shared" ca="1" si="251"/>
        <v>57321.84</v>
      </c>
      <c r="ED122" s="31">
        <f t="shared" ca="1" si="252"/>
        <v>25543.97</v>
      </c>
      <c r="EE122" s="31">
        <f t="shared" ca="1" si="253"/>
        <v>21116.14</v>
      </c>
      <c r="EF122" s="31">
        <f t="shared" ca="1" si="254"/>
        <v>44021.25</v>
      </c>
      <c r="EG122" s="32">
        <f t="shared" ca="1" si="255"/>
        <v>249772.43</v>
      </c>
      <c r="EH122" s="32">
        <f t="shared" ca="1" si="256"/>
        <v>117073.5</v>
      </c>
      <c r="EI122" s="32">
        <f t="shared" ca="1" si="257"/>
        <v>339131.33</v>
      </c>
      <c r="EJ122" s="32">
        <f t="shared" ca="1" si="258"/>
        <v>526754.56999999995</v>
      </c>
      <c r="EK122" s="32">
        <f t="shared" ca="1" si="259"/>
        <v>418815.36000000004</v>
      </c>
      <c r="EL122" s="32">
        <f t="shared" ca="1" si="260"/>
        <v>303202.20000000007</v>
      </c>
      <c r="EM122" s="32">
        <f t="shared" ca="1" si="261"/>
        <v>182808.38</v>
      </c>
      <c r="EN122" s="32">
        <f t="shared" ca="1" si="262"/>
        <v>160729.47000000003</v>
      </c>
      <c r="EO122" s="32">
        <f t="shared" ca="1" si="263"/>
        <v>359775.37000000011</v>
      </c>
      <c r="EP122" s="32">
        <f t="shared" ca="1" si="264"/>
        <v>161872.85000000003</v>
      </c>
      <c r="EQ122" s="32">
        <f t="shared" ca="1" si="265"/>
        <v>135167.57000000007</v>
      </c>
      <c r="ER122" s="32">
        <f t="shared" ca="1" si="266"/>
        <v>284583.56000000006</v>
      </c>
    </row>
    <row r="123" spans="1:148" x14ac:dyDescent="0.25">
      <c r="A123" t="s">
        <v>451</v>
      </c>
      <c r="B123" s="1" t="s">
        <v>30</v>
      </c>
      <c r="C123" t="str">
        <f t="shared" ca="1" si="319"/>
        <v>SH1</v>
      </c>
      <c r="D123" t="str">
        <f t="shared" ca="1" si="320"/>
        <v>Sheerness #1</v>
      </c>
      <c r="E123" s="51">
        <v>215386.8074089</v>
      </c>
      <c r="F123" s="51">
        <v>186874.38626659999</v>
      </c>
      <c r="G123" s="51">
        <v>214415.59282310001</v>
      </c>
      <c r="H123" s="51">
        <v>201758.50980180001</v>
      </c>
      <c r="I123" s="51">
        <v>185843.80719200001</v>
      </c>
      <c r="J123" s="51">
        <v>232014.62386329999</v>
      </c>
      <c r="K123" s="51">
        <v>223366.2777559</v>
      </c>
      <c r="L123" s="51">
        <v>204909.63625430001</v>
      </c>
      <c r="M123" s="51">
        <v>184382.32070079999</v>
      </c>
      <c r="N123" s="51">
        <v>175475.82199</v>
      </c>
      <c r="O123" s="51">
        <v>206658.46505609999</v>
      </c>
      <c r="P123" s="51">
        <v>221358.16680949999</v>
      </c>
      <c r="Q123" s="32">
        <v>12982534.939999999</v>
      </c>
      <c r="R123" s="32">
        <v>5328521.63</v>
      </c>
      <c r="S123" s="32">
        <v>21889079.100000001</v>
      </c>
      <c r="T123" s="32">
        <v>30192588.600000001</v>
      </c>
      <c r="U123" s="32">
        <v>25436311.109999999</v>
      </c>
      <c r="V123" s="32">
        <v>26802410.370000001</v>
      </c>
      <c r="W123" s="32">
        <v>14132175.449999999</v>
      </c>
      <c r="X123" s="32">
        <v>20058565.710000001</v>
      </c>
      <c r="Y123" s="32">
        <v>18741457.120000001</v>
      </c>
      <c r="Z123" s="32">
        <v>10453583.189999999</v>
      </c>
      <c r="AA123" s="32">
        <v>6129839.5499999998</v>
      </c>
      <c r="AB123" s="32">
        <v>11738751.27</v>
      </c>
      <c r="AC123" s="2">
        <v>4.5999999999999996</v>
      </c>
      <c r="AD123" s="2">
        <v>4.5999999999999996</v>
      </c>
      <c r="AE123" s="2">
        <v>4.5999999999999996</v>
      </c>
      <c r="AF123" s="2">
        <v>4.5999999999999996</v>
      </c>
      <c r="AG123" s="2">
        <v>4.5999999999999996</v>
      </c>
      <c r="AH123" s="2">
        <v>4.5999999999999996</v>
      </c>
      <c r="AI123" s="2">
        <v>4.5999999999999996</v>
      </c>
      <c r="AJ123" s="2">
        <v>4.5999999999999996</v>
      </c>
      <c r="AK123" s="2">
        <v>4.5999999999999996</v>
      </c>
      <c r="AL123" s="2">
        <v>4.5999999999999996</v>
      </c>
      <c r="AM123" s="2">
        <v>4.5999999999999996</v>
      </c>
      <c r="AN123" s="2">
        <v>4.5999999999999996</v>
      </c>
      <c r="AO123" s="33">
        <v>597196.61</v>
      </c>
      <c r="AP123" s="33">
        <v>245111.99</v>
      </c>
      <c r="AQ123" s="33">
        <v>1006897.64</v>
      </c>
      <c r="AR123" s="33">
        <v>1388859.08</v>
      </c>
      <c r="AS123" s="33">
        <v>1170070.31</v>
      </c>
      <c r="AT123" s="33">
        <v>1232910.8799999999</v>
      </c>
      <c r="AU123" s="33">
        <v>650080.06999999995</v>
      </c>
      <c r="AV123" s="33">
        <v>922694.02</v>
      </c>
      <c r="AW123" s="33">
        <v>862107.03</v>
      </c>
      <c r="AX123" s="33">
        <v>480864.83</v>
      </c>
      <c r="AY123" s="33">
        <v>281972.62</v>
      </c>
      <c r="AZ123" s="33">
        <v>539982.56000000006</v>
      </c>
      <c r="BA123" s="31">
        <f t="shared" si="267"/>
        <v>-5193.01</v>
      </c>
      <c r="BB123" s="31">
        <f t="shared" si="268"/>
        <v>-2131.41</v>
      </c>
      <c r="BC123" s="31">
        <f t="shared" si="269"/>
        <v>-8755.6299999999992</v>
      </c>
      <c r="BD123" s="31">
        <f t="shared" si="270"/>
        <v>48308.14</v>
      </c>
      <c r="BE123" s="31">
        <f t="shared" si="271"/>
        <v>40698.1</v>
      </c>
      <c r="BF123" s="31">
        <f t="shared" si="272"/>
        <v>42883.86</v>
      </c>
      <c r="BG123" s="31">
        <f t="shared" si="273"/>
        <v>43809.74</v>
      </c>
      <c r="BH123" s="31">
        <f t="shared" si="274"/>
        <v>62181.55</v>
      </c>
      <c r="BI123" s="31">
        <f t="shared" si="275"/>
        <v>58098.52</v>
      </c>
      <c r="BJ123" s="31">
        <f t="shared" si="276"/>
        <v>-40768.97</v>
      </c>
      <c r="BK123" s="31">
        <f t="shared" si="277"/>
        <v>-23906.37</v>
      </c>
      <c r="BL123" s="31">
        <f t="shared" si="278"/>
        <v>-45781.13</v>
      </c>
      <c r="BM123" s="6">
        <f t="shared" ca="1" si="318"/>
        <v>3.6799999999999999E-2</v>
      </c>
      <c r="BN123" s="6">
        <f t="shared" ca="1" si="318"/>
        <v>3.6799999999999999E-2</v>
      </c>
      <c r="BO123" s="6">
        <f t="shared" ca="1" si="318"/>
        <v>3.6799999999999999E-2</v>
      </c>
      <c r="BP123" s="6">
        <f t="shared" ref="BM123:BX141" ca="1" si="321">VLOOKUP($C123,LossFactorLookup,3,FALSE)</f>
        <v>3.6799999999999999E-2</v>
      </c>
      <c r="BQ123" s="6">
        <f t="shared" ca="1" si="321"/>
        <v>3.6799999999999999E-2</v>
      </c>
      <c r="BR123" s="6">
        <f t="shared" ca="1" si="321"/>
        <v>3.6799999999999999E-2</v>
      </c>
      <c r="BS123" s="6">
        <f t="shared" ca="1" si="321"/>
        <v>3.6799999999999999E-2</v>
      </c>
      <c r="BT123" s="6">
        <f t="shared" ca="1" si="321"/>
        <v>3.6799999999999999E-2</v>
      </c>
      <c r="BU123" s="6">
        <f t="shared" ca="1" si="321"/>
        <v>3.6799999999999999E-2</v>
      </c>
      <c r="BV123" s="6">
        <f t="shared" ca="1" si="321"/>
        <v>3.6799999999999999E-2</v>
      </c>
      <c r="BW123" s="6">
        <f t="shared" ca="1" si="321"/>
        <v>3.6799999999999999E-2</v>
      </c>
      <c r="BX123" s="6">
        <f t="shared" ca="1" si="321"/>
        <v>3.6799999999999999E-2</v>
      </c>
      <c r="BY123" s="31">
        <f t="shared" ca="1" si="306"/>
        <v>477757.29</v>
      </c>
      <c r="BZ123" s="31">
        <f t="shared" ca="1" si="307"/>
        <v>196089.60000000001</v>
      </c>
      <c r="CA123" s="31">
        <f t="shared" ca="1" si="308"/>
        <v>805518.11</v>
      </c>
      <c r="CB123" s="31">
        <f t="shared" ca="1" si="309"/>
        <v>1111087.26</v>
      </c>
      <c r="CC123" s="31">
        <f t="shared" ca="1" si="310"/>
        <v>936056.25</v>
      </c>
      <c r="CD123" s="31">
        <f t="shared" ca="1" si="311"/>
        <v>986328.7</v>
      </c>
      <c r="CE123" s="31">
        <f t="shared" ca="1" si="312"/>
        <v>520064.06</v>
      </c>
      <c r="CF123" s="31">
        <f t="shared" ca="1" si="313"/>
        <v>738155.22</v>
      </c>
      <c r="CG123" s="31">
        <f t="shared" ca="1" si="314"/>
        <v>689685.62</v>
      </c>
      <c r="CH123" s="31">
        <f t="shared" ca="1" si="315"/>
        <v>384691.86</v>
      </c>
      <c r="CI123" s="31">
        <f t="shared" ca="1" si="316"/>
        <v>225578.1</v>
      </c>
      <c r="CJ123" s="31">
        <f t="shared" ca="1" si="317"/>
        <v>431986.05</v>
      </c>
      <c r="CK123" s="32">
        <f t="shared" ca="1" si="279"/>
        <v>35052.839999999997</v>
      </c>
      <c r="CL123" s="32">
        <f t="shared" ca="1" si="280"/>
        <v>14387.01</v>
      </c>
      <c r="CM123" s="32">
        <f t="shared" ca="1" si="281"/>
        <v>59100.51</v>
      </c>
      <c r="CN123" s="32">
        <f t="shared" ca="1" si="282"/>
        <v>81519.990000000005</v>
      </c>
      <c r="CO123" s="32">
        <f t="shared" ca="1" si="283"/>
        <v>68678.039999999994</v>
      </c>
      <c r="CP123" s="32">
        <f t="shared" ca="1" si="284"/>
        <v>72366.509999999995</v>
      </c>
      <c r="CQ123" s="32">
        <f t="shared" ca="1" si="285"/>
        <v>38156.870000000003</v>
      </c>
      <c r="CR123" s="32">
        <f t="shared" ca="1" si="286"/>
        <v>54158.13</v>
      </c>
      <c r="CS123" s="32">
        <f t="shared" ca="1" si="287"/>
        <v>50601.93</v>
      </c>
      <c r="CT123" s="32">
        <f t="shared" ca="1" si="288"/>
        <v>28224.67</v>
      </c>
      <c r="CU123" s="32">
        <f t="shared" ca="1" si="289"/>
        <v>16550.57</v>
      </c>
      <c r="CV123" s="32">
        <f t="shared" ca="1" si="290"/>
        <v>31694.63</v>
      </c>
      <c r="CW123" s="31">
        <f t="shared" ca="1" si="291"/>
        <v>-79193.469999999987</v>
      </c>
      <c r="CX123" s="31">
        <f t="shared" ca="1" si="292"/>
        <v>-32503.969999999976</v>
      </c>
      <c r="CY123" s="31">
        <f t="shared" ca="1" si="293"/>
        <v>-133523.39000000001</v>
      </c>
      <c r="CZ123" s="31">
        <f t="shared" ca="1" si="294"/>
        <v>-244559.97000000009</v>
      </c>
      <c r="DA123" s="31">
        <f t="shared" ca="1" si="295"/>
        <v>-206034.12000000002</v>
      </c>
      <c r="DB123" s="31">
        <f t="shared" ca="1" si="296"/>
        <v>-217099.52999999991</v>
      </c>
      <c r="DC123" s="31">
        <f t="shared" ca="1" si="297"/>
        <v>-135668.87999999989</v>
      </c>
      <c r="DD123" s="31">
        <f t="shared" ca="1" si="298"/>
        <v>-192562.22000000003</v>
      </c>
      <c r="DE123" s="31">
        <f t="shared" ca="1" si="299"/>
        <v>-179917.99999999997</v>
      </c>
      <c r="DF123" s="31">
        <f t="shared" ca="1" si="300"/>
        <v>-27179.330000000045</v>
      </c>
      <c r="DG123" s="31">
        <f t="shared" ca="1" si="301"/>
        <v>-15937.579999999984</v>
      </c>
      <c r="DH123" s="31">
        <f t="shared" ca="1" si="302"/>
        <v>-30520.750000000065</v>
      </c>
      <c r="DI123" s="32">
        <f t="shared" ca="1" si="231"/>
        <v>-3959.67</v>
      </c>
      <c r="DJ123" s="32">
        <f t="shared" ca="1" si="232"/>
        <v>-1625.2</v>
      </c>
      <c r="DK123" s="32">
        <f t="shared" ca="1" si="233"/>
        <v>-6676.17</v>
      </c>
      <c r="DL123" s="32">
        <f t="shared" ca="1" si="234"/>
        <v>-12228</v>
      </c>
      <c r="DM123" s="32">
        <f t="shared" ca="1" si="235"/>
        <v>-10301.709999999999</v>
      </c>
      <c r="DN123" s="32">
        <f t="shared" ca="1" si="236"/>
        <v>-10854.98</v>
      </c>
      <c r="DO123" s="32">
        <f t="shared" ca="1" si="237"/>
        <v>-6783.44</v>
      </c>
      <c r="DP123" s="32">
        <f t="shared" ca="1" si="238"/>
        <v>-9628.11</v>
      </c>
      <c r="DQ123" s="32">
        <f t="shared" ca="1" si="239"/>
        <v>-8995.9</v>
      </c>
      <c r="DR123" s="32">
        <f t="shared" ca="1" si="240"/>
        <v>-1358.97</v>
      </c>
      <c r="DS123" s="32">
        <f t="shared" ca="1" si="241"/>
        <v>-796.88</v>
      </c>
      <c r="DT123" s="32">
        <f t="shared" ca="1" si="242"/>
        <v>-1526.04</v>
      </c>
      <c r="DU123" s="31">
        <f t="shared" ca="1" si="243"/>
        <v>-17209.310000000001</v>
      </c>
      <c r="DV123" s="31">
        <f t="shared" ca="1" si="244"/>
        <v>-6987.43</v>
      </c>
      <c r="DW123" s="31">
        <f t="shared" ca="1" si="245"/>
        <v>-28422.05</v>
      </c>
      <c r="DX123" s="31">
        <f t="shared" ca="1" si="246"/>
        <v>-51486.32</v>
      </c>
      <c r="DY123" s="31">
        <f t="shared" ca="1" si="247"/>
        <v>-42909.919999999998</v>
      </c>
      <c r="DZ123" s="31">
        <f t="shared" ca="1" si="248"/>
        <v>-44707.41</v>
      </c>
      <c r="EA123" s="31">
        <f t="shared" ca="1" si="249"/>
        <v>-27631.71</v>
      </c>
      <c r="EB123" s="31">
        <f t="shared" ca="1" si="250"/>
        <v>-38769.43</v>
      </c>
      <c r="EC123" s="31">
        <f t="shared" ca="1" si="251"/>
        <v>-35803.49</v>
      </c>
      <c r="ED123" s="31">
        <f t="shared" ca="1" si="252"/>
        <v>-5347.23</v>
      </c>
      <c r="EE123" s="31">
        <f t="shared" ca="1" si="253"/>
        <v>-3098.31</v>
      </c>
      <c r="EF123" s="31">
        <f t="shared" ca="1" si="254"/>
        <v>-5864.34</v>
      </c>
      <c r="EG123" s="32">
        <f t="shared" ca="1" si="255"/>
        <v>-100362.44999999998</v>
      </c>
      <c r="EH123" s="32">
        <f t="shared" ca="1" si="256"/>
        <v>-41116.599999999977</v>
      </c>
      <c r="EI123" s="32">
        <f t="shared" ca="1" si="257"/>
        <v>-168621.61000000002</v>
      </c>
      <c r="EJ123" s="32">
        <f t="shared" ca="1" si="258"/>
        <v>-308274.2900000001</v>
      </c>
      <c r="EK123" s="32">
        <f t="shared" ca="1" si="259"/>
        <v>-259245.75</v>
      </c>
      <c r="EL123" s="32">
        <f t="shared" ca="1" si="260"/>
        <v>-272661.91999999993</v>
      </c>
      <c r="EM123" s="32">
        <f t="shared" ca="1" si="261"/>
        <v>-170084.02999999988</v>
      </c>
      <c r="EN123" s="32">
        <f t="shared" ca="1" si="262"/>
        <v>-240959.76</v>
      </c>
      <c r="EO123" s="32">
        <f t="shared" ca="1" si="263"/>
        <v>-224717.38999999996</v>
      </c>
      <c r="EP123" s="32">
        <f t="shared" ca="1" si="264"/>
        <v>-33885.530000000042</v>
      </c>
      <c r="EQ123" s="32">
        <f t="shared" ca="1" si="265"/>
        <v>-19832.769999999986</v>
      </c>
      <c r="ER123" s="32">
        <f t="shared" ca="1" si="266"/>
        <v>-37911.130000000063</v>
      </c>
    </row>
    <row r="124" spans="1:148" x14ac:dyDescent="0.25">
      <c r="A124" t="s">
        <v>451</v>
      </c>
      <c r="B124" s="1" t="s">
        <v>31</v>
      </c>
      <c r="C124" t="str">
        <f t="shared" ca="1" si="319"/>
        <v>SH2</v>
      </c>
      <c r="D124" t="str">
        <f t="shared" ca="1" si="320"/>
        <v>Sheerness #2</v>
      </c>
      <c r="E124" s="51">
        <v>207189.80046480001</v>
      </c>
      <c r="F124" s="51">
        <v>180833.74547170001</v>
      </c>
      <c r="G124" s="51">
        <v>212306.4128203</v>
      </c>
      <c r="H124" s="51">
        <v>206544.54235259999</v>
      </c>
      <c r="I124" s="51">
        <v>227095.08561800001</v>
      </c>
      <c r="J124" s="51">
        <v>220349.39477409999</v>
      </c>
      <c r="K124" s="51">
        <v>221430.50651410001</v>
      </c>
      <c r="L124" s="51">
        <v>143368.95117270001</v>
      </c>
      <c r="M124" s="51">
        <v>0</v>
      </c>
      <c r="N124" s="51">
        <v>154728.10762649999</v>
      </c>
      <c r="O124" s="51">
        <v>210259.78163439999</v>
      </c>
      <c r="P124" s="51">
        <v>226080.93753719999</v>
      </c>
      <c r="Q124" s="32">
        <v>12704979.41</v>
      </c>
      <c r="R124" s="32">
        <v>5194623.54</v>
      </c>
      <c r="S124" s="32">
        <v>21773705.859999999</v>
      </c>
      <c r="T124" s="32">
        <v>31032104.199999999</v>
      </c>
      <c r="U124" s="32">
        <v>33526161.489999998</v>
      </c>
      <c r="V124" s="32">
        <v>22953503.789999999</v>
      </c>
      <c r="W124" s="32">
        <v>14109166.08</v>
      </c>
      <c r="X124" s="32">
        <v>7897713.2400000002</v>
      </c>
      <c r="Y124" s="32">
        <v>0</v>
      </c>
      <c r="Z124" s="32">
        <v>9537837.3000000007</v>
      </c>
      <c r="AA124" s="32">
        <v>6208283.7999999998</v>
      </c>
      <c r="AB124" s="32">
        <v>12020933.970000001</v>
      </c>
      <c r="AC124" s="2">
        <v>4.5999999999999996</v>
      </c>
      <c r="AD124" s="2">
        <v>4.5999999999999996</v>
      </c>
      <c r="AE124" s="2">
        <v>4.5999999999999996</v>
      </c>
      <c r="AF124" s="2">
        <v>4.5999999999999996</v>
      </c>
      <c r="AG124" s="2">
        <v>4.5999999999999996</v>
      </c>
      <c r="AH124" s="2">
        <v>4.5999999999999996</v>
      </c>
      <c r="AI124" s="2">
        <v>4.5999999999999996</v>
      </c>
      <c r="AJ124" s="2">
        <v>4.5999999999999996</v>
      </c>
      <c r="AK124" s="2">
        <v>4.5999999999999996</v>
      </c>
      <c r="AL124" s="2">
        <v>4.5999999999999996</v>
      </c>
      <c r="AM124" s="2">
        <v>4.5999999999999996</v>
      </c>
      <c r="AN124" s="2">
        <v>4.5999999999999996</v>
      </c>
      <c r="AO124" s="33">
        <v>584429.05000000005</v>
      </c>
      <c r="AP124" s="33">
        <v>238952.68</v>
      </c>
      <c r="AQ124" s="33">
        <v>1001590.47</v>
      </c>
      <c r="AR124" s="33">
        <v>1427476.79</v>
      </c>
      <c r="AS124" s="33">
        <v>1542203.43</v>
      </c>
      <c r="AT124" s="33">
        <v>1055861.17</v>
      </c>
      <c r="AU124" s="33">
        <v>649021.64</v>
      </c>
      <c r="AV124" s="33">
        <v>363294.81</v>
      </c>
      <c r="AW124" s="33">
        <v>0</v>
      </c>
      <c r="AX124" s="33">
        <v>438740.52</v>
      </c>
      <c r="AY124" s="33">
        <v>285581.06</v>
      </c>
      <c r="AZ124" s="33">
        <v>552962.96</v>
      </c>
      <c r="BA124" s="31">
        <f t="shared" si="267"/>
        <v>-5081.99</v>
      </c>
      <c r="BB124" s="31">
        <f t="shared" si="268"/>
        <v>-2077.85</v>
      </c>
      <c r="BC124" s="31">
        <f t="shared" si="269"/>
        <v>-8709.48</v>
      </c>
      <c r="BD124" s="31">
        <f t="shared" si="270"/>
        <v>49651.37</v>
      </c>
      <c r="BE124" s="31">
        <f t="shared" si="271"/>
        <v>53641.86</v>
      </c>
      <c r="BF124" s="31">
        <f t="shared" si="272"/>
        <v>36725.61</v>
      </c>
      <c r="BG124" s="31">
        <f t="shared" si="273"/>
        <v>43738.41</v>
      </c>
      <c r="BH124" s="31">
        <f t="shared" si="274"/>
        <v>24482.91</v>
      </c>
      <c r="BI124" s="31">
        <f t="shared" si="275"/>
        <v>0</v>
      </c>
      <c r="BJ124" s="31">
        <f t="shared" si="276"/>
        <v>-37197.57</v>
      </c>
      <c r="BK124" s="31">
        <f t="shared" si="277"/>
        <v>-24212.31</v>
      </c>
      <c r="BL124" s="31">
        <f t="shared" si="278"/>
        <v>-46881.64</v>
      </c>
      <c r="BM124" s="6">
        <f t="shared" ca="1" si="321"/>
        <v>4.3499999999999997E-2</v>
      </c>
      <c r="BN124" s="6">
        <f t="shared" ca="1" si="321"/>
        <v>4.3499999999999997E-2</v>
      </c>
      <c r="BO124" s="6">
        <f t="shared" ca="1" si="321"/>
        <v>4.3499999999999997E-2</v>
      </c>
      <c r="BP124" s="6">
        <f t="shared" ca="1" si="321"/>
        <v>4.3499999999999997E-2</v>
      </c>
      <c r="BQ124" s="6">
        <f t="shared" ca="1" si="321"/>
        <v>4.3499999999999997E-2</v>
      </c>
      <c r="BR124" s="6">
        <f t="shared" ca="1" si="321"/>
        <v>4.3499999999999997E-2</v>
      </c>
      <c r="BS124" s="6">
        <f t="shared" ca="1" si="321"/>
        <v>4.3499999999999997E-2</v>
      </c>
      <c r="BT124" s="6">
        <f t="shared" ca="1" si="321"/>
        <v>4.3499999999999997E-2</v>
      </c>
      <c r="BU124" s="6">
        <f t="shared" ca="1" si="321"/>
        <v>4.3499999999999997E-2</v>
      </c>
      <c r="BV124" s="6">
        <f t="shared" ca="1" si="321"/>
        <v>4.3499999999999997E-2</v>
      </c>
      <c r="BW124" s="6">
        <f t="shared" ca="1" si="321"/>
        <v>4.3499999999999997E-2</v>
      </c>
      <c r="BX124" s="6">
        <f t="shared" ca="1" si="321"/>
        <v>4.3499999999999997E-2</v>
      </c>
      <c r="BY124" s="31">
        <f t="shared" ca="1" si="306"/>
        <v>552666.6</v>
      </c>
      <c r="BZ124" s="31">
        <f t="shared" ca="1" si="307"/>
        <v>225966.12</v>
      </c>
      <c r="CA124" s="31">
        <f t="shared" ca="1" si="308"/>
        <v>947156.2</v>
      </c>
      <c r="CB124" s="31">
        <f t="shared" ca="1" si="309"/>
        <v>1349896.53</v>
      </c>
      <c r="CC124" s="31">
        <f t="shared" ca="1" si="310"/>
        <v>1458388.02</v>
      </c>
      <c r="CD124" s="31">
        <f t="shared" ca="1" si="311"/>
        <v>998477.41</v>
      </c>
      <c r="CE124" s="31">
        <f t="shared" ca="1" si="312"/>
        <v>613748.72</v>
      </c>
      <c r="CF124" s="31">
        <f t="shared" ca="1" si="313"/>
        <v>343550.53</v>
      </c>
      <c r="CG124" s="31">
        <f t="shared" ca="1" si="314"/>
        <v>0</v>
      </c>
      <c r="CH124" s="31">
        <f t="shared" ca="1" si="315"/>
        <v>414895.92</v>
      </c>
      <c r="CI124" s="31">
        <f t="shared" ca="1" si="316"/>
        <v>270060.34999999998</v>
      </c>
      <c r="CJ124" s="31">
        <f t="shared" ca="1" si="317"/>
        <v>522910.63</v>
      </c>
      <c r="CK124" s="32">
        <f t="shared" ca="1" si="279"/>
        <v>34303.440000000002</v>
      </c>
      <c r="CL124" s="32">
        <f t="shared" ca="1" si="280"/>
        <v>14025.48</v>
      </c>
      <c r="CM124" s="32">
        <f t="shared" ca="1" si="281"/>
        <v>58789.01</v>
      </c>
      <c r="CN124" s="32">
        <f t="shared" ca="1" si="282"/>
        <v>83786.679999999993</v>
      </c>
      <c r="CO124" s="32">
        <f t="shared" ca="1" si="283"/>
        <v>90520.639999999999</v>
      </c>
      <c r="CP124" s="32">
        <f t="shared" ca="1" si="284"/>
        <v>61974.46</v>
      </c>
      <c r="CQ124" s="32">
        <f t="shared" ca="1" si="285"/>
        <v>38094.75</v>
      </c>
      <c r="CR124" s="32">
        <f t="shared" ca="1" si="286"/>
        <v>21323.83</v>
      </c>
      <c r="CS124" s="32">
        <f t="shared" ca="1" si="287"/>
        <v>0</v>
      </c>
      <c r="CT124" s="32">
        <f t="shared" ca="1" si="288"/>
        <v>25752.16</v>
      </c>
      <c r="CU124" s="32">
        <f t="shared" ca="1" si="289"/>
        <v>16762.37</v>
      </c>
      <c r="CV124" s="32">
        <f t="shared" ca="1" si="290"/>
        <v>32456.52</v>
      </c>
      <c r="CW124" s="31">
        <f t="shared" ca="1" si="291"/>
        <v>7622.9799999999905</v>
      </c>
      <c r="CX124" s="31">
        <f t="shared" ca="1" si="292"/>
        <v>3116.7700000000127</v>
      </c>
      <c r="CY124" s="31">
        <f t="shared" ca="1" si="293"/>
        <v>13064.21999999999</v>
      </c>
      <c r="CZ124" s="31">
        <f t="shared" ca="1" si="294"/>
        <v>-43444.950000000077</v>
      </c>
      <c r="DA124" s="31">
        <f t="shared" ca="1" si="295"/>
        <v>-46936.630000000019</v>
      </c>
      <c r="DB124" s="31">
        <f t="shared" ca="1" si="296"/>
        <v>-32134.909999999814</v>
      </c>
      <c r="DC124" s="31">
        <f t="shared" ca="1" si="297"/>
        <v>-40916.580000000045</v>
      </c>
      <c r="DD124" s="31">
        <f t="shared" ca="1" si="298"/>
        <v>-22903.359999999953</v>
      </c>
      <c r="DE124" s="31">
        <f t="shared" ca="1" si="299"/>
        <v>0</v>
      </c>
      <c r="DF124" s="31">
        <f t="shared" ca="1" si="300"/>
        <v>39105.129999999939</v>
      </c>
      <c r="DG124" s="31">
        <f t="shared" ca="1" si="301"/>
        <v>25453.969999999976</v>
      </c>
      <c r="DH124" s="31">
        <f t="shared" ca="1" si="302"/>
        <v>49285.83000000006</v>
      </c>
      <c r="DI124" s="32">
        <f t="shared" ca="1" si="231"/>
        <v>381.15</v>
      </c>
      <c r="DJ124" s="32">
        <f t="shared" ca="1" si="232"/>
        <v>155.84</v>
      </c>
      <c r="DK124" s="32">
        <f t="shared" ca="1" si="233"/>
        <v>653.21</v>
      </c>
      <c r="DL124" s="32">
        <f t="shared" ca="1" si="234"/>
        <v>-2172.25</v>
      </c>
      <c r="DM124" s="32">
        <f t="shared" ca="1" si="235"/>
        <v>-2346.83</v>
      </c>
      <c r="DN124" s="32">
        <f t="shared" ca="1" si="236"/>
        <v>-1606.75</v>
      </c>
      <c r="DO124" s="32">
        <f t="shared" ca="1" si="237"/>
        <v>-2045.83</v>
      </c>
      <c r="DP124" s="32">
        <f t="shared" ca="1" si="238"/>
        <v>-1145.17</v>
      </c>
      <c r="DQ124" s="32">
        <f t="shared" ca="1" si="239"/>
        <v>0</v>
      </c>
      <c r="DR124" s="32">
        <f t="shared" ca="1" si="240"/>
        <v>1955.26</v>
      </c>
      <c r="DS124" s="32">
        <f t="shared" ca="1" si="241"/>
        <v>1272.7</v>
      </c>
      <c r="DT124" s="32">
        <f t="shared" ca="1" si="242"/>
        <v>2464.29</v>
      </c>
      <c r="DU124" s="31">
        <f t="shared" ca="1" si="243"/>
        <v>1656.53</v>
      </c>
      <c r="DV124" s="31">
        <f t="shared" ca="1" si="244"/>
        <v>670.02</v>
      </c>
      <c r="DW124" s="31">
        <f t="shared" ca="1" si="245"/>
        <v>2780.88</v>
      </c>
      <c r="DX124" s="31">
        <f t="shared" ca="1" si="246"/>
        <v>-9146.31</v>
      </c>
      <c r="DY124" s="31">
        <f t="shared" ca="1" si="247"/>
        <v>-9775.31</v>
      </c>
      <c r="DZ124" s="31">
        <f t="shared" ca="1" si="248"/>
        <v>-6617.56</v>
      </c>
      <c r="EA124" s="31">
        <f t="shared" ca="1" si="249"/>
        <v>-8333.49</v>
      </c>
      <c r="EB124" s="31">
        <f t="shared" ca="1" si="250"/>
        <v>-4611.24</v>
      </c>
      <c r="EC124" s="31">
        <f t="shared" ca="1" si="251"/>
        <v>0</v>
      </c>
      <c r="ED124" s="31">
        <f t="shared" ca="1" si="252"/>
        <v>7693.49</v>
      </c>
      <c r="EE124" s="31">
        <f t="shared" ca="1" si="253"/>
        <v>4948.33</v>
      </c>
      <c r="EF124" s="31">
        <f t="shared" ca="1" si="254"/>
        <v>9469.92</v>
      </c>
      <c r="EG124" s="32">
        <f t="shared" ca="1" si="255"/>
        <v>9660.6599999999908</v>
      </c>
      <c r="EH124" s="32">
        <f t="shared" ca="1" si="256"/>
        <v>3942.6300000000128</v>
      </c>
      <c r="EI124" s="32">
        <f t="shared" ca="1" si="257"/>
        <v>16498.30999999999</v>
      </c>
      <c r="EJ124" s="32">
        <f t="shared" ca="1" si="258"/>
        <v>-54763.510000000075</v>
      </c>
      <c r="EK124" s="32">
        <f t="shared" ca="1" si="259"/>
        <v>-59058.770000000019</v>
      </c>
      <c r="EL124" s="32">
        <f t="shared" ca="1" si="260"/>
        <v>-40359.219999999812</v>
      </c>
      <c r="EM124" s="32">
        <f t="shared" ca="1" si="261"/>
        <v>-51295.900000000045</v>
      </c>
      <c r="EN124" s="32">
        <f t="shared" ca="1" si="262"/>
        <v>-28659.769999999953</v>
      </c>
      <c r="EO124" s="32">
        <f t="shared" ca="1" si="263"/>
        <v>0</v>
      </c>
      <c r="EP124" s="32">
        <f t="shared" ca="1" si="264"/>
        <v>48753.879999999939</v>
      </c>
      <c r="EQ124" s="32">
        <f t="shared" ca="1" si="265"/>
        <v>31674.999999999978</v>
      </c>
      <c r="ER124" s="32">
        <f t="shared" ca="1" si="266"/>
        <v>61220.040000000059</v>
      </c>
    </row>
    <row r="125" spans="1:148" x14ac:dyDescent="0.25">
      <c r="A125" t="s">
        <v>489</v>
      </c>
      <c r="B125" s="1" t="s">
        <v>117</v>
      </c>
      <c r="C125" t="str">
        <f t="shared" ca="1" si="319"/>
        <v>SHCG</v>
      </c>
      <c r="D125" t="str">
        <f t="shared" ca="1" si="320"/>
        <v>Shell Caroline</v>
      </c>
      <c r="E125" s="51">
        <v>1.2345999999999999</v>
      </c>
      <c r="F125" s="51">
        <v>5.1175420000000003</v>
      </c>
      <c r="G125" s="51">
        <v>0</v>
      </c>
      <c r="H125" s="51">
        <v>30.4208</v>
      </c>
      <c r="I125" s="51">
        <v>0</v>
      </c>
      <c r="J125" s="51">
        <v>1E-4</v>
      </c>
      <c r="K125" s="51">
        <v>0</v>
      </c>
      <c r="L125" s="51">
        <v>0</v>
      </c>
      <c r="M125" s="51">
        <v>2.1097999999999999</v>
      </c>
      <c r="N125" s="51">
        <v>0</v>
      </c>
      <c r="O125" s="51">
        <v>4.0212000000000003</v>
      </c>
      <c r="P125" s="51">
        <v>5.5300000000000002E-2</v>
      </c>
      <c r="Q125" s="32">
        <v>107.87</v>
      </c>
      <c r="R125" s="32">
        <v>135.5</v>
      </c>
      <c r="S125" s="32">
        <v>0</v>
      </c>
      <c r="T125" s="32">
        <v>1075.82</v>
      </c>
      <c r="U125" s="32">
        <v>0</v>
      </c>
      <c r="V125" s="32">
        <v>0.1</v>
      </c>
      <c r="W125" s="32">
        <v>0</v>
      </c>
      <c r="X125" s="32">
        <v>0</v>
      </c>
      <c r="Y125" s="32">
        <v>44.65</v>
      </c>
      <c r="Z125" s="32">
        <v>0</v>
      </c>
      <c r="AA125" s="32">
        <v>166.08</v>
      </c>
      <c r="AB125" s="32">
        <v>1.6</v>
      </c>
      <c r="AC125" s="2">
        <v>-0.16</v>
      </c>
      <c r="AD125" s="2">
        <v>-0.16</v>
      </c>
      <c r="AE125" s="2">
        <v>-0.16</v>
      </c>
      <c r="AF125" s="2">
        <v>-0.16</v>
      </c>
      <c r="AG125" s="2">
        <v>-0.16</v>
      </c>
      <c r="AH125" s="2">
        <v>-0.16</v>
      </c>
      <c r="AI125" s="2">
        <v>-0.16</v>
      </c>
      <c r="AJ125" s="2">
        <v>-0.16</v>
      </c>
      <c r="AK125" s="2">
        <v>-0.16</v>
      </c>
      <c r="AL125" s="2">
        <v>-0.16</v>
      </c>
      <c r="AM125" s="2">
        <v>-0.16</v>
      </c>
      <c r="AN125" s="2">
        <v>-0.16</v>
      </c>
      <c r="AO125" s="33">
        <v>-0.17</v>
      </c>
      <c r="AP125" s="33">
        <v>-0.22</v>
      </c>
      <c r="AQ125" s="33">
        <v>0</v>
      </c>
      <c r="AR125" s="33">
        <v>-1.72</v>
      </c>
      <c r="AS125" s="33">
        <v>0</v>
      </c>
      <c r="AT125" s="33">
        <v>0</v>
      </c>
      <c r="AU125" s="33">
        <v>0</v>
      </c>
      <c r="AV125" s="33">
        <v>0</v>
      </c>
      <c r="AW125" s="33">
        <v>-7.0000000000000007E-2</v>
      </c>
      <c r="AX125" s="33">
        <v>0</v>
      </c>
      <c r="AY125" s="33">
        <v>-0.27</v>
      </c>
      <c r="AZ125" s="33">
        <v>0</v>
      </c>
      <c r="BA125" s="31">
        <f t="shared" si="267"/>
        <v>-0.04</v>
      </c>
      <c r="BB125" s="31">
        <f t="shared" si="268"/>
        <v>-0.05</v>
      </c>
      <c r="BC125" s="31">
        <f t="shared" si="269"/>
        <v>0</v>
      </c>
      <c r="BD125" s="31">
        <f t="shared" si="270"/>
        <v>1.72</v>
      </c>
      <c r="BE125" s="31">
        <f t="shared" si="271"/>
        <v>0</v>
      </c>
      <c r="BF125" s="31">
        <f t="shared" si="272"/>
        <v>0</v>
      </c>
      <c r="BG125" s="31">
        <f t="shared" si="273"/>
        <v>0</v>
      </c>
      <c r="BH125" s="31">
        <f t="shared" si="274"/>
        <v>0</v>
      </c>
      <c r="BI125" s="31">
        <f t="shared" si="275"/>
        <v>0.14000000000000001</v>
      </c>
      <c r="BJ125" s="31">
        <f t="shared" si="276"/>
        <v>0</v>
      </c>
      <c r="BK125" s="31">
        <f t="shared" si="277"/>
        <v>-0.65</v>
      </c>
      <c r="BL125" s="31">
        <f t="shared" si="278"/>
        <v>-0.01</v>
      </c>
      <c r="BM125" s="6">
        <f t="shared" ca="1" si="321"/>
        <v>1.0500000000000001E-2</v>
      </c>
      <c r="BN125" s="6">
        <f t="shared" ca="1" si="321"/>
        <v>1.0500000000000001E-2</v>
      </c>
      <c r="BO125" s="6">
        <f t="shared" ca="1" si="321"/>
        <v>1.0500000000000001E-2</v>
      </c>
      <c r="BP125" s="6">
        <f t="shared" ca="1" si="321"/>
        <v>1.0500000000000001E-2</v>
      </c>
      <c r="BQ125" s="6">
        <f t="shared" ca="1" si="321"/>
        <v>1.0500000000000001E-2</v>
      </c>
      <c r="BR125" s="6">
        <f t="shared" ca="1" si="321"/>
        <v>1.0500000000000001E-2</v>
      </c>
      <c r="BS125" s="6">
        <f t="shared" ca="1" si="321"/>
        <v>1.0500000000000001E-2</v>
      </c>
      <c r="BT125" s="6">
        <f t="shared" ca="1" si="321"/>
        <v>1.0500000000000001E-2</v>
      </c>
      <c r="BU125" s="6">
        <f t="shared" ca="1" si="321"/>
        <v>1.0500000000000001E-2</v>
      </c>
      <c r="BV125" s="6">
        <f t="shared" ca="1" si="321"/>
        <v>1.0500000000000001E-2</v>
      </c>
      <c r="BW125" s="6">
        <f t="shared" ca="1" si="321"/>
        <v>1.0500000000000001E-2</v>
      </c>
      <c r="BX125" s="6">
        <f t="shared" ca="1" si="321"/>
        <v>1.0500000000000001E-2</v>
      </c>
      <c r="BY125" s="31">
        <f t="shared" ca="1" si="306"/>
        <v>1.1299999999999999</v>
      </c>
      <c r="BZ125" s="31">
        <f t="shared" ca="1" si="307"/>
        <v>1.42</v>
      </c>
      <c r="CA125" s="31">
        <f t="shared" ca="1" si="308"/>
        <v>0</v>
      </c>
      <c r="CB125" s="31">
        <f t="shared" ca="1" si="309"/>
        <v>11.3</v>
      </c>
      <c r="CC125" s="31">
        <f t="shared" ca="1" si="310"/>
        <v>0</v>
      </c>
      <c r="CD125" s="31">
        <f t="shared" ca="1" si="311"/>
        <v>0</v>
      </c>
      <c r="CE125" s="31">
        <f t="shared" ca="1" si="312"/>
        <v>0</v>
      </c>
      <c r="CF125" s="31">
        <f t="shared" ca="1" si="313"/>
        <v>0</v>
      </c>
      <c r="CG125" s="31">
        <f t="shared" ca="1" si="314"/>
        <v>0.47</v>
      </c>
      <c r="CH125" s="31">
        <f t="shared" ca="1" si="315"/>
        <v>0</v>
      </c>
      <c r="CI125" s="31">
        <f t="shared" ca="1" si="316"/>
        <v>1.74</v>
      </c>
      <c r="CJ125" s="31">
        <f t="shared" ca="1" si="317"/>
        <v>0.02</v>
      </c>
      <c r="CK125" s="32">
        <f t="shared" ca="1" si="279"/>
        <v>0.28999999999999998</v>
      </c>
      <c r="CL125" s="32">
        <f t="shared" ca="1" si="280"/>
        <v>0.37</v>
      </c>
      <c r="CM125" s="32">
        <f t="shared" ca="1" si="281"/>
        <v>0</v>
      </c>
      <c r="CN125" s="32">
        <f t="shared" ca="1" si="282"/>
        <v>2.9</v>
      </c>
      <c r="CO125" s="32">
        <f t="shared" ca="1" si="283"/>
        <v>0</v>
      </c>
      <c r="CP125" s="32">
        <f t="shared" ca="1" si="284"/>
        <v>0</v>
      </c>
      <c r="CQ125" s="32">
        <f t="shared" ca="1" si="285"/>
        <v>0</v>
      </c>
      <c r="CR125" s="32">
        <f t="shared" ca="1" si="286"/>
        <v>0</v>
      </c>
      <c r="CS125" s="32">
        <f t="shared" ca="1" si="287"/>
        <v>0.12</v>
      </c>
      <c r="CT125" s="32">
        <f t="shared" ca="1" si="288"/>
        <v>0</v>
      </c>
      <c r="CU125" s="32">
        <f t="shared" ca="1" si="289"/>
        <v>0.45</v>
      </c>
      <c r="CV125" s="32">
        <f t="shared" ca="1" si="290"/>
        <v>0</v>
      </c>
      <c r="CW125" s="31">
        <f t="shared" ca="1" si="291"/>
        <v>1.63</v>
      </c>
      <c r="CX125" s="31">
        <f t="shared" ca="1" si="292"/>
        <v>2.06</v>
      </c>
      <c r="CY125" s="31">
        <f t="shared" ca="1" si="293"/>
        <v>0</v>
      </c>
      <c r="CZ125" s="31">
        <f t="shared" ca="1" si="294"/>
        <v>14.200000000000001</v>
      </c>
      <c r="DA125" s="31">
        <f t="shared" ca="1" si="295"/>
        <v>0</v>
      </c>
      <c r="DB125" s="31">
        <f t="shared" ca="1" si="296"/>
        <v>0</v>
      </c>
      <c r="DC125" s="31">
        <f t="shared" ca="1" si="297"/>
        <v>0</v>
      </c>
      <c r="DD125" s="31">
        <f t="shared" ca="1" si="298"/>
        <v>0</v>
      </c>
      <c r="DE125" s="31">
        <f t="shared" ca="1" si="299"/>
        <v>0.51999999999999991</v>
      </c>
      <c r="DF125" s="31">
        <f t="shared" ca="1" si="300"/>
        <v>0</v>
      </c>
      <c r="DG125" s="31">
        <f t="shared" ca="1" si="301"/>
        <v>3.11</v>
      </c>
      <c r="DH125" s="31">
        <f t="shared" ca="1" si="302"/>
        <v>0.03</v>
      </c>
      <c r="DI125" s="32">
        <f t="shared" ca="1" si="231"/>
        <v>0.08</v>
      </c>
      <c r="DJ125" s="32">
        <f t="shared" ca="1" si="232"/>
        <v>0.1</v>
      </c>
      <c r="DK125" s="32">
        <f t="shared" ca="1" si="233"/>
        <v>0</v>
      </c>
      <c r="DL125" s="32">
        <f t="shared" ca="1" si="234"/>
        <v>0.71</v>
      </c>
      <c r="DM125" s="32">
        <f t="shared" ca="1" si="235"/>
        <v>0</v>
      </c>
      <c r="DN125" s="32">
        <f t="shared" ca="1" si="236"/>
        <v>0</v>
      </c>
      <c r="DO125" s="32">
        <f t="shared" ca="1" si="237"/>
        <v>0</v>
      </c>
      <c r="DP125" s="32">
        <f t="shared" ca="1" si="238"/>
        <v>0</v>
      </c>
      <c r="DQ125" s="32">
        <f t="shared" ca="1" si="239"/>
        <v>0.03</v>
      </c>
      <c r="DR125" s="32">
        <f t="shared" ca="1" si="240"/>
        <v>0</v>
      </c>
      <c r="DS125" s="32">
        <f t="shared" ca="1" si="241"/>
        <v>0.16</v>
      </c>
      <c r="DT125" s="32">
        <f t="shared" ca="1" si="242"/>
        <v>0</v>
      </c>
      <c r="DU125" s="31">
        <f t="shared" ca="1" si="243"/>
        <v>0.35</v>
      </c>
      <c r="DV125" s="31">
        <f t="shared" ca="1" si="244"/>
        <v>0.44</v>
      </c>
      <c r="DW125" s="31">
        <f t="shared" ca="1" si="245"/>
        <v>0</v>
      </c>
      <c r="DX125" s="31">
        <f t="shared" ca="1" si="246"/>
        <v>2.99</v>
      </c>
      <c r="DY125" s="31">
        <f t="shared" ca="1" si="247"/>
        <v>0</v>
      </c>
      <c r="DZ125" s="31">
        <f t="shared" ca="1" si="248"/>
        <v>0</v>
      </c>
      <c r="EA125" s="31">
        <f t="shared" ca="1" si="249"/>
        <v>0</v>
      </c>
      <c r="EB125" s="31">
        <f t="shared" ca="1" si="250"/>
        <v>0</v>
      </c>
      <c r="EC125" s="31">
        <f t="shared" ca="1" si="251"/>
        <v>0.1</v>
      </c>
      <c r="ED125" s="31">
        <f t="shared" ca="1" si="252"/>
        <v>0</v>
      </c>
      <c r="EE125" s="31">
        <f t="shared" ca="1" si="253"/>
        <v>0.6</v>
      </c>
      <c r="EF125" s="31">
        <f t="shared" ca="1" si="254"/>
        <v>0.01</v>
      </c>
      <c r="EG125" s="32">
        <f t="shared" ca="1" si="255"/>
        <v>2.06</v>
      </c>
      <c r="EH125" s="32">
        <f t="shared" ca="1" si="256"/>
        <v>2.6</v>
      </c>
      <c r="EI125" s="32">
        <f t="shared" ca="1" si="257"/>
        <v>0</v>
      </c>
      <c r="EJ125" s="32">
        <f t="shared" ca="1" si="258"/>
        <v>17.899999999999999</v>
      </c>
      <c r="EK125" s="32">
        <f t="shared" ca="1" si="259"/>
        <v>0</v>
      </c>
      <c r="EL125" s="32">
        <f t="shared" ca="1" si="260"/>
        <v>0</v>
      </c>
      <c r="EM125" s="32">
        <f t="shared" ca="1" si="261"/>
        <v>0</v>
      </c>
      <c r="EN125" s="32">
        <f t="shared" ca="1" si="262"/>
        <v>0</v>
      </c>
      <c r="EO125" s="32">
        <f t="shared" ca="1" si="263"/>
        <v>0.64999999999999991</v>
      </c>
      <c r="EP125" s="32">
        <f t="shared" ca="1" si="264"/>
        <v>0</v>
      </c>
      <c r="EQ125" s="32">
        <f t="shared" ca="1" si="265"/>
        <v>3.87</v>
      </c>
      <c r="ER125" s="32">
        <f t="shared" ca="1" si="266"/>
        <v>0.04</v>
      </c>
    </row>
    <row r="126" spans="1:148" x14ac:dyDescent="0.25">
      <c r="A126" t="s">
        <v>492</v>
      </c>
      <c r="B126" s="1" t="s">
        <v>97</v>
      </c>
      <c r="C126" t="str">
        <f t="shared" ca="1" si="319"/>
        <v>BCHIMP</v>
      </c>
      <c r="D126" t="str">
        <f t="shared" ca="1" si="320"/>
        <v>Alberta-BC Intertie - Import</v>
      </c>
      <c r="E126" s="51">
        <v>25800</v>
      </c>
      <c r="F126" s="51">
        <v>20190</v>
      </c>
      <c r="G126" s="51">
        <v>27605</v>
      </c>
      <c r="H126" s="51">
        <v>25894</v>
      </c>
      <c r="I126" s="51">
        <v>20947</v>
      </c>
      <c r="J126" s="51">
        <v>24272</v>
      </c>
      <c r="K126" s="51">
        <v>26285</v>
      </c>
      <c r="L126" s="51">
        <v>18952</v>
      </c>
      <c r="M126" s="51">
        <v>15267</v>
      </c>
      <c r="N126" s="51">
        <v>19731</v>
      </c>
      <c r="O126" s="51">
        <v>20651</v>
      </c>
      <c r="P126" s="51">
        <v>19568</v>
      </c>
      <c r="Q126" s="32">
        <v>1848771.5</v>
      </c>
      <c r="R126" s="32">
        <v>675969.42</v>
      </c>
      <c r="S126" s="32">
        <v>3460066.09</v>
      </c>
      <c r="T126" s="32">
        <v>3994732.68</v>
      </c>
      <c r="U126" s="32">
        <v>811563.33</v>
      </c>
      <c r="V126" s="32">
        <v>3061330.18</v>
      </c>
      <c r="W126" s="32">
        <v>1783277.01</v>
      </c>
      <c r="X126" s="32">
        <v>1077382.32</v>
      </c>
      <c r="Y126" s="32">
        <v>959717.72</v>
      </c>
      <c r="Z126" s="32">
        <v>1649933.49</v>
      </c>
      <c r="AA126" s="32">
        <v>672059.04</v>
      </c>
      <c r="AB126" s="32">
        <v>1372541.87</v>
      </c>
      <c r="AC126" s="2">
        <v>1.99</v>
      </c>
      <c r="AD126" s="2">
        <v>1.99</v>
      </c>
      <c r="AE126" s="2">
        <v>1.99</v>
      </c>
      <c r="AF126" s="2">
        <v>1.99</v>
      </c>
      <c r="AG126" s="2">
        <v>1.99</v>
      </c>
      <c r="AH126" s="2">
        <v>1.99</v>
      </c>
      <c r="AI126" s="2">
        <v>1.99</v>
      </c>
      <c r="AJ126" s="2">
        <v>1.99</v>
      </c>
      <c r="AK126" s="2">
        <v>1.99</v>
      </c>
      <c r="AL126" s="2">
        <v>1.99</v>
      </c>
      <c r="AM126" s="2">
        <v>1.99</v>
      </c>
      <c r="AN126" s="2">
        <v>1.99</v>
      </c>
      <c r="AO126" s="33">
        <v>36790.550000000003</v>
      </c>
      <c r="AP126" s="33">
        <v>13451.79</v>
      </c>
      <c r="AQ126" s="33">
        <v>68855.320000000007</v>
      </c>
      <c r="AR126" s="33">
        <v>79495.179999999993</v>
      </c>
      <c r="AS126" s="33">
        <v>16150.11</v>
      </c>
      <c r="AT126" s="33">
        <v>60920.47</v>
      </c>
      <c r="AU126" s="33">
        <v>35487.21</v>
      </c>
      <c r="AV126" s="33">
        <v>21439.91</v>
      </c>
      <c r="AW126" s="33">
        <v>19098.38</v>
      </c>
      <c r="AX126" s="33">
        <v>32833.68</v>
      </c>
      <c r="AY126" s="33">
        <v>13373.97</v>
      </c>
      <c r="AZ126" s="33">
        <v>27313.58</v>
      </c>
      <c r="BA126" s="31">
        <f t="shared" si="267"/>
        <v>-739.51</v>
      </c>
      <c r="BB126" s="31">
        <f t="shared" si="268"/>
        <v>-270.39</v>
      </c>
      <c r="BC126" s="31">
        <f t="shared" si="269"/>
        <v>-1384.03</v>
      </c>
      <c r="BD126" s="31">
        <f t="shared" si="270"/>
        <v>6391.57</v>
      </c>
      <c r="BE126" s="31">
        <f t="shared" si="271"/>
        <v>1298.5</v>
      </c>
      <c r="BF126" s="31">
        <f t="shared" si="272"/>
        <v>4898.13</v>
      </c>
      <c r="BG126" s="31">
        <f t="shared" si="273"/>
        <v>5528.16</v>
      </c>
      <c r="BH126" s="31">
        <f t="shared" si="274"/>
        <v>3339.89</v>
      </c>
      <c r="BI126" s="31">
        <f t="shared" si="275"/>
        <v>2975.12</v>
      </c>
      <c r="BJ126" s="31">
        <f t="shared" si="276"/>
        <v>-6434.74</v>
      </c>
      <c r="BK126" s="31">
        <f t="shared" si="277"/>
        <v>-2621.0300000000002</v>
      </c>
      <c r="BL126" s="31">
        <f t="shared" si="278"/>
        <v>-5352.91</v>
      </c>
      <c r="BM126" s="6">
        <f t="shared" ca="1" si="321"/>
        <v>-1.9E-3</v>
      </c>
      <c r="BN126" s="6">
        <f t="shared" ca="1" si="321"/>
        <v>-1.9E-3</v>
      </c>
      <c r="BO126" s="6">
        <f t="shared" ca="1" si="321"/>
        <v>-1.9E-3</v>
      </c>
      <c r="BP126" s="6">
        <f t="shared" ca="1" si="321"/>
        <v>-1.9E-3</v>
      </c>
      <c r="BQ126" s="6">
        <f t="shared" ca="1" si="321"/>
        <v>-1.9E-3</v>
      </c>
      <c r="BR126" s="6">
        <f t="shared" ca="1" si="321"/>
        <v>-1.9E-3</v>
      </c>
      <c r="BS126" s="6">
        <f t="shared" ca="1" si="321"/>
        <v>-1.9E-3</v>
      </c>
      <c r="BT126" s="6">
        <f t="shared" ca="1" si="321"/>
        <v>-1.9E-3</v>
      </c>
      <c r="BU126" s="6">
        <f t="shared" ca="1" si="321"/>
        <v>-1.9E-3</v>
      </c>
      <c r="BV126" s="6">
        <f t="shared" ca="1" si="321"/>
        <v>-1.9E-3</v>
      </c>
      <c r="BW126" s="6">
        <f t="shared" ca="1" si="321"/>
        <v>-1.9E-3</v>
      </c>
      <c r="BX126" s="6">
        <f t="shared" ca="1" si="321"/>
        <v>-1.9E-3</v>
      </c>
      <c r="BY126" s="31">
        <f t="shared" ca="1" si="306"/>
        <v>-3512.67</v>
      </c>
      <c r="BZ126" s="31">
        <f t="shared" ca="1" si="307"/>
        <v>-1284.3399999999999</v>
      </c>
      <c r="CA126" s="31">
        <f t="shared" ca="1" si="308"/>
        <v>-6574.13</v>
      </c>
      <c r="CB126" s="31">
        <f t="shared" ca="1" si="309"/>
        <v>-7589.99</v>
      </c>
      <c r="CC126" s="31">
        <f t="shared" ca="1" si="310"/>
        <v>-1541.97</v>
      </c>
      <c r="CD126" s="31">
        <f t="shared" ca="1" si="311"/>
        <v>-5816.53</v>
      </c>
      <c r="CE126" s="31">
        <f t="shared" ca="1" si="312"/>
        <v>-3388.23</v>
      </c>
      <c r="CF126" s="31">
        <f t="shared" ca="1" si="313"/>
        <v>-2047.03</v>
      </c>
      <c r="CG126" s="31">
        <f t="shared" ca="1" si="314"/>
        <v>-1823.46</v>
      </c>
      <c r="CH126" s="31">
        <f t="shared" ca="1" si="315"/>
        <v>-3134.87</v>
      </c>
      <c r="CI126" s="31">
        <f t="shared" ca="1" si="316"/>
        <v>-1276.9100000000001</v>
      </c>
      <c r="CJ126" s="31">
        <f t="shared" ca="1" si="317"/>
        <v>-2607.83</v>
      </c>
      <c r="CK126" s="32">
        <f t="shared" ca="1" si="279"/>
        <v>4991.68</v>
      </c>
      <c r="CL126" s="32">
        <f t="shared" ca="1" si="280"/>
        <v>1825.12</v>
      </c>
      <c r="CM126" s="32">
        <f t="shared" ca="1" si="281"/>
        <v>9342.18</v>
      </c>
      <c r="CN126" s="32">
        <f t="shared" ca="1" si="282"/>
        <v>10785.78</v>
      </c>
      <c r="CO126" s="32">
        <f t="shared" ca="1" si="283"/>
        <v>2191.2199999999998</v>
      </c>
      <c r="CP126" s="32">
        <f t="shared" ca="1" si="284"/>
        <v>8265.59</v>
      </c>
      <c r="CQ126" s="32">
        <f t="shared" ca="1" si="285"/>
        <v>4814.8500000000004</v>
      </c>
      <c r="CR126" s="32">
        <f t="shared" ca="1" si="286"/>
        <v>2908.93</v>
      </c>
      <c r="CS126" s="32">
        <f t="shared" ca="1" si="287"/>
        <v>2591.2399999999998</v>
      </c>
      <c r="CT126" s="32">
        <f t="shared" ca="1" si="288"/>
        <v>4454.82</v>
      </c>
      <c r="CU126" s="32">
        <f t="shared" ca="1" si="289"/>
        <v>1814.56</v>
      </c>
      <c r="CV126" s="32">
        <f t="shared" ca="1" si="290"/>
        <v>3705.86</v>
      </c>
      <c r="CW126" s="31">
        <f t="shared" ca="1" si="291"/>
        <v>-34572.03</v>
      </c>
      <c r="CX126" s="31">
        <f t="shared" ca="1" si="292"/>
        <v>-12640.62</v>
      </c>
      <c r="CY126" s="31">
        <f t="shared" ca="1" si="293"/>
        <v>-64703.240000000005</v>
      </c>
      <c r="CZ126" s="31">
        <f t="shared" ca="1" si="294"/>
        <v>-82690.959999999992</v>
      </c>
      <c r="DA126" s="31">
        <f t="shared" ca="1" si="295"/>
        <v>-16799.36</v>
      </c>
      <c r="DB126" s="31">
        <f t="shared" ca="1" si="296"/>
        <v>-63369.54</v>
      </c>
      <c r="DC126" s="31">
        <f t="shared" ca="1" si="297"/>
        <v>-39588.75</v>
      </c>
      <c r="DD126" s="31">
        <f t="shared" ca="1" si="298"/>
        <v>-23917.899999999998</v>
      </c>
      <c r="DE126" s="31">
        <f t="shared" ca="1" si="299"/>
        <v>-21305.72</v>
      </c>
      <c r="DF126" s="31">
        <f t="shared" ca="1" si="300"/>
        <v>-25078.989999999998</v>
      </c>
      <c r="DG126" s="31">
        <f t="shared" ca="1" si="301"/>
        <v>-10215.289999999999</v>
      </c>
      <c r="DH126" s="31">
        <f t="shared" ca="1" si="302"/>
        <v>-20862.640000000003</v>
      </c>
      <c r="DI126" s="32">
        <f t="shared" ca="1" si="231"/>
        <v>-1728.6</v>
      </c>
      <c r="DJ126" s="32">
        <f t="shared" ca="1" si="232"/>
        <v>-632.03</v>
      </c>
      <c r="DK126" s="32">
        <f t="shared" ca="1" si="233"/>
        <v>-3235.16</v>
      </c>
      <c r="DL126" s="32">
        <f t="shared" ca="1" si="234"/>
        <v>-4134.55</v>
      </c>
      <c r="DM126" s="32">
        <f t="shared" ca="1" si="235"/>
        <v>-839.97</v>
      </c>
      <c r="DN126" s="32">
        <f t="shared" ca="1" si="236"/>
        <v>-3168.48</v>
      </c>
      <c r="DO126" s="32">
        <f t="shared" ca="1" si="237"/>
        <v>-1979.44</v>
      </c>
      <c r="DP126" s="32">
        <f t="shared" ca="1" si="238"/>
        <v>-1195.9000000000001</v>
      </c>
      <c r="DQ126" s="32">
        <f t="shared" ca="1" si="239"/>
        <v>-1065.29</v>
      </c>
      <c r="DR126" s="32">
        <f t="shared" ca="1" si="240"/>
        <v>-1253.95</v>
      </c>
      <c r="DS126" s="32">
        <f t="shared" ca="1" si="241"/>
        <v>-510.76</v>
      </c>
      <c r="DT126" s="32">
        <f t="shared" ca="1" si="242"/>
        <v>-1043.1300000000001</v>
      </c>
      <c r="DU126" s="31">
        <f t="shared" ca="1" si="243"/>
        <v>-7512.75</v>
      </c>
      <c r="DV126" s="31">
        <f t="shared" ca="1" si="244"/>
        <v>-2717.37</v>
      </c>
      <c r="DW126" s="31">
        <f t="shared" ca="1" si="245"/>
        <v>-13772.86</v>
      </c>
      <c r="DX126" s="31">
        <f t="shared" ca="1" si="246"/>
        <v>-17408.63</v>
      </c>
      <c r="DY126" s="31">
        <f t="shared" ca="1" si="247"/>
        <v>-3498.74</v>
      </c>
      <c r="DZ126" s="31">
        <f t="shared" ca="1" si="248"/>
        <v>-13049.72</v>
      </c>
      <c r="EA126" s="31">
        <f t="shared" ca="1" si="249"/>
        <v>-8063.05</v>
      </c>
      <c r="EB126" s="31">
        <f t="shared" ca="1" si="250"/>
        <v>-4815.5</v>
      </c>
      <c r="EC126" s="31">
        <f t="shared" ca="1" si="251"/>
        <v>-4239.82</v>
      </c>
      <c r="ED126" s="31">
        <f t="shared" ca="1" si="252"/>
        <v>-4934.01</v>
      </c>
      <c r="EE126" s="31">
        <f t="shared" ca="1" si="253"/>
        <v>-1985.88</v>
      </c>
      <c r="EF126" s="31">
        <f t="shared" ca="1" si="254"/>
        <v>-4008.61</v>
      </c>
      <c r="EG126" s="32">
        <f t="shared" ca="1" si="255"/>
        <v>-43813.38</v>
      </c>
      <c r="EH126" s="32">
        <f t="shared" ca="1" si="256"/>
        <v>-15990.02</v>
      </c>
      <c r="EI126" s="32">
        <f t="shared" ca="1" si="257"/>
        <v>-81711.260000000009</v>
      </c>
      <c r="EJ126" s="32">
        <f t="shared" ca="1" si="258"/>
        <v>-104234.14</v>
      </c>
      <c r="EK126" s="32">
        <f t="shared" ca="1" si="259"/>
        <v>-21138.07</v>
      </c>
      <c r="EL126" s="32">
        <f t="shared" ca="1" si="260"/>
        <v>-79587.740000000005</v>
      </c>
      <c r="EM126" s="32">
        <f t="shared" ca="1" si="261"/>
        <v>-49631.240000000005</v>
      </c>
      <c r="EN126" s="32">
        <f t="shared" ca="1" si="262"/>
        <v>-29929.3</v>
      </c>
      <c r="EO126" s="32">
        <f t="shared" ca="1" si="263"/>
        <v>-26610.83</v>
      </c>
      <c r="EP126" s="32">
        <f t="shared" ca="1" si="264"/>
        <v>-31266.949999999997</v>
      </c>
      <c r="EQ126" s="32">
        <f t="shared" ca="1" si="265"/>
        <v>-12711.93</v>
      </c>
      <c r="ER126" s="32">
        <f t="shared" ca="1" si="266"/>
        <v>-25914.380000000005</v>
      </c>
    </row>
    <row r="127" spans="1:148" x14ac:dyDescent="0.25">
      <c r="A127" t="s">
        <v>450</v>
      </c>
      <c r="B127" s="1" t="s">
        <v>133</v>
      </c>
      <c r="C127" t="str">
        <f t="shared" ca="1" si="319"/>
        <v>SPR</v>
      </c>
      <c r="D127" t="str">
        <f t="shared" ca="1" si="320"/>
        <v>Spray Hydro Facility</v>
      </c>
      <c r="E127" s="51">
        <v>19104.8870217</v>
      </c>
      <c r="F127" s="51">
        <v>17196.858274300001</v>
      </c>
      <c r="G127" s="51">
        <v>18969.3816004</v>
      </c>
      <c r="H127" s="51">
        <v>17930.148347599999</v>
      </c>
      <c r="I127" s="51">
        <v>16078.319124600001</v>
      </c>
      <c r="J127" s="51">
        <v>24566.885075400001</v>
      </c>
      <c r="K127" s="51">
        <v>49825.114096999998</v>
      </c>
      <c r="L127" s="51">
        <v>26496.534426499999</v>
      </c>
      <c r="M127" s="51">
        <v>16565.7901231</v>
      </c>
      <c r="N127" s="51">
        <v>12267.381581600001</v>
      </c>
      <c r="O127" s="51">
        <v>12547.409004700001</v>
      </c>
      <c r="P127" s="51">
        <v>15403.450519</v>
      </c>
      <c r="Q127" s="32">
        <v>1298870.07</v>
      </c>
      <c r="R127" s="32">
        <v>543714.79</v>
      </c>
      <c r="S127" s="32">
        <v>2582991.0699999998</v>
      </c>
      <c r="T127" s="32">
        <v>3128428.65</v>
      </c>
      <c r="U127" s="32">
        <v>2795823.98</v>
      </c>
      <c r="V127" s="32">
        <v>3560512.06</v>
      </c>
      <c r="W127" s="32">
        <v>2897229.43</v>
      </c>
      <c r="X127" s="32">
        <v>2308759.1800000002</v>
      </c>
      <c r="Y127" s="32">
        <v>3080130.86</v>
      </c>
      <c r="Z127" s="32">
        <v>1011432.74</v>
      </c>
      <c r="AA127" s="32">
        <v>393857.94</v>
      </c>
      <c r="AB127" s="32">
        <v>927501.84</v>
      </c>
      <c r="AC127" s="2">
        <v>-0.46</v>
      </c>
      <c r="AD127" s="2">
        <v>-0.46</v>
      </c>
      <c r="AE127" s="2">
        <v>-0.46</v>
      </c>
      <c r="AF127" s="2">
        <v>-0.46</v>
      </c>
      <c r="AG127" s="2">
        <v>-0.46</v>
      </c>
      <c r="AH127" s="2">
        <v>-0.46</v>
      </c>
      <c r="AI127" s="2">
        <v>-0.46</v>
      </c>
      <c r="AJ127" s="2">
        <v>-0.46</v>
      </c>
      <c r="AK127" s="2">
        <v>-0.46</v>
      </c>
      <c r="AL127" s="2">
        <v>-0.46</v>
      </c>
      <c r="AM127" s="2">
        <v>-0.46</v>
      </c>
      <c r="AN127" s="2">
        <v>-0.46</v>
      </c>
      <c r="AO127" s="33">
        <v>-5974.8</v>
      </c>
      <c r="AP127" s="33">
        <v>-2501.09</v>
      </c>
      <c r="AQ127" s="33">
        <v>-11881.76</v>
      </c>
      <c r="AR127" s="33">
        <v>-14390.77</v>
      </c>
      <c r="AS127" s="33">
        <v>-12860.79</v>
      </c>
      <c r="AT127" s="33">
        <v>-16378.36</v>
      </c>
      <c r="AU127" s="33">
        <v>-13327.26</v>
      </c>
      <c r="AV127" s="33">
        <v>-10620.29</v>
      </c>
      <c r="AW127" s="33">
        <v>-14168.6</v>
      </c>
      <c r="AX127" s="33">
        <v>-4652.59</v>
      </c>
      <c r="AY127" s="33">
        <v>-1811.75</v>
      </c>
      <c r="AZ127" s="33">
        <v>-4266.51</v>
      </c>
      <c r="BA127" s="31">
        <f t="shared" si="267"/>
        <v>-519.54999999999995</v>
      </c>
      <c r="BB127" s="31">
        <f t="shared" si="268"/>
        <v>-217.49</v>
      </c>
      <c r="BC127" s="31">
        <f t="shared" si="269"/>
        <v>-1033.2</v>
      </c>
      <c r="BD127" s="31">
        <f t="shared" si="270"/>
        <v>5005.49</v>
      </c>
      <c r="BE127" s="31">
        <f t="shared" si="271"/>
        <v>4473.32</v>
      </c>
      <c r="BF127" s="31">
        <f t="shared" si="272"/>
        <v>5696.82</v>
      </c>
      <c r="BG127" s="31">
        <f t="shared" si="273"/>
        <v>8981.41</v>
      </c>
      <c r="BH127" s="31">
        <f t="shared" si="274"/>
        <v>7157.15</v>
      </c>
      <c r="BI127" s="31">
        <f t="shared" si="275"/>
        <v>9548.41</v>
      </c>
      <c r="BJ127" s="31">
        <f t="shared" si="276"/>
        <v>-3944.59</v>
      </c>
      <c r="BK127" s="31">
        <f t="shared" si="277"/>
        <v>-1536.05</v>
      </c>
      <c r="BL127" s="31">
        <f t="shared" si="278"/>
        <v>-3617.26</v>
      </c>
      <c r="BM127" s="6">
        <f t="shared" ca="1" si="321"/>
        <v>-3.3700000000000001E-2</v>
      </c>
      <c r="BN127" s="6">
        <f t="shared" ca="1" si="321"/>
        <v>-3.3700000000000001E-2</v>
      </c>
      <c r="BO127" s="6">
        <f t="shared" ca="1" si="321"/>
        <v>-3.3700000000000001E-2</v>
      </c>
      <c r="BP127" s="6">
        <f t="shared" ca="1" si="321"/>
        <v>-3.3700000000000001E-2</v>
      </c>
      <c r="BQ127" s="6">
        <f t="shared" ca="1" si="321"/>
        <v>-3.3700000000000001E-2</v>
      </c>
      <c r="BR127" s="6">
        <f t="shared" ca="1" si="321"/>
        <v>-3.3700000000000001E-2</v>
      </c>
      <c r="BS127" s="6">
        <f t="shared" ca="1" si="321"/>
        <v>-3.3700000000000001E-2</v>
      </c>
      <c r="BT127" s="6">
        <f t="shared" ca="1" si="321"/>
        <v>-3.3700000000000001E-2</v>
      </c>
      <c r="BU127" s="6">
        <f t="shared" ca="1" si="321"/>
        <v>-3.3700000000000001E-2</v>
      </c>
      <c r="BV127" s="6">
        <f t="shared" ca="1" si="321"/>
        <v>-3.3700000000000001E-2</v>
      </c>
      <c r="BW127" s="6">
        <f t="shared" ca="1" si="321"/>
        <v>-3.3700000000000001E-2</v>
      </c>
      <c r="BX127" s="6">
        <f t="shared" ca="1" si="321"/>
        <v>-3.3700000000000001E-2</v>
      </c>
      <c r="BY127" s="31">
        <f t="shared" ca="1" si="306"/>
        <v>-43771.92</v>
      </c>
      <c r="BZ127" s="31">
        <f t="shared" ca="1" si="307"/>
        <v>-18323.189999999999</v>
      </c>
      <c r="CA127" s="31">
        <f t="shared" ca="1" si="308"/>
        <v>-87046.8</v>
      </c>
      <c r="CB127" s="31">
        <f t="shared" ca="1" si="309"/>
        <v>-105428.05</v>
      </c>
      <c r="CC127" s="31">
        <f t="shared" ca="1" si="310"/>
        <v>-94219.27</v>
      </c>
      <c r="CD127" s="31">
        <f t="shared" ca="1" si="311"/>
        <v>-119989.26</v>
      </c>
      <c r="CE127" s="31">
        <f t="shared" ca="1" si="312"/>
        <v>-97636.63</v>
      </c>
      <c r="CF127" s="31">
        <f t="shared" ca="1" si="313"/>
        <v>-77805.179999999993</v>
      </c>
      <c r="CG127" s="31">
        <f t="shared" ca="1" si="314"/>
        <v>-103800.41</v>
      </c>
      <c r="CH127" s="31">
        <f t="shared" ca="1" si="315"/>
        <v>-34085.279999999999</v>
      </c>
      <c r="CI127" s="31">
        <f t="shared" ca="1" si="316"/>
        <v>-13273.01</v>
      </c>
      <c r="CJ127" s="31">
        <f t="shared" ca="1" si="317"/>
        <v>-31256.81</v>
      </c>
      <c r="CK127" s="32">
        <f t="shared" ca="1" si="279"/>
        <v>3506.95</v>
      </c>
      <c r="CL127" s="32">
        <f t="shared" ca="1" si="280"/>
        <v>1468.03</v>
      </c>
      <c r="CM127" s="32">
        <f t="shared" ca="1" si="281"/>
        <v>6974.08</v>
      </c>
      <c r="CN127" s="32">
        <f t="shared" ca="1" si="282"/>
        <v>8446.76</v>
      </c>
      <c r="CO127" s="32">
        <f t="shared" ca="1" si="283"/>
        <v>7548.72</v>
      </c>
      <c r="CP127" s="32">
        <f t="shared" ca="1" si="284"/>
        <v>9613.3799999999992</v>
      </c>
      <c r="CQ127" s="32">
        <f t="shared" ca="1" si="285"/>
        <v>7822.52</v>
      </c>
      <c r="CR127" s="32">
        <f t="shared" ca="1" si="286"/>
        <v>6233.65</v>
      </c>
      <c r="CS127" s="32">
        <f t="shared" ca="1" si="287"/>
        <v>8316.35</v>
      </c>
      <c r="CT127" s="32">
        <f t="shared" ca="1" si="288"/>
        <v>2730.87</v>
      </c>
      <c r="CU127" s="32">
        <f t="shared" ca="1" si="289"/>
        <v>1063.42</v>
      </c>
      <c r="CV127" s="32">
        <f t="shared" ca="1" si="290"/>
        <v>2504.25</v>
      </c>
      <c r="CW127" s="31">
        <f t="shared" ca="1" si="291"/>
        <v>-33770.619999999995</v>
      </c>
      <c r="CX127" s="31">
        <f t="shared" ca="1" si="292"/>
        <v>-14136.58</v>
      </c>
      <c r="CY127" s="31">
        <f t="shared" ca="1" si="293"/>
        <v>-67157.760000000009</v>
      </c>
      <c r="CZ127" s="31">
        <f t="shared" ca="1" si="294"/>
        <v>-87596.010000000009</v>
      </c>
      <c r="DA127" s="31">
        <f t="shared" ca="1" si="295"/>
        <v>-78283.080000000016</v>
      </c>
      <c r="DB127" s="31">
        <f t="shared" ca="1" si="296"/>
        <v>-99694.34</v>
      </c>
      <c r="DC127" s="31">
        <f t="shared" ca="1" si="297"/>
        <v>-85468.260000000009</v>
      </c>
      <c r="DD127" s="31">
        <f t="shared" ca="1" si="298"/>
        <v>-68108.39</v>
      </c>
      <c r="DE127" s="31">
        <f t="shared" ca="1" si="299"/>
        <v>-90863.87</v>
      </c>
      <c r="DF127" s="31">
        <f t="shared" ca="1" si="300"/>
        <v>-22757.23</v>
      </c>
      <c r="DG127" s="31">
        <f t="shared" ca="1" si="301"/>
        <v>-8861.7900000000009</v>
      </c>
      <c r="DH127" s="31">
        <f t="shared" ca="1" si="302"/>
        <v>-20868.79</v>
      </c>
      <c r="DI127" s="32">
        <f t="shared" ca="1" si="231"/>
        <v>-1688.53</v>
      </c>
      <c r="DJ127" s="32">
        <f t="shared" ca="1" si="232"/>
        <v>-706.83</v>
      </c>
      <c r="DK127" s="32">
        <f t="shared" ca="1" si="233"/>
        <v>-3357.89</v>
      </c>
      <c r="DL127" s="32">
        <f t="shared" ca="1" si="234"/>
        <v>-4379.8</v>
      </c>
      <c r="DM127" s="32">
        <f t="shared" ca="1" si="235"/>
        <v>-3914.15</v>
      </c>
      <c r="DN127" s="32">
        <f t="shared" ca="1" si="236"/>
        <v>-4984.72</v>
      </c>
      <c r="DO127" s="32">
        <f t="shared" ca="1" si="237"/>
        <v>-4273.41</v>
      </c>
      <c r="DP127" s="32">
        <f t="shared" ca="1" si="238"/>
        <v>-3405.42</v>
      </c>
      <c r="DQ127" s="32">
        <f t="shared" ca="1" si="239"/>
        <v>-4543.1899999999996</v>
      </c>
      <c r="DR127" s="32">
        <f t="shared" ca="1" si="240"/>
        <v>-1137.8599999999999</v>
      </c>
      <c r="DS127" s="32">
        <f t="shared" ca="1" si="241"/>
        <v>-443.09</v>
      </c>
      <c r="DT127" s="32">
        <f t="shared" ca="1" si="242"/>
        <v>-1043.44</v>
      </c>
      <c r="DU127" s="31">
        <f t="shared" ca="1" si="243"/>
        <v>-7338.6</v>
      </c>
      <c r="DV127" s="31">
        <f t="shared" ca="1" si="244"/>
        <v>-3038.96</v>
      </c>
      <c r="DW127" s="31">
        <f t="shared" ca="1" si="245"/>
        <v>-14295.33</v>
      </c>
      <c r="DX127" s="31">
        <f t="shared" ca="1" si="246"/>
        <v>-18441.27</v>
      </c>
      <c r="DY127" s="31">
        <f t="shared" ca="1" si="247"/>
        <v>-16303.71</v>
      </c>
      <c r="DZ127" s="31">
        <f t="shared" ca="1" si="248"/>
        <v>-20530.099999999999</v>
      </c>
      <c r="EA127" s="31">
        <f t="shared" ca="1" si="249"/>
        <v>-17407.34</v>
      </c>
      <c r="EB127" s="31">
        <f t="shared" ca="1" si="250"/>
        <v>-13712.57</v>
      </c>
      <c r="EC127" s="31">
        <f t="shared" ca="1" si="251"/>
        <v>-18081.810000000001</v>
      </c>
      <c r="ED127" s="31">
        <f t="shared" ca="1" si="252"/>
        <v>-4477.2299999999996</v>
      </c>
      <c r="EE127" s="31">
        <f t="shared" ca="1" si="253"/>
        <v>-1722.76</v>
      </c>
      <c r="EF127" s="31">
        <f t="shared" ca="1" si="254"/>
        <v>-4009.79</v>
      </c>
      <c r="EG127" s="32">
        <f t="shared" ca="1" si="255"/>
        <v>-42797.749999999993</v>
      </c>
      <c r="EH127" s="32">
        <f t="shared" ca="1" si="256"/>
        <v>-17882.37</v>
      </c>
      <c r="EI127" s="32">
        <f t="shared" ca="1" si="257"/>
        <v>-84810.98000000001</v>
      </c>
      <c r="EJ127" s="32">
        <f t="shared" ca="1" si="258"/>
        <v>-110417.08000000002</v>
      </c>
      <c r="EK127" s="32">
        <f t="shared" ca="1" si="259"/>
        <v>-98500.94</v>
      </c>
      <c r="EL127" s="32">
        <f t="shared" ca="1" si="260"/>
        <v>-125209.16</v>
      </c>
      <c r="EM127" s="32">
        <f t="shared" ca="1" si="261"/>
        <v>-107149.01000000001</v>
      </c>
      <c r="EN127" s="32">
        <f t="shared" ca="1" si="262"/>
        <v>-85226.38</v>
      </c>
      <c r="EO127" s="32">
        <f t="shared" ca="1" si="263"/>
        <v>-113488.87</v>
      </c>
      <c r="EP127" s="32">
        <f t="shared" ca="1" si="264"/>
        <v>-28372.32</v>
      </c>
      <c r="EQ127" s="32">
        <f t="shared" ca="1" si="265"/>
        <v>-11027.640000000001</v>
      </c>
      <c r="ER127" s="32">
        <f t="shared" ca="1" si="266"/>
        <v>-25922.02</v>
      </c>
    </row>
    <row r="128" spans="1:148" x14ac:dyDescent="0.25">
      <c r="A128" t="s">
        <v>492</v>
      </c>
      <c r="B128" s="1" t="s">
        <v>98</v>
      </c>
      <c r="C128" t="str">
        <f t="shared" ca="1" si="319"/>
        <v>SPCIMP</v>
      </c>
      <c r="D128" t="str">
        <f t="shared" ca="1" si="320"/>
        <v>Alberta-Saskatchewan Intertie - Import</v>
      </c>
      <c r="E128" s="51">
        <v>34229</v>
      </c>
      <c r="F128" s="51">
        <v>18034</v>
      </c>
      <c r="G128" s="51">
        <v>51486</v>
      </c>
      <c r="H128" s="51">
        <v>34674</v>
      </c>
      <c r="I128" s="51">
        <v>57021</v>
      </c>
      <c r="J128" s="51">
        <v>84830</v>
      </c>
      <c r="K128" s="51">
        <v>32210</v>
      </c>
      <c r="L128" s="51">
        <v>55234</v>
      </c>
      <c r="M128" s="51">
        <v>41650</v>
      </c>
      <c r="N128" s="51">
        <v>10112</v>
      </c>
      <c r="O128" s="51">
        <v>6000</v>
      </c>
      <c r="P128" s="51">
        <v>8463</v>
      </c>
      <c r="Q128" s="32">
        <v>3682613.13</v>
      </c>
      <c r="R128" s="32">
        <v>668069.01</v>
      </c>
      <c r="S128" s="32">
        <v>6740943.9800000004</v>
      </c>
      <c r="T128" s="32">
        <v>6760045.04</v>
      </c>
      <c r="U128" s="32">
        <v>12344914.220000001</v>
      </c>
      <c r="V128" s="32">
        <v>8664251.7799999993</v>
      </c>
      <c r="W128" s="32">
        <v>2783046.06</v>
      </c>
      <c r="X128" s="32">
        <v>7515188.4199999999</v>
      </c>
      <c r="Y128" s="32">
        <v>7635178.3700000001</v>
      </c>
      <c r="Z128" s="32">
        <v>988204</v>
      </c>
      <c r="AA128" s="32">
        <v>266804.75</v>
      </c>
      <c r="AB128" s="32">
        <v>1080701.8400000001</v>
      </c>
      <c r="AC128" s="2">
        <v>4.8</v>
      </c>
      <c r="AD128" s="2">
        <v>4.8</v>
      </c>
      <c r="AE128" s="2">
        <v>4.8</v>
      </c>
      <c r="AF128" s="2">
        <v>4.8</v>
      </c>
      <c r="AG128" s="2">
        <v>4.8</v>
      </c>
      <c r="AH128" s="2">
        <v>4.8</v>
      </c>
      <c r="AI128" s="2">
        <v>4.8</v>
      </c>
      <c r="AJ128" s="2">
        <v>4.8</v>
      </c>
      <c r="AK128" s="2">
        <v>4.8</v>
      </c>
      <c r="AL128" s="2">
        <v>4.8</v>
      </c>
      <c r="AM128" s="2">
        <v>4.8</v>
      </c>
      <c r="AN128" s="2">
        <v>4.8</v>
      </c>
      <c r="AO128" s="33">
        <v>176765.43</v>
      </c>
      <c r="AP128" s="33">
        <v>32067.31</v>
      </c>
      <c r="AQ128" s="33">
        <v>323565.31</v>
      </c>
      <c r="AR128" s="33">
        <v>324482.15999999997</v>
      </c>
      <c r="AS128" s="33">
        <v>592555.88</v>
      </c>
      <c r="AT128" s="33">
        <v>415884.09</v>
      </c>
      <c r="AU128" s="33">
        <v>133586.21</v>
      </c>
      <c r="AV128" s="33">
        <v>360729.04</v>
      </c>
      <c r="AW128" s="33">
        <v>366488.56</v>
      </c>
      <c r="AX128" s="33">
        <v>47433.79</v>
      </c>
      <c r="AY128" s="33">
        <v>12806.63</v>
      </c>
      <c r="AZ128" s="33">
        <v>51873.69</v>
      </c>
      <c r="BA128" s="31">
        <f t="shared" si="267"/>
        <v>-1473.05</v>
      </c>
      <c r="BB128" s="31">
        <f t="shared" si="268"/>
        <v>-267.23</v>
      </c>
      <c r="BC128" s="31">
        <f t="shared" si="269"/>
        <v>-2696.38</v>
      </c>
      <c r="BD128" s="31">
        <f t="shared" si="270"/>
        <v>10816.07</v>
      </c>
      <c r="BE128" s="31">
        <f t="shared" si="271"/>
        <v>19751.86</v>
      </c>
      <c r="BF128" s="31">
        <f t="shared" si="272"/>
        <v>13862.8</v>
      </c>
      <c r="BG128" s="31">
        <f t="shared" si="273"/>
        <v>8627.44</v>
      </c>
      <c r="BH128" s="31">
        <f t="shared" si="274"/>
        <v>23297.08</v>
      </c>
      <c r="BI128" s="31">
        <f t="shared" si="275"/>
        <v>23669.05</v>
      </c>
      <c r="BJ128" s="31">
        <f t="shared" si="276"/>
        <v>-3854</v>
      </c>
      <c r="BK128" s="31">
        <f t="shared" si="277"/>
        <v>-1040.54</v>
      </c>
      <c r="BL128" s="31">
        <f t="shared" si="278"/>
        <v>-4214.74</v>
      </c>
      <c r="BM128" s="6">
        <f t="shared" ca="1" si="321"/>
        <v>5.4199999999999998E-2</v>
      </c>
      <c r="BN128" s="6">
        <f t="shared" ca="1" si="321"/>
        <v>5.4199999999999998E-2</v>
      </c>
      <c r="BO128" s="6">
        <f t="shared" ca="1" si="321"/>
        <v>5.4199999999999998E-2</v>
      </c>
      <c r="BP128" s="6">
        <f t="shared" ca="1" si="321"/>
        <v>5.4199999999999998E-2</v>
      </c>
      <c r="BQ128" s="6">
        <f t="shared" ca="1" si="321"/>
        <v>5.4199999999999998E-2</v>
      </c>
      <c r="BR128" s="6">
        <f t="shared" ca="1" si="321"/>
        <v>5.4199999999999998E-2</v>
      </c>
      <c r="BS128" s="6">
        <f t="shared" ca="1" si="321"/>
        <v>5.4199999999999998E-2</v>
      </c>
      <c r="BT128" s="6">
        <f t="shared" ca="1" si="321"/>
        <v>5.4199999999999998E-2</v>
      </c>
      <c r="BU128" s="6">
        <f t="shared" ca="1" si="321"/>
        <v>5.4199999999999998E-2</v>
      </c>
      <c r="BV128" s="6">
        <f t="shared" ca="1" si="321"/>
        <v>5.4199999999999998E-2</v>
      </c>
      <c r="BW128" s="6">
        <f t="shared" ca="1" si="321"/>
        <v>5.4199999999999998E-2</v>
      </c>
      <c r="BX128" s="6">
        <f t="shared" ca="1" si="321"/>
        <v>5.4199999999999998E-2</v>
      </c>
      <c r="BY128" s="31">
        <f t="shared" ca="1" si="306"/>
        <v>199597.63</v>
      </c>
      <c r="BZ128" s="31">
        <f t="shared" ca="1" si="307"/>
        <v>36209.339999999997</v>
      </c>
      <c r="CA128" s="31">
        <f t="shared" ca="1" si="308"/>
        <v>365359.16</v>
      </c>
      <c r="CB128" s="31">
        <f t="shared" ca="1" si="309"/>
        <v>366394.44</v>
      </c>
      <c r="CC128" s="31">
        <f t="shared" ca="1" si="310"/>
        <v>669094.35</v>
      </c>
      <c r="CD128" s="31">
        <f t="shared" ca="1" si="311"/>
        <v>469602.45</v>
      </c>
      <c r="CE128" s="31">
        <f t="shared" ca="1" si="312"/>
        <v>150841.1</v>
      </c>
      <c r="CF128" s="31">
        <f t="shared" ca="1" si="313"/>
        <v>407323.21</v>
      </c>
      <c r="CG128" s="31">
        <f t="shared" ca="1" si="314"/>
        <v>413826.67</v>
      </c>
      <c r="CH128" s="31">
        <f t="shared" ca="1" si="315"/>
        <v>53560.66</v>
      </c>
      <c r="CI128" s="31">
        <f t="shared" ca="1" si="316"/>
        <v>14460.82</v>
      </c>
      <c r="CJ128" s="31">
        <f t="shared" ca="1" si="317"/>
        <v>58574.04</v>
      </c>
      <c r="CK128" s="32">
        <f t="shared" ca="1" si="279"/>
        <v>9943.06</v>
      </c>
      <c r="CL128" s="32">
        <f t="shared" ca="1" si="280"/>
        <v>1803.79</v>
      </c>
      <c r="CM128" s="32">
        <f t="shared" ca="1" si="281"/>
        <v>18200.55</v>
      </c>
      <c r="CN128" s="32">
        <f t="shared" ca="1" si="282"/>
        <v>18252.12</v>
      </c>
      <c r="CO128" s="32">
        <f t="shared" ca="1" si="283"/>
        <v>33331.269999999997</v>
      </c>
      <c r="CP128" s="32">
        <f t="shared" ca="1" si="284"/>
        <v>23393.48</v>
      </c>
      <c r="CQ128" s="32">
        <f t="shared" ca="1" si="285"/>
        <v>7514.22</v>
      </c>
      <c r="CR128" s="32">
        <f t="shared" ca="1" si="286"/>
        <v>20291.009999999998</v>
      </c>
      <c r="CS128" s="32">
        <f t="shared" ca="1" si="287"/>
        <v>20614.98</v>
      </c>
      <c r="CT128" s="32">
        <f t="shared" ca="1" si="288"/>
        <v>2668.15</v>
      </c>
      <c r="CU128" s="32">
        <f t="shared" ca="1" si="289"/>
        <v>720.37</v>
      </c>
      <c r="CV128" s="32">
        <f t="shared" ca="1" si="290"/>
        <v>2917.89</v>
      </c>
      <c r="CW128" s="31">
        <f t="shared" ca="1" si="291"/>
        <v>34248.310000000012</v>
      </c>
      <c r="CX128" s="31">
        <f t="shared" ca="1" si="292"/>
        <v>6213.0499999999956</v>
      </c>
      <c r="CY128" s="31">
        <f t="shared" ca="1" si="293"/>
        <v>62690.779999999962</v>
      </c>
      <c r="CZ128" s="31">
        <f t="shared" ca="1" si="294"/>
        <v>49348.330000000024</v>
      </c>
      <c r="DA128" s="31">
        <f t="shared" ca="1" si="295"/>
        <v>90117.87999999999</v>
      </c>
      <c r="DB128" s="31">
        <f t="shared" ca="1" si="296"/>
        <v>63249.039999999964</v>
      </c>
      <c r="DC128" s="31">
        <f t="shared" ca="1" si="297"/>
        <v>16141.670000000015</v>
      </c>
      <c r="DD128" s="31">
        <f t="shared" ca="1" si="298"/>
        <v>43588.100000000049</v>
      </c>
      <c r="DE128" s="31">
        <f t="shared" ca="1" si="299"/>
        <v>44284.039999999964</v>
      </c>
      <c r="DF128" s="31">
        <f t="shared" ca="1" si="300"/>
        <v>12649.020000000004</v>
      </c>
      <c r="DG128" s="31">
        <f t="shared" ca="1" si="301"/>
        <v>3415.1000000000013</v>
      </c>
      <c r="DH128" s="31">
        <f t="shared" ca="1" si="302"/>
        <v>13832.979999999998</v>
      </c>
      <c r="DI128" s="32">
        <f t="shared" ca="1" si="231"/>
        <v>1712.42</v>
      </c>
      <c r="DJ128" s="32">
        <f t="shared" ca="1" si="232"/>
        <v>310.64999999999998</v>
      </c>
      <c r="DK128" s="32">
        <f t="shared" ca="1" si="233"/>
        <v>3134.54</v>
      </c>
      <c r="DL128" s="32">
        <f t="shared" ca="1" si="234"/>
        <v>2467.42</v>
      </c>
      <c r="DM128" s="32">
        <f t="shared" ca="1" si="235"/>
        <v>4505.8900000000003</v>
      </c>
      <c r="DN128" s="32">
        <f t="shared" ca="1" si="236"/>
        <v>3162.45</v>
      </c>
      <c r="DO128" s="32">
        <f t="shared" ca="1" si="237"/>
        <v>807.08</v>
      </c>
      <c r="DP128" s="32">
        <f t="shared" ca="1" si="238"/>
        <v>2179.41</v>
      </c>
      <c r="DQ128" s="32">
        <f t="shared" ca="1" si="239"/>
        <v>2214.1999999999998</v>
      </c>
      <c r="DR128" s="32">
        <f t="shared" ca="1" si="240"/>
        <v>632.45000000000005</v>
      </c>
      <c r="DS128" s="32">
        <f t="shared" ca="1" si="241"/>
        <v>170.76</v>
      </c>
      <c r="DT128" s="32">
        <f t="shared" ca="1" si="242"/>
        <v>691.65</v>
      </c>
      <c r="DU128" s="31">
        <f t="shared" ca="1" si="243"/>
        <v>7442.4</v>
      </c>
      <c r="DV128" s="31">
        <f t="shared" ca="1" si="244"/>
        <v>1335.63</v>
      </c>
      <c r="DW128" s="31">
        <f t="shared" ca="1" si="245"/>
        <v>13344.48</v>
      </c>
      <c r="DX128" s="31">
        <f t="shared" ca="1" si="246"/>
        <v>10389.120000000001</v>
      </c>
      <c r="DY128" s="31">
        <f t="shared" ca="1" si="247"/>
        <v>18768.5</v>
      </c>
      <c r="DZ128" s="31">
        <f t="shared" ca="1" si="248"/>
        <v>13024.9</v>
      </c>
      <c r="EA128" s="31">
        <f t="shared" ca="1" si="249"/>
        <v>3287.58</v>
      </c>
      <c r="EB128" s="31">
        <f t="shared" ca="1" si="250"/>
        <v>8775.7900000000009</v>
      </c>
      <c r="EC128" s="31">
        <f t="shared" ca="1" si="251"/>
        <v>8812.48</v>
      </c>
      <c r="ED128" s="31">
        <f t="shared" ca="1" si="252"/>
        <v>2488.5500000000002</v>
      </c>
      <c r="EE128" s="31">
        <f t="shared" ca="1" si="253"/>
        <v>663.91</v>
      </c>
      <c r="EF128" s="31">
        <f t="shared" ca="1" si="254"/>
        <v>2657.91</v>
      </c>
      <c r="EG128" s="32">
        <f t="shared" ca="1" si="255"/>
        <v>43403.130000000012</v>
      </c>
      <c r="EH128" s="32">
        <f t="shared" ca="1" si="256"/>
        <v>7859.3299999999954</v>
      </c>
      <c r="EI128" s="32">
        <f t="shared" ca="1" si="257"/>
        <v>79169.799999999959</v>
      </c>
      <c r="EJ128" s="32">
        <f t="shared" ca="1" si="258"/>
        <v>62204.870000000024</v>
      </c>
      <c r="EK128" s="32">
        <f t="shared" ca="1" si="259"/>
        <v>113392.26999999999</v>
      </c>
      <c r="EL128" s="32">
        <f t="shared" ca="1" si="260"/>
        <v>79436.389999999956</v>
      </c>
      <c r="EM128" s="32">
        <f t="shared" ca="1" si="261"/>
        <v>20236.330000000016</v>
      </c>
      <c r="EN128" s="32">
        <f t="shared" ca="1" si="262"/>
        <v>54543.300000000054</v>
      </c>
      <c r="EO128" s="32">
        <f t="shared" ca="1" si="263"/>
        <v>55310.719999999958</v>
      </c>
      <c r="EP128" s="32">
        <f t="shared" ca="1" si="264"/>
        <v>15770.020000000004</v>
      </c>
      <c r="EQ128" s="32">
        <f t="shared" ca="1" si="265"/>
        <v>4249.7700000000013</v>
      </c>
      <c r="ER128" s="32">
        <f t="shared" ca="1" si="266"/>
        <v>17182.539999999997</v>
      </c>
    </row>
    <row r="129" spans="1:148" x14ac:dyDescent="0.25">
      <c r="A129" t="s">
        <v>492</v>
      </c>
      <c r="B129" s="1" t="s">
        <v>100</v>
      </c>
      <c r="C129" t="str">
        <f t="shared" ca="1" si="319"/>
        <v>SPCEXP</v>
      </c>
      <c r="D129" t="str">
        <f t="shared" ca="1" si="320"/>
        <v>Alberta-Saskatchewan Intertie - Export</v>
      </c>
      <c r="F129" s="51">
        <v>1993.75</v>
      </c>
      <c r="G129" s="51">
        <v>325</v>
      </c>
      <c r="H129" s="51">
        <v>2306.25</v>
      </c>
      <c r="I129" s="51">
        <v>1200</v>
      </c>
      <c r="K129" s="51">
        <v>1725</v>
      </c>
      <c r="L129" s="51">
        <v>300</v>
      </c>
      <c r="N129" s="51">
        <v>3148.75</v>
      </c>
      <c r="O129" s="51">
        <v>5810.25</v>
      </c>
      <c r="P129" s="51">
        <v>13590.5</v>
      </c>
      <c r="Q129" s="32"/>
      <c r="R129" s="32">
        <v>43760.5</v>
      </c>
      <c r="S129" s="32">
        <v>10389.6</v>
      </c>
      <c r="T129" s="32">
        <v>86553.44</v>
      </c>
      <c r="U129" s="32">
        <v>64078.5</v>
      </c>
      <c r="V129" s="32"/>
      <c r="W129" s="32">
        <v>58836.75</v>
      </c>
      <c r="X129" s="32">
        <v>16179.75</v>
      </c>
      <c r="Y129" s="32"/>
      <c r="Z129" s="32">
        <v>230194.3</v>
      </c>
      <c r="AA129" s="32">
        <v>134625.84</v>
      </c>
      <c r="AB129" s="32">
        <v>667086.14</v>
      </c>
      <c r="AD129" s="2">
        <v>2.2999999999999998</v>
      </c>
      <c r="AE129" s="2">
        <v>2.2999999999999998</v>
      </c>
      <c r="AF129" s="2">
        <v>2.2999999999999998</v>
      </c>
      <c r="AG129" s="2">
        <v>2.2999999999999998</v>
      </c>
      <c r="AI129" s="2">
        <v>2.2999999999999998</v>
      </c>
      <c r="AJ129" s="2">
        <v>2.2999999999999998</v>
      </c>
      <c r="AL129" s="2">
        <v>2.2999999999999998</v>
      </c>
      <c r="AM129" s="2">
        <v>2.2999999999999998</v>
      </c>
      <c r="AN129" s="2">
        <v>2.2999999999999998</v>
      </c>
      <c r="AO129" s="33"/>
      <c r="AP129" s="33">
        <v>1006.49</v>
      </c>
      <c r="AQ129" s="33">
        <v>238.96</v>
      </c>
      <c r="AR129" s="33">
        <v>1990.73</v>
      </c>
      <c r="AS129" s="33">
        <v>1473.81</v>
      </c>
      <c r="AT129" s="33"/>
      <c r="AU129" s="33">
        <v>1353.25</v>
      </c>
      <c r="AV129" s="33">
        <v>372.13</v>
      </c>
      <c r="AW129" s="33"/>
      <c r="AX129" s="33">
        <v>5294.47</v>
      </c>
      <c r="AY129" s="33">
        <v>3096.39</v>
      </c>
      <c r="AZ129" s="33">
        <v>15342.98</v>
      </c>
      <c r="BA129" s="31">
        <f t="shared" si="267"/>
        <v>0</v>
      </c>
      <c r="BB129" s="31">
        <f t="shared" si="268"/>
        <v>-17.5</v>
      </c>
      <c r="BC129" s="31">
        <f t="shared" si="269"/>
        <v>-4.16</v>
      </c>
      <c r="BD129" s="31">
        <f t="shared" si="270"/>
        <v>138.49</v>
      </c>
      <c r="BE129" s="31">
        <f t="shared" si="271"/>
        <v>102.53</v>
      </c>
      <c r="BF129" s="31">
        <f t="shared" si="272"/>
        <v>0</v>
      </c>
      <c r="BG129" s="31">
        <f t="shared" si="273"/>
        <v>182.39</v>
      </c>
      <c r="BH129" s="31">
        <f t="shared" si="274"/>
        <v>50.16</v>
      </c>
      <c r="BI129" s="31">
        <f t="shared" si="275"/>
        <v>0</v>
      </c>
      <c r="BJ129" s="31">
        <f t="shared" si="276"/>
        <v>-897.76</v>
      </c>
      <c r="BK129" s="31">
        <f t="shared" si="277"/>
        <v>-525.04</v>
      </c>
      <c r="BL129" s="31">
        <f t="shared" si="278"/>
        <v>-2601.64</v>
      </c>
      <c r="BM129" s="6">
        <f t="shared" ca="1" si="321"/>
        <v>2.29E-2</v>
      </c>
      <c r="BN129" s="6">
        <f t="shared" ca="1" si="321"/>
        <v>2.29E-2</v>
      </c>
      <c r="BO129" s="6">
        <f t="shared" ca="1" si="321"/>
        <v>2.29E-2</v>
      </c>
      <c r="BP129" s="6">
        <f t="shared" ca="1" si="321"/>
        <v>2.29E-2</v>
      </c>
      <c r="BQ129" s="6">
        <f t="shared" ca="1" si="321"/>
        <v>2.29E-2</v>
      </c>
      <c r="BR129" s="6">
        <f t="shared" ca="1" si="321"/>
        <v>2.29E-2</v>
      </c>
      <c r="BS129" s="6">
        <f t="shared" ca="1" si="321"/>
        <v>2.29E-2</v>
      </c>
      <c r="BT129" s="6">
        <f t="shared" ca="1" si="321"/>
        <v>2.29E-2</v>
      </c>
      <c r="BU129" s="6">
        <f t="shared" ca="1" si="321"/>
        <v>2.29E-2</v>
      </c>
      <c r="BV129" s="6">
        <f t="shared" ca="1" si="321"/>
        <v>2.29E-2</v>
      </c>
      <c r="BW129" s="6">
        <f t="shared" ca="1" si="321"/>
        <v>2.29E-2</v>
      </c>
      <c r="BX129" s="6">
        <f t="shared" ca="1" si="321"/>
        <v>2.29E-2</v>
      </c>
      <c r="BY129" s="31">
        <f t="shared" ca="1" si="306"/>
        <v>0</v>
      </c>
      <c r="BZ129" s="31">
        <f t="shared" ca="1" si="307"/>
        <v>1002.12</v>
      </c>
      <c r="CA129" s="31">
        <f t="shared" ca="1" si="308"/>
        <v>237.92</v>
      </c>
      <c r="CB129" s="31">
        <f t="shared" ca="1" si="309"/>
        <v>1982.07</v>
      </c>
      <c r="CC129" s="31">
        <f t="shared" ca="1" si="310"/>
        <v>1467.4</v>
      </c>
      <c r="CD129" s="31">
        <f t="shared" ca="1" si="311"/>
        <v>0</v>
      </c>
      <c r="CE129" s="31">
        <f t="shared" ca="1" si="312"/>
        <v>1347.36</v>
      </c>
      <c r="CF129" s="31">
        <f t="shared" ca="1" si="313"/>
        <v>370.52</v>
      </c>
      <c r="CG129" s="31">
        <f t="shared" ca="1" si="314"/>
        <v>0</v>
      </c>
      <c r="CH129" s="31">
        <f t="shared" ca="1" si="315"/>
        <v>5271.45</v>
      </c>
      <c r="CI129" s="31">
        <f t="shared" ca="1" si="316"/>
        <v>3082.93</v>
      </c>
      <c r="CJ129" s="31">
        <f t="shared" ca="1" si="317"/>
        <v>15276.27</v>
      </c>
      <c r="CK129" s="32">
        <f t="shared" ca="1" si="279"/>
        <v>0</v>
      </c>
      <c r="CL129" s="32">
        <f t="shared" ca="1" si="280"/>
        <v>118.15</v>
      </c>
      <c r="CM129" s="32">
        <f t="shared" ca="1" si="281"/>
        <v>28.05</v>
      </c>
      <c r="CN129" s="32">
        <f t="shared" ca="1" si="282"/>
        <v>233.69</v>
      </c>
      <c r="CO129" s="32">
        <f t="shared" ca="1" si="283"/>
        <v>173.01</v>
      </c>
      <c r="CP129" s="32">
        <f t="shared" ca="1" si="284"/>
        <v>0</v>
      </c>
      <c r="CQ129" s="32">
        <f t="shared" ca="1" si="285"/>
        <v>158.86000000000001</v>
      </c>
      <c r="CR129" s="32">
        <f t="shared" ca="1" si="286"/>
        <v>43.69</v>
      </c>
      <c r="CS129" s="32">
        <f t="shared" ca="1" si="287"/>
        <v>0</v>
      </c>
      <c r="CT129" s="32">
        <f t="shared" ca="1" si="288"/>
        <v>621.52</v>
      </c>
      <c r="CU129" s="32">
        <f t="shared" ca="1" si="289"/>
        <v>363.49</v>
      </c>
      <c r="CV129" s="32">
        <f t="shared" ca="1" si="290"/>
        <v>1801.13</v>
      </c>
      <c r="CW129" s="31">
        <f t="shared" ca="1" si="291"/>
        <v>0</v>
      </c>
      <c r="CX129" s="31">
        <f t="shared" ca="1" si="292"/>
        <v>131.27999999999997</v>
      </c>
      <c r="CY129" s="31">
        <f t="shared" ca="1" si="293"/>
        <v>31.169999999999963</v>
      </c>
      <c r="CZ129" s="31">
        <f t="shared" ca="1" si="294"/>
        <v>86.539999999999736</v>
      </c>
      <c r="DA129" s="31">
        <f t="shared" ca="1" si="295"/>
        <v>64.070000000000135</v>
      </c>
      <c r="DB129" s="31">
        <f t="shared" ca="1" si="296"/>
        <v>0</v>
      </c>
      <c r="DC129" s="31">
        <f t="shared" ca="1" si="297"/>
        <v>-29.420000000000186</v>
      </c>
      <c r="DD129" s="31">
        <f t="shared" ca="1" si="298"/>
        <v>-8.0800000000000125</v>
      </c>
      <c r="DE129" s="31">
        <f t="shared" ca="1" si="299"/>
        <v>0</v>
      </c>
      <c r="DF129" s="31">
        <f t="shared" ca="1" si="300"/>
        <v>1496.2599999999991</v>
      </c>
      <c r="DG129" s="31">
        <f t="shared" ca="1" si="301"/>
        <v>875.07000000000016</v>
      </c>
      <c r="DH129" s="31">
        <f t="shared" ca="1" si="302"/>
        <v>4336.0600000000013</v>
      </c>
      <c r="DI129" s="32">
        <f t="shared" ca="1" si="231"/>
        <v>0</v>
      </c>
      <c r="DJ129" s="32">
        <f t="shared" ca="1" si="232"/>
        <v>6.56</v>
      </c>
      <c r="DK129" s="32">
        <f t="shared" ca="1" si="233"/>
        <v>1.56</v>
      </c>
      <c r="DL129" s="32">
        <f t="shared" ca="1" si="234"/>
        <v>4.33</v>
      </c>
      <c r="DM129" s="32">
        <f t="shared" ca="1" si="235"/>
        <v>3.2</v>
      </c>
      <c r="DN129" s="32">
        <f t="shared" ca="1" si="236"/>
        <v>0</v>
      </c>
      <c r="DO129" s="32">
        <f t="shared" ca="1" si="237"/>
        <v>-1.47</v>
      </c>
      <c r="DP129" s="32">
        <f t="shared" ca="1" si="238"/>
        <v>-0.4</v>
      </c>
      <c r="DQ129" s="32">
        <f t="shared" ca="1" si="239"/>
        <v>0</v>
      </c>
      <c r="DR129" s="32">
        <f t="shared" ca="1" si="240"/>
        <v>74.81</v>
      </c>
      <c r="DS129" s="32">
        <f t="shared" ca="1" si="241"/>
        <v>43.75</v>
      </c>
      <c r="DT129" s="32">
        <f t="shared" ca="1" si="242"/>
        <v>216.8</v>
      </c>
      <c r="DU129" s="31">
        <f t="shared" ca="1" si="243"/>
        <v>0</v>
      </c>
      <c r="DV129" s="31">
        <f t="shared" ca="1" si="244"/>
        <v>28.22</v>
      </c>
      <c r="DW129" s="31">
        <f t="shared" ca="1" si="245"/>
        <v>6.63</v>
      </c>
      <c r="DX129" s="31">
        <f t="shared" ca="1" si="246"/>
        <v>18.22</v>
      </c>
      <c r="DY129" s="31">
        <f t="shared" ca="1" si="247"/>
        <v>13.34</v>
      </c>
      <c r="DZ129" s="31">
        <f t="shared" ca="1" si="248"/>
        <v>0</v>
      </c>
      <c r="EA129" s="31">
        <f t="shared" ca="1" si="249"/>
        <v>-5.99</v>
      </c>
      <c r="EB129" s="31">
        <f t="shared" ca="1" si="250"/>
        <v>-1.63</v>
      </c>
      <c r="EC129" s="31">
        <f t="shared" ca="1" si="251"/>
        <v>0</v>
      </c>
      <c r="ED129" s="31">
        <f t="shared" ca="1" si="252"/>
        <v>294.37</v>
      </c>
      <c r="EE129" s="31">
        <f t="shared" ca="1" si="253"/>
        <v>170.12</v>
      </c>
      <c r="EF129" s="31">
        <f t="shared" ca="1" si="254"/>
        <v>833.14</v>
      </c>
      <c r="EG129" s="32">
        <f t="shared" ca="1" si="255"/>
        <v>0</v>
      </c>
      <c r="EH129" s="32">
        <f t="shared" ca="1" si="256"/>
        <v>166.05999999999997</v>
      </c>
      <c r="EI129" s="32">
        <f t="shared" ca="1" si="257"/>
        <v>39.359999999999964</v>
      </c>
      <c r="EJ129" s="32">
        <f t="shared" ca="1" si="258"/>
        <v>109.08999999999973</v>
      </c>
      <c r="EK129" s="32">
        <f t="shared" ca="1" si="259"/>
        <v>80.610000000000142</v>
      </c>
      <c r="EL129" s="32">
        <f t="shared" ca="1" si="260"/>
        <v>0</v>
      </c>
      <c r="EM129" s="32">
        <f t="shared" ca="1" si="261"/>
        <v>-36.880000000000187</v>
      </c>
      <c r="EN129" s="32">
        <f t="shared" ca="1" si="262"/>
        <v>-10.110000000000014</v>
      </c>
      <c r="EO129" s="32">
        <f t="shared" ca="1" si="263"/>
        <v>0</v>
      </c>
      <c r="EP129" s="32">
        <f t="shared" ca="1" si="264"/>
        <v>1865.4399999999991</v>
      </c>
      <c r="EQ129" s="32">
        <f t="shared" ca="1" si="265"/>
        <v>1088.94</v>
      </c>
      <c r="ER129" s="32">
        <f t="shared" ca="1" si="266"/>
        <v>5386.0000000000018</v>
      </c>
    </row>
    <row r="130" spans="1:148" x14ac:dyDescent="0.25">
      <c r="A130" t="s">
        <v>533</v>
      </c>
      <c r="B130" s="1" t="s">
        <v>310</v>
      </c>
      <c r="C130" t="str">
        <f t="shared" ca="1" si="319"/>
        <v>ST1</v>
      </c>
      <c r="D130" t="str">
        <f t="shared" ca="1" si="320"/>
        <v>Sturgeon #1</v>
      </c>
      <c r="E130" s="51">
        <v>0</v>
      </c>
      <c r="F130" s="51">
        <v>0</v>
      </c>
      <c r="G130" s="51">
        <v>0</v>
      </c>
      <c r="H130" s="51">
        <v>0</v>
      </c>
      <c r="I130" s="51">
        <v>0</v>
      </c>
      <c r="J130" s="51">
        <v>0</v>
      </c>
      <c r="K130" s="51">
        <v>0</v>
      </c>
      <c r="L130" s="51">
        <v>0</v>
      </c>
      <c r="M130" s="51">
        <v>0</v>
      </c>
      <c r="N130" s="51">
        <v>0</v>
      </c>
      <c r="O130" s="51">
        <v>0</v>
      </c>
      <c r="P130" s="51">
        <v>0</v>
      </c>
      <c r="Q130" s="32">
        <v>0</v>
      </c>
      <c r="R130" s="32">
        <v>0</v>
      </c>
      <c r="S130" s="32">
        <v>0</v>
      </c>
      <c r="T130" s="32">
        <v>0</v>
      </c>
      <c r="U130" s="32">
        <v>0</v>
      </c>
      <c r="V130" s="32">
        <v>0</v>
      </c>
      <c r="W130" s="32">
        <v>0</v>
      </c>
      <c r="X130" s="32">
        <v>0</v>
      </c>
      <c r="Y130" s="32">
        <v>0</v>
      </c>
      <c r="Z130" s="32">
        <v>0</v>
      </c>
      <c r="AA130" s="32">
        <v>0</v>
      </c>
      <c r="AB130" s="32">
        <v>0</v>
      </c>
      <c r="AC130" s="2">
        <v>-0.5</v>
      </c>
      <c r="AD130" s="2">
        <v>-0.5</v>
      </c>
      <c r="AE130" s="2">
        <v>-0.5</v>
      </c>
      <c r="AF130" s="2">
        <v>-0.5</v>
      </c>
      <c r="AG130" s="2">
        <v>-0.5</v>
      </c>
      <c r="AH130" s="2">
        <v>-0.5</v>
      </c>
      <c r="AI130" s="2">
        <v>-0.5</v>
      </c>
      <c r="AJ130" s="2">
        <v>-0.5</v>
      </c>
      <c r="AK130" s="2">
        <v>-0.5</v>
      </c>
      <c r="AL130" s="2">
        <v>-0.5</v>
      </c>
      <c r="AM130" s="2">
        <v>-0.5</v>
      </c>
      <c r="AN130" s="2">
        <v>-0.5</v>
      </c>
      <c r="AO130" s="33">
        <v>0</v>
      </c>
      <c r="AP130" s="33">
        <v>0</v>
      </c>
      <c r="AQ130" s="33">
        <v>0</v>
      </c>
      <c r="AR130" s="33">
        <v>0</v>
      </c>
      <c r="AS130" s="33">
        <v>0</v>
      </c>
      <c r="AT130" s="33">
        <v>0</v>
      </c>
      <c r="AU130" s="33">
        <v>0</v>
      </c>
      <c r="AV130" s="33">
        <v>0</v>
      </c>
      <c r="AW130" s="33">
        <v>0</v>
      </c>
      <c r="AX130" s="33">
        <v>0</v>
      </c>
      <c r="AY130" s="33">
        <v>0</v>
      </c>
      <c r="AZ130" s="33">
        <v>0</v>
      </c>
      <c r="BA130" s="31">
        <f t="shared" si="267"/>
        <v>0</v>
      </c>
      <c r="BB130" s="31">
        <f t="shared" si="268"/>
        <v>0</v>
      </c>
      <c r="BC130" s="31">
        <f t="shared" si="269"/>
        <v>0</v>
      </c>
      <c r="BD130" s="31">
        <f t="shared" si="270"/>
        <v>0</v>
      </c>
      <c r="BE130" s="31">
        <f t="shared" si="271"/>
        <v>0</v>
      </c>
      <c r="BF130" s="31">
        <f t="shared" si="272"/>
        <v>0</v>
      </c>
      <c r="BG130" s="31">
        <f t="shared" si="273"/>
        <v>0</v>
      </c>
      <c r="BH130" s="31">
        <f t="shared" si="274"/>
        <v>0</v>
      </c>
      <c r="BI130" s="31">
        <f t="shared" si="275"/>
        <v>0</v>
      </c>
      <c r="BJ130" s="31">
        <f t="shared" si="276"/>
        <v>0</v>
      </c>
      <c r="BK130" s="31">
        <f t="shared" si="277"/>
        <v>0</v>
      </c>
      <c r="BL130" s="31">
        <f t="shared" si="278"/>
        <v>0</v>
      </c>
      <c r="BM130" s="6">
        <f t="shared" ca="1" si="321"/>
        <v>3.8800000000000001E-2</v>
      </c>
      <c r="BN130" s="6">
        <f t="shared" ca="1" si="321"/>
        <v>3.8800000000000001E-2</v>
      </c>
      <c r="BO130" s="6">
        <f t="shared" ca="1" si="321"/>
        <v>3.8800000000000001E-2</v>
      </c>
      <c r="BP130" s="6">
        <f t="shared" ca="1" si="321"/>
        <v>3.8800000000000001E-2</v>
      </c>
      <c r="BQ130" s="6">
        <f t="shared" ca="1" si="321"/>
        <v>3.8800000000000001E-2</v>
      </c>
      <c r="BR130" s="6">
        <f t="shared" ca="1" si="321"/>
        <v>3.8800000000000001E-2</v>
      </c>
      <c r="BS130" s="6">
        <f t="shared" ca="1" si="321"/>
        <v>3.8800000000000001E-2</v>
      </c>
      <c r="BT130" s="6">
        <f t="shared" ca="1" si="321"/>
        <v>3.8800000000000001E-2</v>
      </c>
      <c r="BU130" s="6">
        <f t="shared" ca="1" si="321"/>
        <v>3.8800000000000001E-2</v>
      </c>
      <c r="BV130" s="6">
        <f t="shared" ca="1" si="321"/>
        <v>3.8800000000000001E-2</v>
      </c>
      <c r="BW130" s="6">
        <f t="shared" ca="1" si="321"/>
        <v>3.8800000000000001E-2</v>
      </c>
      <c r="BX130" s="6">
        <f t="shared" ca="1" si="321"/>
        <v>3.8800000000000001E-2</v>
      </c>
      <c r="BY130" s="31">
        <f t="shared" ca="1" si="306"/>
        <v>0</v>
      </c>
      <c r="BZ130" s="31">
        <f t="shared" ca="1" si="307"/>
        <v>0</v>
      </c>
      <c r="CA130" s="31">
        <f t="shared" ca="1" si="308"/>
        <v>0</v>
      </c>
      <c r="CB130" s="31">
        <f t="shared" ca="1" si="309"/>
        <v>0</v>
      </c>
      <c r="CC130" s="31">
        <f t="shared" ca="1" si="310"/>
        <v>0</v>
      </c>
      <c r="CD130" s="31">
        <f t="shared" ca="1" si="311"/>
        <v>0</v>
      </c>
      <c r="CE130" s="31">
        <f t="shared" ca="1" si="312"/>
        <v>0</v>
      </c>
      <c r="CF130" s="31">
        <f t="shared" ca="1" si="313"/>
        <v>0</v>
      </c>
      <c r="CG130" s="31">
        <f t="shared" ca="1" si="314"/>
        <v>0</v>
      </c>
      <c r="CH130" s="31">
        <f t="shared" ca="1" si="315"/>
        <v>0</v>
      </c>
      <c r="CI130" s="31">
        <f t="shared" ca="1" si="316"/>
        <v>0</v>
      </c>
      <c r="CJ130" s="31">
        <f t="shared" ca="1" si="317"/>
        <v>0</v>
      </c>
      <c r="CK130" s="32">
        <f t="shared" ca="1" si="279"/>
        <v>0</v>
      </c>
      <c r="CL130" s="32">
        <f t="shared" ca="1" si="280"/>
        <v>0</v>
      </c>
      <c r="CM130" s="32">
        <f t="shared" ca="1" si="281"/>
        <v>0</v>
      </c>
      <c r="CN130" s="32">
        <f t="shared" ca="1" si="282"/>
        <v>0</v>
      </c>
      <c r="CO130" s="32">
        <f t="shared" ca="1" si="283"/>
        <v>0</v>
      </c>
      <c r="CP130" s="32">
        <f t="shared" ca="1" si="284"/>
        <v>0</v>
      </c>
      <c r="CQ130" s="32">
        <f t="shared" ca="1" si="285"/>
        <v>0</v>
      </c>
      <c r="CR130" s="32">
        <f t="shared" ca="1" si="286"/>
        <v>0</v>
      </c>
      <c r="CS130" s="32">
        <f t="shared" ca="1" si="287"/>
        <v>0</v>
      </c>
      <c r="CT130" s="32">
        <f t="shared" ca="1" si="288"/>
        <v>0</v>
      </c>
      <c r="CU130" s="32">
        <f t="shared" ca="1" si="289"/>
        <v>0</v>
      </c>
      <c r="CV130" s="32">
        <f t="shared" ca="1" si="290"/>
        <v>0</v>
      </c>
      <c r="CW130" s="31">
        <f t="shared" ca="1" si="291"/>
        <v>0</v>
      </c>
      <c r="CX130" s="31">
        <f t="shared" ca="1" si="292"/>
        <v>0</v>
      </c>
      <c r="CY130" s="31">
        <f t="shared" ca="1" si="293"/>
        <v>0</v>
      </c>
      <c r="CZ130" s="31">
        <f t="shared" ca="1" si="294"/>
        <v>0</v>
      </c>
      <c r="DA130" s="31">
        <f t="shared" ca="1" si="295"/>
        <v>0</v>
      </c>
      <c r="DB130" s="31">
        <f t="shared" ca="1" si="296"/>
        <v>0</v>
      </c>
      <c r="DC130" s="31">
        <f t="shared" ca="1" si="297"/>
        <v>0</v>
      </c>
      <c r="DD130" s="31">
        <f t="shared" ca="1" si="298"/>
        <v>0</v>
      </c>
      <c r="DE130" s="31">
        <f t="shared" ca="1" si="299"/>
        <v>0</v>
      </c>
      <c r="DF130" s="31">
        <f t="shared" ca="1" si="300"/>
        <v>0</v>
      </c>
      <c r="DG130" s="31">
        <f t="shared" ca="1" si="301"/>
        <v>0</v>
      </c>
      <c r="DH130" s="31">
        <f t="shared" ca="1" si="302"/>
        <v>0</v>
      </c>
      <c r="DI130" s="32">
        <f t="shared" ca="1" si="231"/>
        <v>0</v>
      </c>
      <c r="DJ130" s="32">
        <f t="shared" ca="1" si="232"/>
        <v>0</v>
      </c>
      <c r="DK130" s="32">
        <f t="shared" ca="1" si="233"/>
        <v>0</v>
      </c>
      <c r="DL130" s="32">
        <f t="shared" ca="1" si="234"/>
        <v>0</v>
      </c>
      <c r="DM130" s="32">
        <f t="shared" ca="1" si="235"/>
        <v>0</v>
      </c>
      <c r="DN130" s="32">
        <f t="shared" ca="1" si="236"/>
        <v>0</v>
      </c>
      <c r="DO130" s="32">
        <f t="shared" ca="1" si="237"/>
        <v>0</v>
      </c>
      <c r="DP130" s="32">
        <f t="shared" ca="1" si="238"/>
        <v>0</v>
      </c>
      <c r="DQ130" s="32">
        <f t="shared" ca="1" si="239"/>
        <v>0</v>
      </c>
      <c r="DR130" s="32">
        <f t="shared" ca="1" si="240"/>
        <v>0</v>
      </c>
      <c r="DS130" s="32">
        <f t="shared" ca="1" si="241"/>
        <v>0</v>
      </c>
      <c r="DT130" s="32">
        <f t="shared" ca="1" si="242"/>
        <v>0</v>
      </c>
      <c r="DU130" s="31">
        <f t="shared" ca="1" si="243"/>
        <v>0</v>
      </c>
      <c r="DV130" s="31">
        <f t="shared" ca="1" si="244"/>
        <v>0</v>
      </c>
      <c r="DW130" s="31">
        <f t="shared" ca="1" si="245"/>
        <v>0</v>
      </c>
      <c r="DX130" s="31">
        <f t="shared" ca="1" si="246"/>
        <v>0</v>
      </c>
      <c r="DY130" s="31">
        <f t="shared" ca="1" si="247"/>
        <v>0</v>
      </c>
      <c r="DZ130" s="31">
        <f t="shared" ca="1" si="248"/>
        <v>0</v>
      </c>
      <c r="EA130" s="31">
        <f t="shared" ca="1" si="249"/>
        <v>0</v>
      </c>
      <c r="EB130" s="31">
        <f t="shared" ca="1" si="250"/>
        <v>0</v>
      </c>
      <c r="EC130" s="31">
        <f t="shared" ca="1" si="251"/>
        <v>0</v>
      </c>
      <c r="ED130" s="31">
        <f t="shared" ca="1" si="252"/>
        <v>0</v>
      </c>
      <c r="EE130" s="31">
        <f t="shared" ca="1" si="253"/>
        <v>0</v>
      </c>
      <c r="EF130" s="31">
        <f t="shared" ca="1" si="254"/>
        <v>0</v>
      </c>
      <c r="EG130" s="32">
        <f t="shared" ca="1" si="255"/>
        <v>0</v>
      </c>
      <c r="EH130" s="32">
        <f t="shared" ca="1" si="256"/>
        <v>0</v>
      </c>
      <c r="EI130" s="32">
        <f t="shared" ca="1" si="257"/>
        <v>0</v>
      </c>
      <c r="EJ130" s="32">
        <f t="shared" ca="1" si="258"/>
        <v>0</v>
      </c>
      <c r="EK130" s="32">
        <f t="shared" ca="1" si="259"/>
        <v>0</v>
      </c>
      <c r="EL130" s="32">
        <f t="shared" ca="1" si="260"/>
        <v>0</v>
      </c>
      <c r="EM130" s="32">
        <f t="shared" ca="1" si="261"/>
        <v>0</v>
      </c>
      <c r="EN130" s="32">
        <f t="shared" ca="1" si="262"/>
        <v>0</v>
      </c>
      <c r="EO130" s="32">
        <f t="shared" ca="1" si="263"/>
        <v>0</v>
      </c>
      <c r="EP130" s="32">
        <f t="shared" ca="1" si="264"/>
        <v>0</v>
      </c>
      <c r="EQ130" s="32">
        <f t="shared" ca="1" si="265"/>
        <v>0</v>
      </c>
      <c r="ER130" s="32">
        <f t="shared" ca="1" si="266"/>
        <v>0</v>
      </c>
    </row>
    <row r="131" spans="1:148" x14ac:dyDescent="0.25">
      <c r="A131" t="s">
        <v>533</v>
      </c>
      <c r="B131" s="1" t="s">
        <v>311</v>
      </c>
      <c r="C131" t="str">
        <f t="shared" ca="1" si="319"/>
        <v>ST2</v>
      </c>
      <c r="D131" t="str">
        <f t="shared" ca="1" si="320"/>
        <v>Sturgeon #2</v>
      </c>
      <c r="E131" s="51">
        <v>0</v>
      </c>
      <c r="F131" s="51">
        <v>0</v>
      </c>
      <c r="G131" s="51">
        <v>0</v>
      </c>
      <c r="H131" s="51">
        <v>0</v>
      </c>
      <c r="I131" s="51">
        <v>0</v>
      </c>
      <c r="J131" s="51">
        <v>0</v>
      </c>
      <c r="K131" s="51">
        <v>0</v>
      </c>
      <c r="L131" s="51">
        <v>0</v>
      </c>
      <c r="M131" s="51">
        <v>0</v>
      </c>
      <c r="N131" s="51">
        <v>0</v>
      </c>
      <c r="O131" s="51">
        <v>0</v>
      </c>
      <c r="P131" s="51">
        <v>0</v>
      </c>
      <c r="Q131" s="32">
        <v>0</v>
      </c>
      <c r="R131" s="32">
        <v>0</v>
      </c>
      <c r="S131" s="32">
        <v>0</v>
      </c>
      <c r="T131" s="32">
        <v>0</v>
      </c>
      <c r="U131" s="32">
        <v>0</v>
      </c>
      <c r="V131" s="32">
        <v>0</v>
      </c>
      <c r="W131" s="32">
        <v>0</v>
      </c>
      <c r="X131" s="32">
        <v>0</v>
      </c>
      <c r="Y131" s="32">
        <v>0</v>
      </c>
      <c r="Z131" s="32">
        <v>0</v>
      </c>
      <c r="AA131" s="32">
        <v>0</v>
      </c>
      <c r="AB131" s="32">
        <v>0</v>
      </c>
      <c r="AC131" s="2">
        <v>-0.5</v>
      </c>
      <c r="AD131" s="2">
        <v>-0.5</v>
      </c>
      <c r="AE131" s="2">
        <v>-0.5</v>
      </c>
      <c r="AF131" s="2">
        <v>-0.5</v>
      </c>
      <c r="AG131" s="2">
        <v>-0.5</v>
      </c>
      <c r="AH131" s="2">
        <v>-0.5</v>
      </c>
      <c r="AI131" s="2">
        <v>-0.5</v>
      </c>
      <c r="AJ131" s="2">
        <v>-0.5</v>
      </c>
      <c r="AK131" s="2">
        <v>-0.5</v>
      </c>
      <c r="AL131" s="2">
        <v>-0.5</v>
      </c>
      <c r="AM131" s="2">
        <v>-0.5</v>
      </c>
      <c r="AN131" s="2">
        <v>-0.5</v>
      </c>
      <c r="AO131" s="33">
        <v>0</v>
      </c>
      <c r="AP131" s="33">
        <v>0</v>
      </c>
      <c r="AQ131" s="33">
        <v>0</v>
      </c>
      <c r="AR131" s="33">
        <v>0</v>
      </c>
      <c r="AS131" s="33">
        <v>0</v>
      </c>
      <c r="AT131" s="33">
        <v>0</v>
      </c>
      <c r="AU131" s="33">
        <v>0</v>
      </c>
      <c r="AV131" s="33">
        <v>0</v>
      </c>
      <c r="AW131" s="33">
        <v>0</v>
      </c>
      <c r="AX131" s="33">
        <v>0</v>
      </c>
      <c r="AY131" s="33">
        <v>0</v>
      </c>
      <c r="AZ131" s="33">
        <v>0</v>
      </c>
      <c r="BA131" s="31">
        <f t="shared" si="267"/>
        <v>0</v>
      </c>
      <c r="BB131" s="31">
        <f t="shared" si="268"/>
        <v>0</v>
      </c>
      <c r="BC131" s="31">
        <f t="shared" si="269"/>
        <v>0</v>
      </c>
      <c r="BD131" s="31">
        <f t="shared" si="270"/>
        <v>0</v>
      </c>
      <c r="BE131" s="31">
        <f t="shared" si="271"/>
        <v>0</v>
      </c>
      <c r="BF131" s="31">
        <f t="shared" si="272"/>
        <v>0</v>
      </c>
      <c r="BG131" s="31">
        <f t="shared" si="273"/>
        <v>0</v>
      </c>
      <c r="BH131" s="31">
        <f t="shared" si="274"/>
        <v>0</v>
      </c>
      <c r="BI131" s="31">
        <f t="shared" si="275"/>
        <v>0</v>
      </c>
      <c r="BJ131" s="31">
        <f t="shared" si="276"/>
        <v>0</v>
      </c>
      <c r="BK131" s="31">
        <f t="shared" si="277"/>
        <v>0</v>
      </c>
      <c r="BL131" s="31">
        <f t="shared" si="278"/>
        <v>0</v>
      </c>
      <c r="BM131" s="6">
        <f t="shared" ca="1" si="321"/>
        <v>3.8800000000000001E-2</v>
      </c>
      <c r="BN131" s="6">
        <f t="shared" ca="1" si="321"/>
        <v>3.8800000000000001E-2</v>
      </c>
      <c r="BO131" s="6">
        <f t="shared" ca="1" si="321"/>
        <v>3.8800000000000001E-2</v>
      </c>
      <c r="BP131" s="6">
        <f t="shared" ca="1" si="321"/>
        <v>3.8800000000000001E-2</v>
      </c>
      <c r="BQ131" s="6">
        <f t="shared" ca="1" si="321"/>
        <v>3.8800000000000001E-2</v>
      </c>
      <c r="BR131" s="6">
        <f t="shared" ca="1" si="321"/>
        <v>3.8800000000000001E-2</v>
      </c>
      <c r="BS131" s="6">
        <f t="shared" ca="1" si="321"/>
        <v>3.8800000000000001E-2</v>
      </c>
      <c r="BT131" s="6">
        <f t="shared" ca="1" si="321"/>
        <v>3.8800000000000001E-2</v>
      </c>
      <c r="BU131" s="6">
        <f t="shared" ca="1" si="321"/>
        <v>3.8800000000000001E-2</v>
      </c>
      <c r="BV131" s="6">
        <f t="shared" ca="1" si="321"/>
        <v>3.8800000000000001E-2</v>
      </c>
      <c r="BW131" s="6">
        <f t="shared" ca="1" si="321"/>
        <v>3.8800000000000001E-2</v>
      </c>
      <c r="BX131" s="6">
        <f t="shared" ca="1" si="321"/>
        <v>3.8800000000000001E-2</v>
      </c>
      <c r="BY131" s="31">
        <f t="shared" ca="1" si="306"/>
        <v>0</v>
      </c>
      <c r="BZ131" s="31">
        <f t="shared" ca="1" si="307"/>
        <v>0</v>
      </c>
      <c r="CA131" s="31">
        <f t="shared" ca="1" si="308"/>
        <v>0</v>
      </c>
      <c r="CB131" s="31">
        <f t="shared" ca="1" si="309"/>
        <v>0</v>
      </c>
      <c r="CC131" s="31">
        <f t="shared" ca="1" si="310"/>
        <v>0</v>
      </c>
      <c r="CD131" s="31">
        <f t="shared" ca="1" si="311"/>
        <v>0</v>
      </c>
      <c r="CE131" s="31">
        <f t="shared" ca="1" si="312"/>
        <v>0</v>
      </c>
      <c r="CF131" s="31">
        <f t="shared" ca="1" si="313"/>
        <v>0</v>
      </c>
      <c r="CG131" s="31">
        <f t="shared" ca="1" si="314"/>
        <v>0</v>
      </c>
      <c r="CH131" s="31">
        <f t="shared" ca="1" si="315"/>
        <v>0</v>
      </c>
      <c r="CI131" s="31">
        <f t="shared" ca="1" si="316"/>
        <v>0</v>
      </c>
      <c r="CJ131" s="31">
        <f t="shared" ca="1" si="317"/>
        <v>0</v>
      </c>
      <c r="CK131" s="32">
        <f t="shared" ca="1" si="279"/>
        <v>0</v>
      </c>
      <c r="CL131" s="32">
        <f t="shared" ca="1" si="280"/>
        <v>0</v>
      </c>
      <c r="CM131" s="32">
        <f t="shared" ca="1" si="281"/>
        <v>0</v>
      </c>
      <c r="CN131" s="32">
        <f t="shared" ca="1" si="282"/>
        <v>0</v>
      </c>
      <c r="CO131" s="32">
        <f t="shared" ca="1" si="283"/>
        <v>0</v>
      </c>
      <c r="CP131" s="32">
        <f t="shared" ca="1" si="284"/>
        <v>0</v>
      </c>
      <c r="CQ131" s="32">
        <f t="shared" ca="1" si="285"/>
        <v>0</v>
      </c>
      <c r="CR131" s="32">
        <f t="shared" ca="1" si="286"/>
        <v>0</v>
      </c>
      <c r="CS131" s="32">
        <f t="shared" ca="1" si="287"/>
        <v>0</v>
      </c>
      <c r="CT131" s="32">
        <f t="shared" ca="1" si="288"/>
        <v>0</v>
      </c>
      <c r="CU131" s="32">
        <f t="shared" ca="1" si="289"/>
        <v>0</v>
      </c>
      <c r="CV131" s="32">
        <f t="shared" ca="1" si="290"/>
        <v>0</v>
      </c>
      <c r="CW131" s="31">
        <f t="shared" ca="1" si="291"/>
        <v>0</v>
      </c>
      <c r="CX131" s="31">
        <f t="shared" ca="1" si="292"/>
        <v>0</v>
      </c>
      <c r="CY131" s="31">
        <f t="shared" ca="1" si="293"/>
        <v>0</v>
      </c>
      <c r="CZ131" s="31">
        <f t="shared" ca="1" si="294"/>
        <v>0</v>
      </c>
      <c r="DA131" s="31">
        <f t="shared" ca="1" si="295"/>
        <v>0</v>
      </c>
      <c r="DB131" s="31">
        <f t="shared" ca="1" si="296"/>
        <v>0</v>
      </c>
      <c r="DC131" s="31">
        <f t="shared" ca="1" si="297"/>
        <v>0</v>
      </c>
      <c r="DD131" s="31">
        <f t="shared" ca="1" si="298"/>
        <v>0</v>
      </c>
      <c r="DE131" s="31">
        <f t="shared" ca="1" si="299"/>
        <v>0</v>
      </c>
      <c r="DF131" s="31">
        <f t="shared" ca="1" si="300"/>
        <v>0</v>
      </c>
      <c r="DG131" s="31">
        <f t="shared" ca="1" si="301"/>
        <v>0</v>
      </c>
      <c r="DH131" s="31">
        <f t="shared" ca="1" si="302"/>
        <v>0</v>
      </c>
      <c r="DI131" s="32">
        <f t="shared" ca="1" si="231"/>
        <v>0</v>
      </c>
      <c r="DJ131" s="32">
        <f t="shared" ca="1" si="232"/>
        <v>0</v>
      </c>
      <c r="DK131" s="32">
        <f t="shared" ca="1" si="233"/>
        <v>0</v>
      </c>
      <c r="DL131" s="32">
        <f t="shared" ca="1" si="234"/>
        <v>0</v>
      </c>
      <c r="DM131" s="32">
        <f t="shared" ca="1" si="235"/>
        <v>0</v>
      </c>
      <c r="DN131" s="32">
        <f t="shared" ca="1" si="236"/>
        <v>0</v>
      </c>
      <c r="DO131" s="32">
        <f t="shared" ca="1" si="237"/>
        <v>0</v>
      </c>
      <c r="DP131" s="32">
        <f t="shared" ca="1" si="238"/>
        <v>0</v>
      </c>
      <c r="DQ131" s="32">
        <f t="shared" ca="1" si="239"/>
        <v>0</v>
      </c>
      <c r="DR131" s="32">
        <f t="shared" ca="1" si="240"/>
        <v>0</v>
      </c>
      <c r="DS131" s="32">
        <f t="shared" ca="1" si="241"/>
        <v>0</v>
      </c>
      <c r="DT131" s="32">
        <f t="shared" ca="1" si="242"/>
        <v>0</v>
      </c>
      <c r="DU131" s="31">
        <f t="shared" ca="1" si="243"/>
        <v>0</v>
      </c>
      <c r="DV131" s="31">
        <f t="shared" ca="1" si="244"/>
        <v>0</v>
      </c>
      <c r="DW131" s="31">
        <f t="shared" ca="1" si="245"/>
        <v>0</v>
      </c>
      <c r="DX131" s="31">
        <f t="shared" ca="1" si="246"/>
        <v>0</v>
      </c>
      <c r="DY131" s="31">
        <f t="shared" ca="1" si="247"/>
        <v>0</v>
      </c>
      <c r="DZ131" s="31">
        <f t="shared" ca="1" si="248"/>
        <v>0</v>
      </c>
      <c r="EA131" s="31">
        <f t="shared" ca="1" si="249"/>
        <v>0</v>
      </c>
      <c r="EB131" s="31">
        <f t="shared" ca="1" si="250"/>
        <v>0</v>
      </c>
      <c r="EC131" s="31">
        <f t="shared" ca="1" si="251"/>
        <v>0</v>
      </c>
      <c r="ED131" s="31">
        <f t="shared" ca="1" si="252"/>
        <v>0</v>
      </c>
      <c r="EE131" s="31">
        <f t="shared" ca="1" si="253"/>
        <v>0</v>
      </c>
      <c r="EF131" s="31">
        <f t="shared" ca="1" si="254"/>
        <v>0</v>
      </c>
      <c r="EG131" s="32">
        <f t="shared" ca="1" si="255"/>
        <v>0</v>
      </c>
      <c r="EH131" s="32">
        <f t="shared" ca="1" si="256"/>
        <v>0</v>
      </c>
      <c r="EI131" s="32">
        <f t="shared" ca="1" si="257"/>
        <v>0</v>
      </c>
      <c r="EJ131" s="32">
        <f t="shared" ca="1" si="258"/>
        <v>0</v>
      </c>
      <c r="EK131" s="32">
        <f t="shared" ca="1" si="259"/>
        <v>0</v>
      </c>
      <c r="EL131" s="32">
        <f t="shared" ca="1" si="260"/>
        <v>0</v>
      </c>
      <c r="EM131" s="32">
        <f t="shared" ca="1" si="261"/>
        <v>0</v>
      </c>
      <c r="EN131" s="32">
        <f t="shared" ca="1" si="262"/>
        <v>0</v>
      </c>
      <c r="EO131" s="32">
        <f t="shared" ca="1" si="263"/>
        <v>0</v>
      </c>
      <c r="EP131" s="32">
        <f t="shared" ca="1" si="264"/>
        <v>0</v>
      </c>
      <c r="EQ131" s="32">
        <f t="shared" ca="1" si="265"/>
        <v>0</v>
      </c>
      <c r="ER131" s="32">
        <f t="shared" ca="1" si="266"/>
        <v>0</v>
      </c>
    </row>
    <row r="132" spans="1:148" x14ac:dyDescent="0.25">
      <c r="A132" t="s">
        <v>448</v>
      </c>
      <c r="B132" s="1" t="s">
        <v>65</v>
      </c>
      <c r="C132" t="str">
        <f t="shared" ca="1" si="319"/>
        <v>TAB1</v>
      </c>
      <c r="D132" t="str">
        <f t="shared" ca="1" si="320"/>
        <v>Taber Wind Facility</v>
      </c>
      <c r="E132" s="51">
        <v>26842.4963642</v>
      </c>
      <c r="F132" s="51">
        <v>23919.3059612</v>
      </c>
      <c r="G132" s="51">
        <v>18151.777038</v>
      </c>
      <c r="H132" s="51">
        <v>18883.3940416</v>
      </c>
      <c r="I132" s="51">
        <v>17770.1382801</v>
      </c>
      <c r="J132" s="51">
        <v>11057.559776399999</v>
      </c>
      <c r="K132" s="51">
        <v>11112.126621199999</v>
      </c>
      <c r="L132" s="51">
        <v>9486.1058076999998</v>
      </c>
      <c r="M132" s="51">
        <v>18504.8335993</v>
      </c>
      <c r="N132" s="51">
        <v>18092.422267800001</v>
      </c>
      <c r="O132" s="51">
        <v>20868.291882500002</v>
      </c>
      <c r="P132" s="51">
        <v>20937.285804499999</v>
      </c>
      <c r="Q132" s="32">
        <v>1012391.64</v>
      </c>
      <c r="R132" s="32">
        <v>610159.06999999995</v>
      </c>
      <c r="S132" s="32">
        <v>1162647.03</v>
      </c>
      <c r="T132" s="32">
        <v>2233795.87</v>
      </c>
      <c r="U132" s="32">
        <v>1761604.47</v>
      </c>
      <c r="V132" s="32">
        <v>528154.21</v>
      </c>
      <c r="W132" s="32">
        <v>457006.13</v>
      </c>
      <c r="X132" s="32">
        <v>521844.24</v>
      </c>
      <c r="Y132" s="32">
        <v>756042.98</v>
      </c>
      <c r="Z132" s="32">
        <v>924527.6</v>
      </c>
      <c r="AA132" s="32">
        <v>446198.69</v>
      </c>
      <c r="AB132" s="32">
        <v>709833.53</v>
      </c>
      <c r="AC132" s="2">
        <v>0.77</v>
      </c>
      <c r="AD132" s="2">
        <v>0.77</v>
      </c>
      <c r="AE132" s="2">
        <v>0.77</v>
      </c>
      <c r="AF132" s="2">
        <v>0.77</v>
      </c>
      <c r="AG132" s="2">
        <v>0.77</v>
      </c>
      <c r="AH132" s="2">
        <v>0.77</v>
      </c>
      <c r="AI132" s="2">
        <v>0.77</v>
      </c>
      <c r="AJ132" s="2">
        <v>0.77</v>
      </c>
      <c r="AK132" s="2">
        <v>0.77</v>
      </c>
      <c r="AL132" s="2">
        <v>0.5</v>
      </c>
      <c r="AM132" s="2">
        <v>0.5</v>
      </c>
      <c r="AN132" s="2">
        <v>0.5</v>
      </c>
      <c r="AO132" s="33">
        <v>7795.42</v>
      </c>
      <c r="AP132" s="33">
        <v>4698.22</v>
      </c>
      <c r="AQ132" s="33">
        <v>8952.3799999999992</v>
      </c>
      <c r="AR132" s="33">
        <v>17200.23</v>
      </c>
      <c r="AS132" s="33">
        <v>13564.35</v>
      </c>
      <c r="AT132" s="33">
        <v>4066.79</v>
      </c>
      <c r="AU132" s="33">
        <v>3518.95</v>
      </c>
      <c r="AV132" s="33">
        <v>4018.2</v>
      </c>
      <c r="AW132" s="33">
        <v>5821.53</v>
      </c>
      <c r="AX132" s="33">
        <v>4622.6400000000003</v>
      </c>
      <c r="AY132" s="33">
        <v>2230.9899999999998</v>
      </c>
      <c r="AZ132" s="33">
        <v>3549.17</v>
      </c>
      <c r="BA132" s="31">
        <f t="shared" si="267"/>
        <v>-404.96</v>
      </c>
      <c r="BB132" s="31">
        <f t="shared" si="268"/>
        <v>-244.06</v>
      </c>
      <c r="BC132" s="31">
        <f t="shared" si="269"/>
        <v>-465.06</v>
      </c>
      <c r="BD132" s="31">
        <f t="shared" si="270"/>
        <v>3574.07</v>
      </c>
      <c r="BE132" s="31">
        <f t="shared" si="271"/>
        <v>2818.57</v>
      </c>
      <c r="BF132" s="31">
        <f t="shared" si="272"/>
        <v>845.05</v>
      </c>
      <c r="BG132" s="31">
        <f t="shared" si="273"/>
        <v>1416.72</v>
      </c>
      <c r="BH132" s="31">
        <f t="shared" si="274"/>
        <v>1617.72</v>
      </c>
      <c r="BI132" s="31">
        <f t="shared" si="275"/>
        <v>2343.73</v>
      </c>
      <c r="BJ132" s="31">
        <f t="shared" si="276"/>
        <v>-3605.66</v>
      </c>
      <c r="BK132" s="31">
        <f t="shared" si="277"/>
        <v>-1740.17</v>
      </c>
      <c r="BL132" s="31">
        <f t="shared" si="278"/>
        <v>-2768.35</v>
      </c>
      <c r="BM132" s="6">
        <f t="shared" ca="1" si="321"/>
        <v>-1.6500000000000001E-2</v>
      </c>
      <c r="BN132" s="6">
        <f t="shared" ca="1" si="321"/>
        <v>-1.6500000000000001E-2</v>
      </c>
      <c r="BO132" s="6">
        <f t="shared" ca="1" si="321"/>
        <v>-1.6500000000000001E-2</v>
      </c>
      <c r="BP132" s="6">
        <f t="shared" ca="1" si="321"/>
        <v>-1.6500000000000001E-2</v>
      </c>
      <c r="BQ132" s="6">
        <f t="shared" ca="1" si="321"/>
        <v>-1.6500000000000001E-2</v>
      </c>
      <c r="BR132" s="6">
        <f t="shared" ca="1" si="321"/>
        <v>-1.6500000000000001E-2</v>
      </c>
      <c r="BS132" s="6">
        <f t="shared" ca="1" si="321"/>
        <v>-1.6500000000000001E-2</v>
      </c>
      <c r="BT132" s="6">
        <f t="shared" ca="1" si="321"/>
        <v>-1.6500000000000001E-2</v>
      </c>
      <c r="BU132" s="6">
        <f t="shared" ca="1" si="321"/>
        <v>-1.6500000000000001E-2</v>
      </c>
      <c r="BV132" s="6">
        <f t="shared" ca="1" si="321"/>
        <v>-1.6500000000000001E-2</v>
      </c>
      <c r="BW132" s="6">
        <f t="shared" ca="1" si="321"/>
        <v>-1.6500000000000001E-2</v>
      </c>
      <c r="BX132" s="6">
        <f t="shared" ca="1" si="321"/>
        <v>-1.6500000000000001E-2</v>
      </c>
      <c r="BY132" s="31">
        <f t="shared" ca="1" si="306"/>
        <v>-16704.46</v>
      </c>
      <c r="BZ132" s="31">
        <f t="shared" ca="1" si="307"/>
        <v>-10067.620000000001</v>
      </c>
      <c r="CA132" s="31">
        <f t="shared" ca="1" si="308"/>
        <v>-19183.68</v>
      </c>
      <c r="CB132" s="31">
        <f t="shared" ca="1" si="309"/>
        <v>-36857.629999999997</v>
      </c>
      <c r="CC132" s="31">
        <f t="shared" ca="1" si="310"/>
        <v>-29066.47</v>
      </c>
      <c r="CD132" s="31">
        <f t="shared" ca="1" si="311"/>
        <v>-8714.5400000000009</v>
      </c>
      <c r="CE132" s="31">
        <f t="shared" ca="1" si="312"/>
        <v>-7540.6</v>
      </c>
      <c r="CF132" s="31">
        <f t="shared" ca="1" si="313"/>
        <v>-8610.43</v>
      </c>
      <c r="CG132" s="31">
        <f t="shared" ca="1" si="314"/>
        <v>-12474.71</v>
      </c>
      <c r="CH132" s="31">
        <f t="shared" ca="1" si="315"/>
        <v>-15254.71</v>
      </c>
      <c r="CI132" s="31">
        <f t="shared" ca="1" si="316"/>
        <v>-7362.28</v>
      </c>
      <c r="CJ132" s="31">
        <f t="shared" ca="1" si="317"/>
        <v>-11712.25</v>
      </c>
      <c r="CK132" s="32">
        <f t="shared" ca="1" si="279"/>
        <v>2733.46</v>
      </c>
      <c r="CL132" s="32">
        <f t="shared" ca="1" si="280"/>
        <v>1647.43</v>
      </c>
      <c r="CM132" s="32">
        <f t="shared" ca="1" si="281"/>
        <v>3139.15</v>
      </c>
      <c r="CN132" s="32">
        <f t="shared" ca="1" si="282"/>
        <v>6031.25</v>
      </c>
      <c r="CO132" s="32">
        <f t="shared" ca="1" si="283"/>
        <v>4756.33</v>
      </c>
      <c r="CP132" s="32">
        <f t="shared" ca="1" si="284"/>
        <v>1426.02</v>
      </c>
      <c r="CQ132" s="32">
        <f t="shared" ca="1" si="285"/>
        <v>1233.92</v>
      </c>
      <c r="CR132" s="32">
        <f t="shared" ca="1" si="286"/>
        <v>1408.98</v>
      </c>
      <c r="CS132" s="32">
        <f t="shared" ca="1" si="287"/>
        <v>2041.32</v>
      </c>
      <c r="CT132" s="32">
        <f t="shared" ca="1" si="288"/>
        <v>2496.2199999999998</v>
      </c>
      <c r="CU132" s="32">
        <f t="shared" ca="1" si="289"/>
        <v>1204.74</v>
      </c>
      <c r="CV132" s="32">
        <f t="shared" ca="1" si="290"/>
        <v>1916.55</v>
      </c>
      <c r="CW132" s="31">
        <f t="shared" ca="1" si="291"/>
        <v>-21361.46</v>
      </c>
      <c r="CX132" s="31">
        <f t="shared" ca="1" si="292"/>
        <v>-12874.35</v>
      </c>
      <c r="CY132" s="31">
        <f t="shared" ca="1" si="293"/>
        <v>-24531.85</v>
      </c>
      <c r="CZ132" s="31">
        <f t="shared" ca="1" si="294"/>
        <v>-51600.68</v>
      </c>
      <c r="DA132" s="31">
        <f t="shared" ca="1" si="295"/>
        <v>-40693.06</v>
      </c>
      <c r="DB132" s="31">
        <f t="shared" ca="1" si="296"/>
        <v>-12200.36</v>
      </c>
      <c r="DC132" s="31">
        <f t="shared" ca="1" si="297"/>
        <v>-11242.35</v>
      </c>
      <c r="DD132" s="31">
        <f t="shared" ca="1" si="298"/>
        <v>-12837.37</v>
      </c>
      <c r="DE132" s="31">
        <f t="shared" ca="1" si="299"/>
        <v>-18598.649999999998</v>
      </c>
      <c r="DF132" s="31">
        <f t="shared" ca="1" si="300"/>
        <v>-13775.470000000001</v>
      </c>
      <c r="DG132" s="31">
        <f t="shared" ca="1" si="301"/>
        <v>-6648.3599999999988</v>
      </c>
      <c r="DH132" s="31">
        <f t="shared" ca="1" si="302"/>
        <v>-10576.52</v>
      </c>
      <c r="DI132" s="32">
        <f t="shared" ca="1" si="231"/>
        <v>-1068.07</v>
      </c>
      <c r="DJ132" s="32">
        <f t="shared" ca="1" si="232"/>
        <v>-643.72</v>
      </c>
      <c r="DK132" s="32">
        <f t="shared" ca="1" si="233"/>
        <v>-1226.5899999999999</v>
      </c>
      <c r="DL132" s="32">
        <f t="shared" ca="1" si="234"/>
        <v>-2580.0300000000002</v>
      </c>
      <c r="DM132" s="32">
        <f t="shared" ca="1" si="235"/>
        <v>-2034.65</v>
      </c>
      <c r="DN132" s="32">
        <f t="shared" ca="1" si="236"/>
        <v>-610.02</v>
      </c>
      <c r="DO132" s="32">
        <f t="shared" ca="1" si="237"/>
        <v>-562.12</v>
      </c>
      <c r="DP132" s="32">
        <f t="shared" ca="1" si="238"/>
        <v>-641.87</v>
      </c>
      <c r="DQ132" s="32">
        <f t="shared" ca="1" si="239"/>
        <v>-929.93</v>
      </c>
      <c r="DR132" s="32">
        <f t="shared" ca="1" si="240"/>
        <v>-688.77</v>
      </c>
      <c r="DS132" s="32">
        <f t="shared" ca="1" si="241"/>
        <v>-332.42</v>
      </c>
      <c r="DT132" s="32">
        <f t="shared" ca="1" si="242"/>
        <v>-528.83000000000004</v>
      </c>
      <c r="DU132" s="31">
        <f t="shared" ca="1" si="243"/>
        <v>-4642</v>
      </c>
      <c r="DV132" s="31">
        <f t="shared" ca="1" si="244"/>
        <v>-2767.62</v>
      </c>
      <c r="DW132" s="31">
        <f t="shared" ca="1" si="245"/>
        <v>-5221.8999999999996</v>
      </c>
      <c r="DX132" s="31">
        <f t="shared" ca="1" si="246"/>
        <v>-10863.3</v>
      </c>
      <c r="DY132" s="31">
        <f t="shared" ca="1" si="247"/>
        <v>-8474.98</v>
      </c>
      <c r="DZ132" s="31">
        <f t="shared" ca="1" si="248"/>
        <v>-2512.4299999999998</v>
      </c>
      <c r="EA132" s="31">
        <f t="shared" ca="1" si="249"/>
        <v>-2289.73</v>
      </c>
      <c r="EB132" s="31">
        <f t="shared" ca="1" si="250"/>
        <v>-2584.61</v>
      </c>
      <c r="EC132" s="31">
        <f t="shared" ca="1" si="251"/>
        <v>-3701.11</v>
      </c>
      <c r="ED132" s="31">
        <f t="shared" ca="1" si="252"/>
        <v>-2710.17</v>
      </c>
      <c r="EE132" s="31">
        <f t="shared" ca="1" si="253"/>
        <v>-1292.46</v>
      </c>
      <c r="EF132" s="31">
        <f t="shared" ca="1" si="254"/>
        <v>-2032.2</v>
      </c>
      <c r="EG132" s="32">
        <f t="shared" ca="1" si="255"/>
        <v>-27071.53</v>
      </c>
      <c r="EH132" s="32">
        <f t="shared" ca="1" si="256"/>
        <v>-16285.689999999999</v>
      </c>
      <c r="EI132" s="32">
        <f t="shared" ca="1" si="257"/>
        <v>-30980.339999999997</v>
      </c>
      <c r="EJ132" s="32">
        <f t="shared" ca="1" si="258"/>
        <v>-65044.009999999995</v>
      </c>
      <c r="EK132" s="32">
        <f t="shared" ca="1" si="259"/>
        <v>-51202.69</v>
      </c>
      <c r="EL132" s="32">
        <f t="shared" ca="1" si="260"/>
        <v>-15322.810000000001</v>
      </c>
      <c r="EM132" s="32">
        <f t="shared" ca="1" si="261"/>
        <v>-14094.2</v>
      </c>
      <c r="EN132" s="32">
        <f t="shared" ca="1" si="262"/>
        <v>-16063.850000000002</v>
      </c>
      <c r="EO132" s="32">
        <f t="shared" ca="1" si="263"/>
        <v>-23229.69</v>
      </c>
      <c r="EP132" s="32">
        <f t="shared" ca="1" si="264"/>
        <v>-17174.410000000003</v>
      </c>
      <c r="EQ132" s="32">
        <f t="shared" ca="1" si="265"/>
        <v>-8273.239999999998</v>
      </c>
      <c r="ER132" s="32">
        <f t="shared" ca="1" si="266"/>
        <v>-13137.550000000001</v>
      </c>
    </row>
    <row r="133" spans="1:148" x14ac:dyDescent="0.25">
      <c r="A133" t="s">
        <v>531</v>
      </c>
      <c r="B133" s="1" t="s">
        <v>118</v>
      </c>
      <c r="C133" t="str">
        <f t="shared" ca="1" si="319"/>
        <v>TAY1</v>
      </c>
      <c r="D133" t="str">
        <f t="shared" ca="1" si="320"/>
        <v>Taylor Hydro Facility</v>
      </c>
      <c r="E133" s="51">
        <v>0</v>
      </c>
      <c r="F133" s="51">
        <v>0</v>
      </c>
      <c r="G133" s="51">
        <v>0</v>
      </c>
      <c r="H133" s="51">
        <v>697.60410000000002</v>
      </c>
      <c r="I133" s="51">
        <v>1829.0832</v>
      </c>
      <c r="J133" s="51">
        <v>5135.2374</v>
      </c>
      <c r="K133" s="51">
        <v>8678.2276999999995</v>
      </c>
      <c r="L133" s="51">
        <v>7715.6100999999999</v>
      </c>
      <c r="M133" s="51">
        <v>5969.2043000000003</v>
      </c>
      <c r="N133" s="51">
        <v>1573.7744</v>
      </c>
      <c r="O133" s="51">
        <v>0</v>
      </c>
      <c r="P133" s="51">
        <v>0</v>
      </c>
      <c r="Q133" s="32">
        <v>0</v>
      </c>
      <c r="R133" s="32">
        <v>0</v>
      </c>
      <c r="S133" s="32">
        <v>0</v>
      </c>
      <c r="T133" s="32">
        <v>206913.16</v>
      </c>
      <c r="U133" s="32">
        <v>447479.52</v>
      </c>
      <c r="V133" s="32">
        <v>743473.2</v>
      </c>
      <c r="W133" s="32">
        <v>516850.67</v>
      </c>
      <c r="X133" s="32">
        <v>633204.59</v>
      </c>
      <c r="Y133" s="32">
        <v>763589.82</v>
      </c>
      <c r="Z133" s="32">
        <v>75131.22</v>
      </c>
      <c r="AA133" s="32">
        <v>0</v>
      </c>
      <c r="AB133" s="32">
        <v>0</v>
      </c>
      <c r="AC133" s="2">
        <v>2.5</v>
      </c>
      <c r="AD133" s="2">
        <v>2.5</v>
      </c>
      <c r="AE133" s="2">
        <v>2.5</v>
      </c>
      <c r="AF133" s="2">
        <v>2.5</v>
      </c>
      <c r="AG133" s="2">
        <v>2.5</v>
      </c>
      <c r="AH133" s="2">
        <v>2.5</v>
      </c>
      <c r="AI133" s="2">
        <v>1.95</v>
      </c>
      <c r="AJ133" s="2">
        <v>1.95</v>
      </c>
      <c r="AK133" s="2">
        <v>1.95</v>
      </c>
      <c r="AL133" s="2">
        <v>1.95</v>
      </c>
      <c r="AM133" s="2">
        <v>1.95</v>
      </c>
      <c r="AN133" s="2">
        <v>1.95</v>
      </c>
      <c r="AO133" s="33">
        <v>0</v>
      </c>
      <c r="AP133" s="33">
        <v>0</v>
      </c>
      <c r="AQ133" s="33">
        <v>0</v>
      </c>
      <c r="AR133" s="33">
        <v>5172.83</v>
      </c>
      <c r="AS133" s="33">
        <v>11186.99</v>
      </c>
      <c r="AT133" s="33">
        <v>18586.830000000002</v>
      </c>
      <c r="AU133" s="33">
        <v>10078.59</v>
      </c>
      <c r="AV133" s="33">
        <v>12347.49</v>
      </c>
      <c r="AW133" s="33">
        <v>14890</v>
      </c>
      <c r="AX133" s="33">
        <v>1465.06</v>
      </c>
      <c r="AY133" s="33">
        <v>0</v>
      </c>
      <c r="AZ133" s="33">
        <v>0</v>
      </c>
      <c r="BA133" s="31">
        <f t="shared" si="267"/>
        <v>0</v>
      </c>
      <c r="BB133" s="31">
        <f t="shared" si="268"/>
        <v>0</v>
      </c>
      <c r="BC133" s="31">
        <f t="shared" si="269"/>
        <v>0</v>
      </c>
      <c r="BD133" s="31">
        <f t="shared" si="270"/>
        <v>331.06</v>
      </c>
      <c r="BE133" s="31">
        <f t="shared" si="271"/>
        <v>715.97</v>
      </c>
      <c r="BF133" s="31">
        <f t="shared" si="272"/>
        <v>1189.56</v>
      </c>
      <c r="BG133" s="31">
        <f t="shared" si="273"/>
        <v>1602.24</v>
      </c>
      <c r="BH133" s="31">
        <f t="shared" si="274"/>
        <v>1962.93</v>
      </c>
      <c r="BI133" s="31">
        <f t="shared" si="275"/>
        <v>2367.13</v>
      </c>
      <c r="BJ133" s="31">
        <f t="shared" si="276"/>
        <v>-293.01</v>
      </c>
      <c r="BK133" s="31">
        <f t="shared" si="277"/>
        <v>0</v>
      </c>
      <c r="BL133" s="31">
        <f t="shared" si="278"/>
        <v>0</v>
      </c>
      <c r="BM133" s="6">
        <f t="shared" ca="1" si="321"/>
        <v>-3.2000000000000002E-3</v>
      </c>
      <c r="BN133" s="6">
        <f t="shared" ca="1" si="321"/>
        <v>-3.2000000000000002E-3</v>
      </c>
      <c r="BO133" s="6">
        <f t="shared" ca="1" si="321"/>
        <v>-3.2000000000000002E-3</v>
      </c>
      <c r="BP133" s="6">
        <f t="shared" ca="1" si="321"/>
        <v>-3.2000000000000002E-3</v>
      </c>
      <c r="BQ133" s="6">
        <f t="shared" ca="1" si="321"/>
        <v>-3.2000000000000002E-3</v>
      </c>
      <c r="BR133" s="6">
        <f t="shared" ca="1" si="321"/>
        <v>-3.2000000000000002E-3</v>
      </c>
      <c r="BS133" s="6">
        <f t="shared" ca="1" si="321"/>
        <v>-3.2000000000000002E-3</v>
      </c>
      <c r="BT133" s="6">
        <f t="shared" ca="1" si="321"/>
        <v>-3.2000000000000002E-3</v>
      </c>
      <c r="BU133" s="6">
        <f t="shared" ca="1" si="321"/>
        <v>-3.2000000000000002E-3</v>
      </c>
      <c r="BV133" s="6">
        <f t="shared" ca="1" si="321"/>
        <v>-3.2000000000000002E-3</v>
      </c>
      <c r="BW133" s="6">
        <f t="shared" ca="1" si="321"/>
        <v>-3.2000000000000002E-3</v>
      </c>
      <c r="BX133" s="6">
        <f t="shared" ca="1" si="321"/>
        <v>-3.2000000000000002E-3</v>
      </c>
      <c r="BY133" s="31">
        <f t="shared" ref="BY133:BY141" ca="1" si="322">IFERROR(VLOOKUP($C133,DOSDetail,CELL("col",BY$4)+58,FALSE),ROUND(Q133*BM133,2))</f>
        <v>0</v>
      </c>
      <c r="BZ133" s="31">
        <f t="shared" ref="BZ133:BZ141" ca="1" si="323">IFERROR(VLOOKUP($C133,DOSDetail,CELL("col",BZ$4)+58,FALSE),ROUND(R133*BN133,2))</f>
        <v>0</v>
      </c>
      <c r="CA133" s="31">
        <f t="shared" ref="CA133:CA141" ca="1" si="324">IFERROR(VLOOKUP($C133,DOSDetail,CELL("col",CA$4)+58,FALSE),ROUND(S133*BO133,2))</f>
        <v>0</v>
      </c>
      <c r="CB133" s="31">
        <f t="shared" ref="CB133:CB141" ca="1" si="325">IFERROR(VLOOKUP($C133,DOSDetail,CELL("col",CB$4)+58,FALSE),ROUND(T133*BP133,2))</f>
        <v>-662.12</v>
      </c>
      <c r="CC133" s="31">
        <f t="shared" ref="CC133:CC141" ca="1" si="326">IFERROR(VLOOKUP($C133,DOSDetail,CELL("col",CC$4)+58,FALSE),ROUND(U133*BQ133,2))</f>
        <v>-1431.93</v>
      </c>
      <c r="CD133" s="31">
        <f t="shared" ref="CD133:CD141" ca="1" si="327">IFERROR(VLOOKUP($C133,DOSDetail,CELL("col",CD$4)+58,FALSE),ROUND(V133*BR133,2))</f>
        <v>-2379.11</v>
      </c>
      <c r="CE133" s="31">
        <f t="shared" ref="CE133:CE141" ca="1" si="328">IFERROR(VLOOKUP($C133,DOSDetail,CELL("col",CE$4)+58,FALSE),ROUND(W133*BS133,2))</f>
        <v>-1653.92</v>
      </c>
      <c r="CF133" s="31">
        <f t="shared" ref="CF133:CF141" ca="1" si="329">IFERROR(VLOOKUP($C133,DOSDetail,CELL("col",CF$4)+58,FALSE),ROUND(X133*BT133,2))</f>
        <v>-2026.25</v>
      </c>
      <c r="CG133" s="31">
        <f t="shared" ref="CG133:CG141" ca="1" si="330">IFERROR(VLOOKUP($C133,DOSDetail,CELL("col",CG$4)+58,FALSE),ROUND(Y133*BU133,2))</f>
        <v>-2443.4899999999998</v>
      </c>
      <c r="CH133" s="31">
        <f t="shared" ref="CH133:CH141" ca="1" si="331">IFERROR(VLOOKUP($C133,DOSDetail,CELL("col",CH$4)+58,FALSE),ROUND(Z133*BV133,2))</f>
        <v>-240.42</v>
      </c>
      <c r="CI133" s="31">
        <f t="shared" ref="CI133:CI141" ca="1" si="332">IFERROR(VLOOKUP($C133,DOSDetail,CELL("col",CI$4)+58,FALSE),ROUND(AA133*BW133,2))</f>
        <v>0</v>
      </c>
      <c r="CJ133" s="31">
        <f t="shared" ref="CJ133:CJ141" ca="1" si="333">IFERROR(VLOOKUP($C133,DOSDetail,CELL("col",CJ$4)+58,FALSE),ROUND(AB133*BX133,2))</f>
        <v>0</v>
      </c>
      <c r="CK133" s="32">
        <f t="shared" ca="1" si="279"/>
        <v>0</v>
      </c>
      <c r="CL133" s="32">
        <f t="shared" ca="1" si="280"/>
        <v>0</v>
      </c>
      <c r="CM133" s="32">
        <f t="shared" ca="1" si="281"/>
        <v>0</v>
      </c>
      <c r="CN133" s="32">
        <f t="shared" ca="1" si="282"/>
        <v>558.66999999999996</v>
      </c>
      <c r="CO133" s="32">
        <f t="shared" ca="1" si="283"/>
        <v>1208.19</v>
      </c>
      <c r="CP133" s="32">
        <f t="shared" ca="1" si="284"/>
        <v>2007.38</v>
      </c>
      <c r="CQ133" s="32">
        <f t="shared" ca="1" si="285"/>
        <v>1395.5</v>
      </c>
      <c r="CR133" s="32">
        <f t="shared" ca="1" si="286"/>
        <v>1709.65</v>
      </c>
      <c r="CS133" s="32">
        <f t="shared" ca="1" si="287"/>
        <v>2061.69</v>
      </c>
      <c r="CT133" s="32">
        <f t="shared" ca="1" si="288"/>
        <v>202.85</v>
      </c>
      <c r="CU133" s="32">
        <f t="shared" ca="1" si="289"/>
        <v>0</v>
      </c>
      <c r="CV133" s="32">
        <f t="shared" ca="1" si="290"/>
        <v>0</v>
      </c>
      <c r="CW133" s="31">
        <f t="shared" ca="1" si="291"/>
        <v>0</v>
      </c>
      <c r="CX133" s="31">
        <f t="shared" ca="1" si="292"/>
        <v>0</v>
      </c>
      <c r="CY133" s="31">
        <f t="shared" ca="1" si="293"/>
        <v>0</v>
      </c>
      <c r="CZ133" s="31">
        <f t="shared" ca="1" si="294"/>
        <v>-5607.34</v>
      </c>
      <c r="DA133" s="31">
        <f t="shared" ca="1" si="295"/>
        <v>-12126.699999999999</v>
      </c>
      <c r="DB133" s="31">
        <f t="shared" ca="1" si="296"/>
        <v>-20148.120000000003</v>
      </c>
      <c r="DC133" s="31">
        <f t="shared" ca="1" si="297"/>
        <v>-11939.25</v>
      </c>
      <c r="DD133" s="31">
        <f t="shared" ca="1" si="298"/>
        <v>-14627.02</v>
      </c>
      <c r="DE133" s="31">
        <f t="shared" ca="1" si="299"/>
        <v>-17638.93</v>
      </c>
      <c r="DF133" s="31">
        <f t="shared" ca="1" si="300"/>
        <v>-1209.6199999999999</v>
      </c>
      <c r="DG133" s="31">
        <f t="shared" ca="1" si="301"/>
        <v>0</v>
      </c>
      <c r="DH133" s="31">
        <f t="shared" ca="1" si="302"/>
        <v>0</v>
      </c>
      <c r="DI133" s="32">
        <f t="shared" ca="1" si="231"/>
        <v>0</v>
      </c>
      <c r="DJ133" s="32">
        <f t="shared" ca="1" si="232"/>
        <v>0</v>
      </c>
      <c r="DK133" s="32">
        <f t="shared" ca="1" si="233"/>
        <v>0</v>
      </c>
      <c r="DL133" s="32">
        <f t="shared" ca="1" si="234"/>
        <v>-280.37</v>
      </c>
      <c r="DM133" s="32">
        <f t="shared" ca="1" si="235"/>
        <v>-606.34</v>
      </c>
      <c r="DN133" s="32">
        <f t="shared" ca="1" si="236"/>
        <v>-1007.41</v>
      </c>
      <c r="DO133" s="32">
        <f t="shared" ca="1" si="237"/>
        <v>-596.96</v>
      </c>
      <c r="DP133" s="32">
        <f t="shared" ca="1" si="238"/>
        <v>-731.35</v>
      </c>
      <c r="DQ133" s="32">
        <f t="shared" ca="1" si="239"/>
        <v>-881.95</v>
      </c>
      <c r="DR133" s="32">
        <f t="shared" ca="1" si="240"/>
        <v>-60.48</v>
      </c>
      <c r="DS133" s="32">
        <f t="shared" ca="1" si="241"/>
        <v>0</v>
      </c>
      <c r="DT133" s="32">
        <f t="shared" ca="1" si="242"/>
        <v>0</v>
      </c>
      <c r="DU133" s="31">
        <f t="shared" ca="1" si="243"/>
        <v>0</v>
      </c>
      <c r="DV133" s="31">
        <f t="shared" ca="1" si="244"/>
        <v>0</v>
      </c>
      <c r="DW133" s="31">
        <f t="shared" ca="1" si="245"/>
        <v>0</v>
      </c>
      <c r="DX133" s="31">
        <f t="shared" ca="1" si="246"/>
        <v>-1180.49</v>
      </c>
      <c r="DY133" s="31">
        <f t="shared" ca="1" si="247"/>
        <v>-2525.58</v>
      </c>
      <c r="DZ133" s="31">
        <f t="shared" ca="1" si="248"/>
        <v>-4149.1099999999997</v>
      </c>
      <c r="EA133" s="31">
        <f t="shared" ca="1" si="249"/>
        <v>-2431.67</v>
      </c>
      <c r="EB133" s="31">
        <f t="shared" ca="1" si="250"/>
        <v>-2944.92</v>
      </c>
      <c r="EC133" s="31">
        <f t="shared" ca="1" si="251"/>
        <v>-3510.13</v>
      </c>
      <c r="ED133" s="31">
        <f t="shared" ca="1" si="252"/>
        <v>-237.98</v>
      </c>
      <c r="EE133" s="31">
        <f t="shared" ca="1" si="253"/>
        <v>0</v>
      </c>
      <c r="EF133" s="31">
        <f t="shared" ca="1" si="254"/>
        <v>0</v>
      </c>
      <c r="EG133" s="32">
        <f t="shared" ca="1" si="255"/>
        <v>0</v>
      </c>
      <c r="EH133" s="32">
        <f t="shared" ca="1" si="256"/>
        <v>0</v>
      </c>
      <c r="EI133" s="32">
        <f t="shared" ca="1" si="257"/>
        <v>0</v>
      </c>
      <c r="EJ133" s="32">
        <f t="shared" ca="1" si="258"/>
        <v>-7068.2</v>
      </c>
      <c r="EK133" s="32">
        <f t="shared" ca="1" si="259"/>
        <v>-15258.619999999999</v>
      </c>
      <c r="EL133" s="32">
        <f t="shared" ca="1" si="260"/>
        <v>-25304.640000000003</v>
      </c>
      <c r="EM133" s="32">
        <f t="shared" ca="1" si="261"/>
        <v>-14967.88</v>
      </c>
      <c r="EN133" s="32">
        <f t="shared" ca="1" si="262"/>
        <v>-18303.29</v>
      </c>
      <c r="EO133" s="32">
        <f t="shared" ca="1" si="263"/>
        <v>-22031.010000000002</v>
      </c>
      <c r="EP133" s="32">
        <f t="shared" ca="1" si="264"/>
        <v>-1508.08</v>
      </c>
      <c r="EQ133" s="32">
        <f t="shared" ca="1" si="265"/>
        <v>0</v>
      </c>
      <c r="ER133" s="32">
        <f t="shared" ca="1" si="266"/>
        <v>0</v>
      </c>
    </row>
    <row r="134" spans="1:148" x14ac:dyDescent="0.25">
      <c r="A134" t="s">
        <v>451</v>
      </c>
      <c r="B134" s="1" t="s">
        <v>141</v>
      </c>
      <c r="C134" t="str">
        <f t="shared" ca="1" si="319"/>
        <v>TC01</v>
      </c>
      <c r="D134" t="str">
        <f t="shared" ca="1" si="320"/>
        <v>Carseland Industrial System</v>
      </c>
      <c r="E134" s="51">
        <v>46988.986599999997</v>
      </c>
      <c r="F134" s="51">
        <v>42428.690499999997</v>
      </c>
      <c r="G134" s="51">
        <v>48936.768600000003</v>
      </c>
      <c r="H134" s="51">
        <v>46069.232199999999</v>
      </c>
      <c r="I134" s="51">
        <v>49936.164299999997</v>
      </c>
      <c r="J134" s="51">
        <v>35207.7454</v>
      </c>
      <c r="K134" s="51">
        <v>44154.583400000003</v>
      </c>
      <c r="L134" s="51">
        <v>35508.222000000002</v>
      </c>
      <c r="M134" s="51">
        <v>11745.903200000001</v>
      </c>
      <c r="N134" s="51">
        <v>49867.487500000003</v>
      </c>
      <c r="O134" s="51">
        <v>41172.205900000001</v>
      </c>
      <c r="P134" s="51">
        <v>48601.984900000003</v>
      </c>
      <c r="Q134" s="32">
        <v>2740501.68</v>
      </c>
      <c r="R134" s="32">
        <v>1218198.19</v>
      </c>
      <c r="S134" s="32">
        <v>5324074.1399999997</v>
      </c>
      <c r="T134" s="32">
        <v>6846653.8499999996</v>
      </c>
      <c r="U134" s="32">
        <v>6862275.4299999997</v>
      </c>
      <c r="V134" s="32">
        <v>4711773.33</v>
      </c>
      <c r="W134" s="32">
        <v>2537244.35</v>
      </c>
      <c r="X134" s="32">
        <v>2422988.14</v>
      </c>
      <c r="Y134" s="32">
        <v>388854.51</v>
      </c>
      <c r="Z134" s="32">
        <v>3152887.94</v>
      </c>
      <c r="AA134" s="32">
        <v>1200678.1599999999</v>
      </c>
      <c r="AB134" s="32">
        <v>2650231.4</v>
      </c>
      <c r="AC134" s="2">
        <v>0.6</v>
      </c>
      <c r="AD134" s="2">
        <v>0.6</v>
      </c>
      <c r="AE134" s="2">
        <v>0.6</v>
      </c>
      <c r="AF134" s="2">
        <v>0.6</v>
      </c>
      <c r="AG134" s="2">
        <v>0.6</v>
      </c>
      <c r="AH134" s="2">
        <v>0.6</v>
      </c>
      <c r="AI134" s="2">
        <v>0.6</v>
      </c>
      <c r="AJ134" s="2">
        <v>0.6</v>
      </c>
      <c r="AK134" s="2">
        <v>0.6</v>
      </c>
      <c r="AL134" s="2">
        <v>0.6</v>
      </c>
      <c r="AM134" s="2">
        <v>0.6</v>
      </c>
      <c r="AN134" s="2">
        <v>0.6</v>
      </c>
      <c r="AO134" s="33">
        <v>16443.009999999998</v>
      </c>
      <c r="AP134" s="33">
        <v>7309.19</v>
      </c>
      <c r="AQ134" s="33">
        <v>31944.44</v>
      </c>
      <c r="AR134" s="33">
        <v>41079.919999999998</v>
      </c>
      <c r="AS134" s="33">
        <v>41173.65</v>
      </c>
      <c r="AT134" s="33">
        <v>28270.639999999999</v>
      </c>
      <c r="AU134" s="33">
        <v>15223.47</v>
      </c>
      <c r="AV134" s="33">
        <v>14537.93</v>
      </c>
      <c r="AW134" s="33">
        <v>2333.13</v>
      </c>
      <c r="AX134" s="33">
        <v>18917.330000000002</v>
      </c>
      <c r="AY134" s="33">
        <v>7204.07</v>
      </c>
      <c r="AZ134" s="33">
        <v>15901.39</v>
      </c>
      <c r="BA134" s="31">
        <f t="shared" si="267"/>
        <v>-1096.2</v>
      </c>
      <c r="BB134" s="31">
        <f t="shared" si="268"/>
        <v>-487.28</v>
      </c>
      <c r="BC134" s="31">
        <f t="shared" si="269"/>
        <v>-2129.63</v>
      </c>
      <c r="BD134" s="31">
        <f t="shared" si="270"/>
        <v>10954.65</v>
      </c>
      <c r="BE134" s="31">
        <f t="shared" si="271"/>
        <v>10979.64</v>
      </c>
      <c r="BF134" s="31">
        <f t="shared" si="272"/>
        <v>7538.84</v>
      </c>
      <c r="BG134" s="31">
        <f t="shared" si="273"/>
        <v>7865.46</v>
      </c>
      <c r="BH134" s="31">
        <f t="shared" si="274"/>
        <v>7511.26</v>
      </c>
      <c r="BI134" s="31">
        <f t="shared" si="275"/>
        <v>1205.45</v>
      </c>
      <c r="BJ134" s="31">
        <f t="shared" si="276"/>
        <v>-12296.26</v>
      </c>
      <c r="BK134" s="31">
        <f t="shared" si="277"/>
        <v>-4682.6400000000003</v>
      </c>
      <c r="BL134" s="31">
        <f t="shared" si="278"/>
        <v>-10335.9</v>
      </c>
      <c r="BM134" s="6">
        <f t="shared" ca="1" si="321"/>
        <v>-2.8199999999999999E-2</v>
      </c>
      <c r="BN134" s="6">
        <f t="shared" ca="1" si="321"/>
        <v>-2.8199999999999999E-2</v>
      </c>
      <c r="BO134" s="6">
        <f t="shared" ca="1" si="321"/>
        <v>-2.8199999999999999E-2</v>
      </c>
      <c r="BP134" s="6">
        <f t="shared" ca="1" si="321"/>
        <v>-2.8199999999999999E-2</v>
      </c>
      <c r="BQ134" s="6">
        <f t="shared" ca="1" si="321"/>
        <v>-2.8199999999999999E-2</v>
      </c>
      <c r="BR134" s="6">
        <f t="shared" ca="1" si="321"/>
        <v>-2.8199999999999999E-2</v>
      </c>
      <c r="BS134" s="6">
        <f t="shared" ca="1" si="321"/>
        <v>-2.8199999999999999E-2</v>
      </c>
      <c r="BT134" s="6">
        <f t="shared" ca="1" si="321"/>
        <v>-2.8199999999999999E-2</v>
      </c>
      <c r="BU134" s="6">
        <f t="shared" ca="1" si="321"/>
        <v>-2.8199999999999999E-2</v>
      </c>
      <c r="BV134" s="6">
        <f t="shared" ca="1" si="321"/>
        <v>-2.8199999999999999E-2</v>
      </c>
      <c r="BW134" s="6">
        <f t="shared" ca="1" si="321"/>
        <v>-2.8199999999999999E-2</v>
      </c>
      <c r="BX134" s="6">
        <f t="shared" ca="1" si="321"/>
        <v>-2.8199999999999999E-2</v>
      </c>
      <c r="BY134" s="31">
        <f t="shared" ca="1" si="322"/>
        <v>-77282.149999999994</v>
      </c>
      <c r="BZ134" s="31">
        <f t="shared" ca="1" si="323"/>
        <v>-34353.19</v>
      </c>
      <c r="CA134" s="31">
        <f t="shared" ca="1" si="324"/>
        <v>-150138.89000000001</v>
      </c>
      <c r="CB134" s="31">
        <f t="shared" ca="1" si="325"/>
        <v>-193075.64</v>
      </c>
      <c r="CC134" s="31">
        <f t="shared" ca="1" si="326"/>
        <v>-193516.17</v>
      </c>
      <c r="CD134" s="31">
        <f t="shared" ca="1" si="327"/>
        <v>-132872.01</v>
      </c>
      <c r="CE134" s="31">
        <f t="shared" ca="1" si="328"/>
        <v>-71550.289999999994</v>
      </c>
      <c r="CF134" s="31">
        <f t="shared" ca="1" si="329"/>
        <v>-68328.27</v>
      </c>
      <c r="CG134" s="31">
        <f t="shared" ca="1" si="330"/>
        <v>-10965.7</v>
      </c>
      <c r="CH134" s="31">
        <f t="shared" ca="1" si="331"/>
        <v>-88911.44</v>
      </c>
      <c r="CI134" s="31">
        <f t="shared" ca="1" si="332"/>
        <v>-33859.120000000003</v>
      </c>
      <c r="CJ134" s="31">
        <f t="shared" ca="1" si="333"/>
        <v>-74736.53</v>
      </c>
      <c r="CK134" s="32">
        <f t="shared" ca="1" si="279"/>
        <v>7399.35</v>
      </c>
      <c r="CL134" s="32">
        <f t="shared" ca="1" si="280"/>
        <v>3289.14</v>
      </c>
      <c r="CM134" s="32">
        <f t="shared" ca="1" si="281"/>
        <v>14375</v>
      </c>
      <c r="CN134" s="32">
        <f t="shared" ca="1" si="282"/>
        <v>18485.97</v>
      </c>
      <c r="CO134" s="32">
        <f t="shared" ca="1" si="283"/>
        <v>18528.14</v>
      </c>
      <c r="CP134" s="32">
        <f t="shared" ca="1" si="284"/>
        <v>12721.79</v>
      </c>
      <c r="CQ134" s="32">
        <f t="shared" ca="1" si="285"/>
        <v>6850.56</v>
      </c>
      <c r="CR134" s="32">
        <f t="shared" ca="1" si="286"/>
        <v>6542.07</v>
      </c>
      <c r="CS134" s="32">
        <f t="shared" ca="1" si="287"/>
        <v>1049.9100000000001</v>
      </c>
      <c r="CT134" s="32">
        <f t="shared" ca="1" si="288"/>
        <v>8512.7999999999993</v>
      </c>
      <c r="CU134" s="32">
        <f t="shared" ca="1" si="289"/>
        <v>3241.83</v>
      </c>
      <c r="CV134" s="32">
        <f t="shared" ca="1" si="290"/>
        <v>7155.62</v>
      </c>
      <c r="CW134" s="31">
        <f t="shared" ca="1" si="291"/>
        <v>-85229.609999999986</v>
      </c>
      <c r="CX134" s="31">
        <f t="shared" ca="1" si="292"/>
        <v>-37885.960000000006</v>
      </c>
      <c r="CY134" s="31">
        <f t="shared" ca="1" si="293"/>
        <v>-165578.70000000001</v>
      </c>
      <c r="CZ134" s="31">
        <f t="shared" ca="1" si="294"/>
        <v>-226624.24000000002</v>
      </c>
      <c r="DA134" s="31">
        <f t="shared" ca="1" si="295"/>
        <v>-227141.32</v>
      </c>
      <c r="DB134" s="31">
        <f t="shared" ca="1" si="296"/>
        <v>-155959.69999999998</v>
      </c>
      <c r="DC134" s="31">
        <f t="shared" ca="1" si="297"/>
        <v>-87788.66</v>
      </c>
      <c r="DD134" s="31">
        <f t="shared" ca="1" si="298"/>
        <v>-83835.39</v>
      </c>
      <c r="DE134" s="31">
        <f t="shared" ca="1" si="299"/>
        <v>-13454.370000000003</v>
      </c>
      <c r="DF134" s="31">
        <f t="shared" ca="1" si="300"/>
        <v>-87019.71</v>
      </c>
      <c r="DG134" s="31">
        <f t="shared" ca="1" si="301"/>
        <v>-33138.720000000001</v>
      </c>
      <c r="DH134" s="31">
        <f t="shared" ca="1" si="302"/>
        <v>-73146.400000000009</v>
      </c>
      <c r="DI134" s="32">
        <f t="shared" ref="DI134:DI141" ca="1" si="334">ROUND(CW134*5%,2)</f>
        <v>-4261.4799999999996</v>
      </c>
      <c r="DJ134" s="32">
        <f t="shared" ref="DJ134:DJ141" ca="1" si="335">ROUND(CX134*5%,2)</f>
        <v>-1894.3</v>
      </c>
      <c r="DK134" s="32">
        <f t="shared" ref="DK134:DK141" ca="1" si="336">ROUND(CY134*5%,2)</f>
        <v>-8278.94</v>
      </c>
      <c r="DL134" s="32">
        <f t="shared" ref="DL134:DL141" ca="1" si="337">ROUND(CZ134*5%,2)</f>
        <v>-11331.21</v>
      </c>
      <c r="DM134" s="32">
        <f t="shared" ref="DM134:DM141" ca="1" si="338">ROUND(DA134*5%,2)</f>
        <v>-11357.07</v>
      </c>
      <c r="DN134" s="32">
        <f t="shared" ref="DN134:DN141" ca="1" si="339">ROUND(DB134*5%,2)</f>
        <v>-7797.99</v>
      </c>
      <c r="DO134" s="32">
        <f t="shared" ref="DO134:DO141" ca="1" si="340">ROUND(DC134*5%,2)</f>
        <v>-4389.43</v>
      </c>
      <c r="DP134" s="32">
        <f t="shared" ref="DP134:DP141" ca="1" si="341">ROUND(DD134*5%,2)</f>
        <v>-4191.7700000000004</v>
      </c>
      <c r="DQ134" s="32">
        <f t="shared" ref="DQ134:DQ141" ca="1" si="342">ROUND(DE134*5%,2)</f>
        <v>-672.72</v>
      </c>
      <c r="DR134" s="32">
        <f t="shared" ref="DR134:DR141" ca="1" si="343">ROUND(DF134*5%,2)</f>
        <v>-4350.99</v>
      </c>
      <c r="DS134" s="32">
        <f t="shared" ref="DS134:DS141" ca="1" si="344">ROUND(DG134*5%,2)</f>
        <v>-1656.94</v>
      </c>
      <c r="DT134" s="32">
        <f t="shared" ref="DT134:DT141" ca="1" si="345">ROUND(DH134*5%,2)</f>
        <v>-3657.32</v>
      </c>
      <c r="DU134" s="31">
        <f t="shared" ref="DU134:DU141" ca="1" si="346">ROUND(CW134*DU$3,2)</f>
        <v>-18521.009999999998</v>
      </c>
      <c r="DV134" s="31">
        <f t="shared" ref="DV134:DV141" ca="1" si="347">ROUND(CX134*DV$3,2)</f>
        <v>-8144.4</v>
      </c>
      <c r="DW134" s="31">
        <f t="shared" ref="DW134:DW141" ca="1" si="348">ROUND(CY134*DW$3,2)</f>
        <v>-35245.410000000003</v>
      </c>
      <c r="DX134" s="31">
        <f t="shared" ref="DX134:DX141" ca="1" si="349">ROUND(CZ134*DX$3,2)</f>
        <v>-47710.37</v>
      </c>
      <c r="DY134" s="31">
        <f t="shared" ref="DY134:DY141" ca="1" si="350">ROUND(DA134*DY$3,2)</f>
        <v>-47305.83</v>
      </c>
      <c r="DZ134" s="31">
        <f t="shared" ref="DZ134:DZ141" ca="1" si="351">ROUND(DB134*DZ$3,2)</f>
        <v>-32116.85</v>
      </c>
      <c r="EA134" s="31">
        <f t="shared" ref="EA134:EA141" ca="1" si="352">ROUND(DC134*EA$3,2)</f>
        <v>-17879.93</v>
      </c>
      <c r="EB134" s="31">
        <f t="shared" ref="EB134:EB141" ca="1" si="353">ROUND(DD134*EB$3,2)</f>
        <v>-16878.96</v>
      </c>
      <c r="EC134" s="31">
        <f t="shared" ref="EC134:EC141" ca="1" si="354">ROUND(DE134*EC$3,2)</f>
        <v>-2677.41</v>
      </c>
      <c r="ED134" s="31">
        <f t="shared" ref="ED134:ED141" ca="1" si="355">ROUND(DF134*ED$3,2)</f>
        <v>-17120.14</v>
      </c>
      <c r="EE134" s="31">
        <f t="shared" ref="EE134:EE141" ca="1" si="356">ROUND(DG134*EE$3,2)</f>
        <v>-6442.27</v>
      </c>
      <c r="EF134" s="31">
        <f t="shared" ref="EF134:EF141" ca="1" si="357">ROUND(DH134*EF$3,2)</f>
        <v>-14054.55</v>
      </c>
      <c r="EG134" s="32">
        <f t="shared" ref="EG134:EG141" ca="1" si="358">CW134+DI134+DU134</f>
        <v>-108012.09999999998</v>
      </c>
      <c r="EH134" s="32">
        <f t="shared" ref="EH134:EH141" ca="1" si="359">CX134+DJ134+DV134</f>
        <v>-47924.660000000011</v>
      </c>
      <c r="EI134" s="32">
        <f t="shared" ref="EI134:EI141" ca="1" si="360">CY134+DK134+DW134</f>
        <v>-209103.05000000002</v>
      </c>
      <c r="EJ134" s="32">
        <f t="shared" ref="EJ134:EJ141" ca="1" si="361">CZ134+DL134+DX134</f>
        <v>-285665.82</v>
      </c>
      <c r="EK134" s="32">
        <f t="shared" ref="EK134:EK141" ca="1" si="362">DA134+DM134+DY134</f>
        <v>-285804.22000000003</v>
      </c>
      <c r="EL134" s="32">
        <f t="shared" ref="EL134:EL141" ca="1" si="363">DB134+DN134+DZ134</f>
        <v>-195874.53999999998</v>
      </c>
      <c r="EM134" s="32">
        <f t="shared" ref="EM134:EM141" ca="1" si="364">DC134+DO134+EA134</f>
        <v>-110058.01999999999</v>
      </c>
      <c r="EN134" s="32">
        <f t="shared" ref="EN134:EN141" ca="1" si="365">DD134+DP134+EB134</f>
        <v>-104906.12</v>
      </c>
      <c r="EO134" s="32">
        <f t="shared" ref="EO134:EO141" ca="1" si="366">DE134+DQ134+EC134</f>
        <v>-16804.5</v>
      </c>
      <c r="EP134" s="32">
        <f t="shared" ref="EP134:EP141" ca="1" si="367">DF134+DR134+ED134</f>
        <v>-108490.84000000001</v>
      </c>
      <c r="EQ134" s="32">
        <f t="shared" ref="EQ134:EQ141" ca="1" si="368">DG134+DS134+EE134</f>
        <v>-41237.930000000008</v>
      </c>
      <c r="ER134" s="32">
        <f t="shared" ref="ER134:ER141" ca="1" si="369">DH134+DT134+EF134</f>
        <v>-90858.270000000019</v>
      </c>
    </row>
    <row r="135" spans="1:148" x14ac:dyDescent="0.25">
      <c r="A135" t="s">
        <v>451</v>
      </c>
      <c r="B135" s="1" t="s">
        <v>142</v>
      </c>
      <c r="C135" t="str">
        <f t="shared" ca="1" si="319"/>
        <v>TC02</v>
      </c>
      <c r="D135" t="str">
        <f t="shared" ca="1" si="320"/>
        <v>Redwater Industrial System</v>
      </c>
      <c r="E135" s="51">
        <v>9258.7113000000008</v>
      </c>
      <c r="F135" s="51">
        <v>10863.4784</v>
      </c>
      <c r="G135" s="51">
        <v>12247.658600000001</v>
      </c>
      <c r="H135" s="51">
        <v>11363.5375</v>
      </c>
      <c r="I135" s="51">
        <v>9813.1682000000001</v>
      </c>
      <c r="J135" s="51">
        <v>10248.883099999999</v>
      </c>
      <c r="K135" s="51">
        <v>8852.9596999999994</v>
      </c>
      <c r="L135" s="51">
        <v>8983.8469000000005</v>
      </c>
      <c r="M135" s="51">
        <v>4629.0950999999995</v>
      </c>
      <c r="N135" s="51">
        <v>10169.940699999999</v>
      </c>
      <c r="O135" s="51">
        <v>9960.9580999999998</v>
      </c>
      <c r="P135" s="51">
        <v>8372.7937000000002</v>
      </c>
      <c r="Q135" s="32">
        <v>515848.04</v>
      </c>
      <c r="R135" s="32">
        <v>314681.23</v>
      </c>
      <c r="S135" s="32">
        <v>1270989</v>
      </c>
      <c r="T135" s="32">
        <v>1454109.44</v>
      </c>
      <c r="U135" s="32">
        <v>1120783.8</v>
      </c>
      <c r="V135" s="32">
        <v>930453.89</v>
      </c>
      <c r="W135" s="32">
        <v>409735.08</v>
      </c>
      <c r="X135" s="32">
        <v>657632.25</v>
      </c>
      <c r="Y135" s="32">
        <v>609040.15</v>
      </c>
      <c r="Z135" s="32">
        <v>722029.13</v>
      </c>
      <c r="AA135" s="32">
        <v>285829.61</v>
      </c>
      <c r="AB135" s="32">
        <v>422879.13</v>
      </c>
      <c r="AC135" s="2">
        <v>3.04</v>
      </c>
      <c r="AD135" s="2">
        <v>3.04</v>
      </c>
      <c r="AE135" s="2">
        <v>3.04</v>
      </c>
      <c r="AF135" s="2">
        <v>3.04</v>
      </c>
      <c r="AG135" s="2">
        <v>3.04</v>
      </c>
      <c r="AH135" s="2">
        <v>3.04</v>
      </c>
      <c r="AI135" s="2">
        <v>2.75</v>
      </c>
      <c r="AJ135" s="2">
        <v>2.75</v>
      </c>
      <c r="AK135" s="2">
        <v>2.75</v>
      </c>
      <c r="AL135" s="2">
        <v>2.75</v>
      </c>
      <c r="AM135" s="2">
        <v>2.75</v>
      </c>
      <c r="AN135" s="2">
        <v>2.75</v>
      </c>
      <c r="AO135" s="33">
        <v>15681.78</v>
      </c>
      <c r="AP135" s="33">
        <v>9566.31</v>
      </c>
      <c r="AQ135" s="33">
        <v>38638.07</v>
      </c>
      <c r="AR135" s="33">
        <v>44204.93</v>
      </c>
      <c r="AS135" s="33">
        <v>34071.83</v>
      </c>
      <c r="AT135" s="33">
        <v>28285.8</v>
      </c>
      <c r="AU135" s="33">
        <v>11267.71</v>
      </c>
      <c r="AV135" s="33">
        <v>18084.89</v>
      </c>
      <c r="AW135" s="33">
        <v>16748.599999999999</v>
      </c>
      <c r="AX135" s="33">
        <v>19855.8</v>
      </c>
      <c r="AY135" s="33">
        <v>7860.31</v>
      </c>
      <c r="AZ135" s="33">
        <v>11629.18</v>
      </c>
      <c r="BA135" s="31">
        <f t="shared" si="267"/>
        <v>-206.34</v>
      </c>
      <c r="BB135" s="31">
        <f t="shared" si="268"/>
        <v>-125.87</v>
      </c>
      <c r="BC135" s="31">
        <f t="shared" si="269"/>
        <v>-508.4</v>
      </c>
      <c r="BD135" s="31">
        <f t="shared" si="270"/>
        <v>2326.58</v>
      </c>
      <c r="BE135" s="31">
        <f t="shared" si="271"/>
        <v>1793.25</v>
      </c>
      <c r="BF135" s="31">
        <f t="shared" si="272"/>
        <v>1488.73</v>
      </c>
      <c r="BG135" s="31">
        <f t="shared" si="273"/>
        <v>1270.18</v>
      </c>
      <c r="BH135" s="31">
        <f t="shared" si="274"/>
        <v>2038.66</v>
      </c>
      <c r="BI135" s="31">
        <f t="shared" si="275"/>
        <v>1888.02</v>
      </c>
      <c r="BJ135" s="31">
        <f t="shared" si="276"/>
        <v>-2815.91</v>
      </c>
      <c r="BK135" s="31">
        <f t="shared" si="277"/>
        <v>-1114.74</v>
      </c>
      <c r="BL135" s="31">
        <f t="shared" si="278"/>
        <v>-1649.23</v>
      </c>
      <c r="BM135" s="6">
        <f t="shared" ca="1" si="321"/>
        <v>3.85E-2</v>
      </c>
      <c r="BN135" s="6">
        <f t="shared" ca="1" si="321"/>
        <v>3.85E-2</v>
      </c>
      <c r="BO135" s="6">
        <f t="shared" ca="1" si="321"/>
        <v>3.85E-2</v>
      </c>
      <c r="BP135" s="6">
        <f t="shared" ca="1" si="321"/>
        <v>3.85E-2</v>
      </c>
      <c r="BQ135" s="6">
        <f t="shared" ca="1" si="321"/>
        <v>3.85E-2</v>
      </c>
      <c r="BR135" s="6">
        <f t="shared" ca="1" si="321"/>
        <v>3.85E-2</v>
      </c>
      <c r="BS135" s="6">
        <f t="shared" ca="1" si="321"/>
        <v>3.85E-2</v>
      </c>
      <c r="BT135" s="6">
        <f t="shared" ca="1" si="321"/>
        <v>3.85E-2</v>
      </c>
      <c r="BU135" s="6">
        <f t="shared" ca="1" si="321"/>
        <v>3.85E-2</v>
      </c>
      <c r="BV135" s="6">
        <f t="shared" ca="1" si="321"/>
        <v>3.85E-2</v>
      </c>
      <c r="BW135" s="6">
        <f t="shared" ca="1" si="321"/>
        <v>3.85E-2</v>
      </c>
      <c r="BX135" s="6">
        <f t="shared" ca="1" si="321"/>
        <v>3.85E-2</v>
      </c>
      <c r="BY135" s="31">
        <f t="shared" ca="1" si="322"/>
        <v>19860.150000000001</v>
      </c>
      <c r="BZ135" s="31">
        <f t="shared" ca="1" si="323"/>
        <v>12115.23</v>
      </c>
      <c r="CA135" s="31">
        <f t="shared" ca="1" si="324"/>
        <v>48933.08</v>
      </c>
      <c r="CB135" s="31">
        <f t="shared" ca="1" si="325"/>
        <v>55983.21</v>
      </c>
      <c r="CC135" s="31">
        <f t="shared" ca="1" si="326"/>
        <v>43150.18</v>
      </c>
      <c r="CD135" s="31">
        <f t="shared" ca="1" si="327"/>
        <v>35822.47</v>
      </c>
      <c r="CE135" s="31">
        <f t="shared" ca="1" si="328"/>
        <v>15774.8</v>
      </c>
      <c r="CF135" s="31">
        <f t="shared" ca="1" si="329"/>
        <v>25318.84</v>
      </c>
      <c r="CG135" s="31">
        <f t="shared" ca="1" si="330"/>
        <v>23448.05</v>
      </c>
      <c r="CH135" s="31">
        <f t="shared" ca="1" si="331"/>
        <v>27798.12</v>
      </c>
      <c r="CI135" s="31">
        <f t="shared" ca="1" si="332"/>
        <v>11004.44</v>
      </c>
      <c r="CJ135" s="31">
        <f t="shared" ca="1" si="333"/>
        <v>16280.85</v>
      </c>
      <c r="CK135" s="32">
        <f t="shared" ca="1" si="279"/>
        <v>1392.79</v>
      </c>
      <c r="CL135" s="32">
        <f t="shared" ca="1" si="280"/>
        <v>849.64</v>
      </c>
      <c r="CM135" s="32">
        <f t="shared" ca="1" si="281"/>
        <v>3431.67</v>
      </c>
      <c r="CN135" s="32">
        <f t="shared" ca="1" si="282"/>
        <v>3926.1</v>
      </c>
      <c r="CO135" s="32">
        <f t="shared" ca="1" si="283"/>
        <v>3026.12</v>
      </c>
      <c r="CP135" s="32">
        <f t="shared" ca="1" si="284"/>
        <v>2512.23</v>
      </c>
      <c r="CQ135" s="32">
        <f t="shared" ca="1" si="285"/>
        <v>1106.28</v>
      </c>
      <c r="CR135" s="32">
        <f t="shared" ca="1" si="286"/>
        <v>1775.61</v>
      </c>
      <c r="CS135" s="32">
        <f t="shared" ca="1" si="287"/>
        <v>1644.41</v>
      </c>
      <c r="CT135" s="32">
        <f t="shared" ca="1" si="288"/>
        <v>1949.48</v>
      </c>
      <c r="CU135" s="32">
        <f t="shared" ca="1" si="289"/>
        <v>771.74</v>
      </c>
      <c r="CV135" s="32">
        <f t="shared" ca="1" si="290"/>
        <v>1141.77</v>
      </c>
      <c r="CW135" s="31">
        <f t="shared" ca="1" si="291"/>
        <v>5777.5000000000018</v>
      </c>
      <c r="CX135" s="31">
        <f t="shared" ca="1" si="292"/>
        <v>3524.4299999999994</v>
      </c>
      <c r="CY135" s="31">
        <f t="shared" ca="1" si="293"/>
        <v>14235.08</v>
      </c>
      <c r="CZ135" s="31">
        <f t="shared" ca="1" si="294"/>
        <v>13377.799999999997</v>
      </c>
      <c r="DA135" s="31">
        <f t="shared" ca="1" si="295"/>
        <v>10311.220000000001</v>
      </c>
      <c r="DB135" s="31">
        <f t="shared" ca="1" si="296"/>
        <v>8560.1700000000055</v>
      </c>
      <c r="DC135" s="31">
        <f t="shared" ca="1" si="297"/>
        <v>4343.1899999999987</v>
      </c>
      <c r="DD135" s="31">
        <f t="shared" ca="1" si="298"/>
        <v>6970.9000000000015</v>
      </c>
      <c r="DE135" s="31">
        <f t="shared" ca="1" si="299"/>
        <v>6455.84</v>
      </c>
      <c r="DF135" s="31">
        <f t="shared" ca="1" si="300"/>
        <v>12707.71</v>
      </c>
      <c r="DG135" s="31">
        <f t="shared" ca="1" si="301"/>
        <v>5030.6099999999997</v>
      </c>
      <c r="DH135" s="31">
        <f t="shared" ca="1" si="302"/>
        <v>7442.6699999999983</v>
      </c>
      <c r="DI135" s="32">
        <f t="shared" ca="1" si="334"/>
        <v>288.88</v>
      </c>
      <c r="DJ135" s="32">
        <f t="shared" ca="1" si="335"/>
        <v>176.22</v>
      </c>
      <c r="DK135" s="32">
        <f t="shared" ca="1" si="336"/>
        <v>711.75</v>
      </c>
      <c r="DL135" s="32">
        <f t="shared" ca="1" si="337"/>
        <v>668.89</v>
      </c>
      <c r="DM135" s="32">
        <f t="shared" ca="1" si="338"/>
        <v>515.55999999999995</v>
      </c>
      <c r="DN135" s="32">
        <f t="shared" ca="1" si="339"/>
        <v>428.01</v>
      </c>
      <c r="DO135" s="32">
        <f t="shared" ca="1" si="340"/>
        <v>217.16</v>
      </c>
      <c r="DP135" s="32">
        <f t="shared" ca="1" si="341"/>
        <v>348.55</v>
      </c>
      <c r="DQ135" s="32">
        <f t="shared" ca="1" si="342"/>
        <v>322.79000000000002</v>
      </c>
      <c r="DR135" s="32">
        <f t="shared" ca="1" si="343"/>
        <v>635.39</v>
      </c>
      <c r="DS135" s="32">
        <f t="shared" ca="1" si="344"/>
        <v>251.53</v>
      </c>
      <c r="DT135" s="32">
        <f t="shared" ca="1" si="345"/>
        <v>372.13</v>
      </c>
      <c r="DU135" s="31">
        <f t="shared" ca="1" si="346"/>
        <v>1255.49</v>
      </c>
      <c r="DV135" s="31">
        <f t="shared" ca="1" si="347"/>
        <v>757.65</v>
      </c>
      <c r="DW135" s="31">
        <f t="shared" ca="1" si="348"/>
        <v>3030.11</v>
      </c>
      <c r="DX135" s="31">
        <f t="shared" ca="1" si="349"/>
        <v>2816.38</v>
      </c>
      <c r="DY135" s="31">
        <f t="shared" ca="1" si="350"/>
        <v>2147.48</v>
      </c>
      <c r="DZ135" s="31">
        <f t="shared" ca="1" si="351"/>
        <v>1762.8</v>
      </c>
      <c r="EA135" s="31">
        <f t="shared" ca="1" si="352"/>
        <v>884.58</v>
      </c>
      <c r="EB135" s="31">
        <f t="shared" ca="1" si="353"/>
        <v>1403.48</v>
      </c>
      <c r="EC135" s="31">
        <f t="shared" ca="1" si="354"/>
        <v>1284.71</v>
      </c>
      <c r="ED135" s="31">
        <f t="shared" ca="1" si="355"/>
        <v>2500.1</v>
      </c>
      <c r="EE135" s="31">
        <f t="shared" ca="1" si="356"/>
        <v>977.97</v>
      </c>
      <c r="EF135" s="31">
        <f t="shared" ca="1" si="357"/>
        <v>1430.06</v>
      </c>
      <c r="EG135" s="32">
        <f t="shared" ca="1" si="358"/>
        <v>7321.8700000000017</v>
      </c>
      <c r="EH135" s="32">
        <f t="shared" ca="1" si="359"/>
        <v>4458.2999999999993</v>
      </c>
      <c r="EI135" s="32">
        <f t="shared" ca="1" si="360"/>
        <v>17976.939999999999</v>
      </c>
      <c r="EJ135" s="32">
        <f t="shared" ca="1" si="361"/>
        <v>16863.069999999996</v>
      </c>
      <c r="EK135" s="32">
        <f t="shared" ca="1" si="362"/>
        <v>12974.26</v>
      </c>
      <c r="EL135" s="32">
        <f t="shared" ca="1" si="363"/>
        <v>10750.980000000005</v>
      </c>
      <c r="EM135" s="32">
        <f t="shared" ca="1" si="364"/>
        <v>5444.9299999999985</v>
      </c>
      <c r="EN135" s="32">
        <f t="shared" ca="1" si="365"/>
        <v>8722.9300000000021</v>
      </c>
      <c r="EO135" s="32">
        <f t="shared" ca="1" si="366"/>
        <v>8063.34</v>
      </c>
      <c r="EP135" s="32">
        <f t="shared" ca="1" si="367"/>
        <v>15843.199999999999</v>
      </c>
      <c r="EQ135" s="32">
        <f t="shared" ca="1" si="368"/>
        <v>6260.11</v>
      </c>
      <c r="ER135" s="32">
        <f t="shared" ca="1" si="369"/>
        <v>9244.8599999999988</v>
      </c>
    </row>
    <row r="136" spans="1:148" x14ac:dyDescent="0.25">
      <c r="A136" t="s">
        <v>493</v>
      </c>
      <c r="B136" s="1" t="s">
        <v>144</v>
      </c>
      <c r="C136" t="str">
        <f t="shared" ca="1" si="319"/>
        <v>BCHIMP</v>
      </c>
      <c r="D136" t="str">
        <f t="shared" ca="1" si="320"/>
        <v>Alberta-BC Intertie - Import</v>
      </c>
      <c r="E136" s="51">
        <v>50</v>
      </c>
      <c r="F136" s="51">
        <v>320</v>
      </c>
      <c r="G136" s="51">
        <v>2335</v>
      </c>
      <c r="H136" s="51">
        <v>110</v>
      </c>
      <c r="J136" s="51">
        <v>650</v>
      </c>
      <c r="L136" s="51">
        <v>220</v>
      </c>
      <c r="M136" s="51">
        <v>10</v>
      </c>
      <c r="N136" s="51">
        <v>413</v>
      </c>
      <c r="Q136" s="32">
        <v>3609.5</v>
      </c>
      <c r="R136" s="32">
        <v>11129.2</v>
      </c>
      <c r="S136" s="32">
        <v>144474</v>
      </c>
      <c r="T136" s="32">
        <v>3411.95</v>
      </c>
      <c r="U136" s="32"/>
      <c r="V136" s="32">
        <v>33968.5</v>
      </c>
      <c r="W136" s="32"/>
      <c r="X136" s="32">
        <v>6505.05</v>
      </c>
      <c r="Y136" s="32">
        <v>231.9</v>
      </c>
      <c r="Z136" s="32">
        <v>17087.48</v>
      </c>
      <c r="AA136" s="32"/>
      <c r="AB136" s="32"/>
      <c r="AC136" s="2">
        <v>1.99</v>
      </c>
      <c r="AD136" s="2">
        <v>1.99</v>
      </c>
      <c r="AE136" s="2">
        <v>1.99</v>
      </c>
      <c r="AF136" s="2">
        <v>1.99</v>
      </c>
      <c r="AH136" s="2">
        <v>1.99</v>
      </c>
      <c r="AJ136" s="2">
        <v>1.99</v>
      </c>
      <c r="AK136" s="2">
        <v>1.99</v>
      </c>
      <c r="AL136" s="2">
        <v>1.99</v>
      </c>
      <c r="AO136" s="33">
        <v>71.83</v>
      </c>
      <c r="AP136" s="33">
        <v>221.47</v>
      </c>
      <c r="AQ136" s="33">
        <v>2875.03</v>
      </c>
      <c r="AR136" s="33">
        <v>67.900000000000006</v>
      </c>
      <c r="AS136" s="33"/>
      <c r="AT136" s="33">
        <v>675.97</v>
      </c>
      <c r="AU136" s="33"/>
      <c r="AV136" s="33">
        <v>129.44999999999999</v>
      </c>
      <c r="AW136" s="33">
        <v>4.6100000000000003</v>
      </c>
      <c r="AX136" s="33">
        <v>340.04</v>
      </c>
      <c r="AY136" s="33"/>
      <c r="AZ136" s="33"/>
      <c r="BA136" s="31">
        <f t="shared" ref="BA136:BA141" si="370">ROUND(Q136*BA$3,2)</f>
        <v>-1.44</v>
      </c>
      <c r="BB136" s="31">
        <f t="shared" ref="BB136:BB141" si="371">ROUND(R136*BB$3,2)</f>
        <v>-4.45</v>
      </c>
      <c r="BC136" s="31">
        <f t="shared" ref="BC136:BC141" si="372">ROUND(S136*BC$3,2)</f>
        <v>-57.79</v>
      </c>
      <c r="BD136" s="31">
        <f t="shared" ref="BD136:BD141" si="373">ROUND(T136*BD$3,2)</f>
        <v>5.46</v>
      </c>
      <c r="BE136" s="31">
        <f t="shared" ref="BE136:BE141" si="374">ROUND(U136*BE$3,2)</f>
        <v>0</v>
      </c>
      <c r="BF136" s="31">
        <f t="shared" ref="BF136:BF141" si="375">ROUND(V136*BF$3,2)</f>
        <v>54.35</v>
      </c>
      <c r="BG136" s="31">
        <f t="shared" ref="BG136:BG141" si="376">ROUND(W136*BG$3,2)</f>
        <v>0</v>
      </c>
      <c r="BH136" s="31">
        <f t="shared" ref="BH136:BH141" si="377">ROUND(X136*BH$3,2)</f>
        <v>20.170000000000002</v>
      </c>
      <c r="BI136" s="31">
        <f t="shared" ref="BI136:BI141" si="378">ROUND(Y136*BI$3,2)</f>
        <v>0.72</v>
      </c>
      <c r="BJ136" s="31">
        <f t="shared" ref="BJ136:BJ141" si="379">ROUND(Z136*BJ$3,2)</f>
        <v>-66.64</v>
      </c>
      <c r="BK136" s="31">
        <f t="shared" ref="BK136:BK141" si="380">ROUND(AA136*BK$3,2)</f>
        <v>0</v>
      </c>
      <c r="BL136" s="31">
        <f t="shared" ref="BL136:BL141" si="381">ROUND(AB136*BL$3,2)</f>
        <v>0</v>
      </c>
      <c r="BM136" s="6">
        <f t="shared" ca="1" si="321"/>
        <v>-1.9E-3</v>
      </c>
      <c r="BN136" s="6">
        <f t="shared" ca="1" si="321"/>
        <v>-1.9E-3</v>
      </c>
      <c r="BO136" s="6">
        <f t="shared" ca="1" si="321"/>
        <v>-1.9E-3</v>
      </c>
      <c r="BP136" s="6">
        <f t="shared" ca="1" si="321"/>
        <v>-1.9E-3</v>
      </c>
      <c r="BQ136" s="6">
        <f t="shared" ca="1" si="321"/>
        <v>-1.9E-3</v>
      </c>
      <c r="BR136" s="6">
        <f t="shared" ca="1" si="321"/>
        <v>-1.9E-3</v>
      </c>
      <c r="BS136" s="6">
        <f t="shared" ca="1" si="321"/>
        <v>-1.9E-3</v>
      </c>
      <c r="BT136" s="6">
        <f t="shared" ca="1" si="321"/>
        <v>-1.9E-3</v>
      </c>
      <c r="BU136" s="6">
        <f t="shared" ca="1" si="321"/>
        <v>-1.9E-3</v>
      </c>
      <c r="BV136" s="6">
        <f t="shared" ca="1" si="321"/>
        <v>-1.9E-3</v>
      </c>
      <c r="BW136" s="6">
        <f t="shared" ca="1" si="321"/>
        <v>-1.9E-3</v>
      </c>
      <c r="BX136" s="6">
        <f t="shared" ca="1" si="321"/>
        <v>-1.9E-3</v>
      </c>
      <c r="BY136" s="31">
        <f t="shared" ca="1" si="322"/>
        <v>-6.86</v>
      </c>
      <c r="BZ136" s="31">
        <f t="shared" ca="1" si="323"/>
        <v>-21.15</v>
      </c>
      <c r="CA136" s="31">
        <f t="shared" ca="1" si="324"/>
        <v>-274.5</v>
      </c>
      <c r="CB136" s="31">
        <f t="shared" ca="1" si="325"/>
        <v>-6.48</v>
      </c>
      <c r="CC136" s="31">
        <f t="shared" ca="1" si="326"/>
        <v>0</v>
      </c>
      <c r="CD136" s="31">
        <f t="shared" ca="1" si="327"/>
        <v>-64.540000000000006</v>
      </c>
      <c r="CE136" s="31">
        <f t="shared" ca="1" si="328"/>
        <v>0</v>
      </c>
      <c r="CF136" s="31">
        <f t="shared" ca="1" si="329"/>
        <v>-12.36</v>
      </c>
      <c r="CG136" s="31">
        <f t="shared" ca="1" si="330"/>
        <v>-0.44</v>
      </c>
      <c r="CH136" s="31">
        <f t="shared" ca="1" si="331"/>
        <v>-32.47</v>
      </c>
      <c r="CI136" s="31">
        <f t="shared" ca="1" si="332"/>
        <v>0</v>
      </c>
      <c r="CJ136" s="31">
        <f t="shared" ca="1" si="333"/>
        <v>0</v>
      </c>
      <c r="CK136" s="32">
        <f t="shared" ref="CK136:CK141" ca="1" si="382">ROUND(Q136*$CV$3,2)</f>
        <v>9.75</v>
      </c>
      <c r="CL136" s="32">
        <f t="shared" ref="CL136:CL141" ca="1" si="383">ROUND(R136*$CV$3,2)</f>
        <v>30.05</v>
      </c>
      <c r="CM136" s="32">
        <f t="shared" ref="CM136:CM141" ca="1" si="384">ROUND(S136*$CV$3,2)</f>
        <v>390.08</v>
      </c>
      <c r="CN136" s="32">
        <f t="shared" ref="CN136:CN141" ca="1" si="385">ROUND(T136*$CV$3,2)</f>
        <v>9.2100000000000009</v>
      </c>
      <c r="CO136" s="32">
        <f t="shared" ref="CO136:CO141" ca="1" si="386">ROUND(U136*$CV$3,2)</f>
        <v>0</v>
      </c>
      <c r="CP136" s="32">
        <f t="shared" ref="CP136:CP141" ca="1" si="387">ROUND(V136*$CV$3,2)</f>
        <v>91.71</v>
      </c>
      <c r="CQ136" s="32">
        <f t="shared" ref="CQ136:CQ141" ca="1" si="388">ROUND(W136*$CV$3,2)</f>
        <v>0</v>
      </c>
      <c r="CR136" s="32">
        <f t="shared" ref="CR136:CR141" ca="1" si="389">ROUND(X136*$CV$3,2)</f>
        <v>17.559999999999999</v>
      </c>
      <c r="CS136" s="32">
        <f t="shared" ref="CS136:CS141" ca="1" si="390">ROUND(Y136*$CV$3,2)</f>
        <v>0.63</v>
      </c>
      <c r="CT136" s="32">
        <f t="shared" ref="CT136:CT141" ca="1" si="391">ROUND(Z136*$CV$3,2)</f>
        <v>46.14</v>
      </c>
      <c r="CU136" s="32">
        <f t="shared" ref="CU136:CU141" ca="1" si="392">ROUND(AA136*$CV$3,2)</f>
        <v>0</v>
      </c>
      <c r="CV136" s="32">
        <f t="shared" ref="CV136:CV141" ca="1" si="393">ROUND(AB136*$CV$3,2)</f>
        <v>0</v>
      </c>
      <c r="CW136" s="31">
        <f t="shared" ref="CW136:CW141" ca="1" si="394">BY136+CK136-AO136-BA136</f>
        <v>-67.5</v>
      </c>
      <c r="CX136" s="31">
        <f t="shared" ref="CX136:CX141" ca="1" si="395">BZ136+CL136-AP136-BB136</f>
        <v>-208.12</v>
      </c>
      <c r="CY136" s="31">
        <f t="shared" ref="CY136:CY141" ca="1" si="396">CA136+CM136-AQ136-BC136</f>
        <v>-2701.6600000000003</v>
      </c>
      <c r="CZ136" s="31">
        <f t="shared" ref="CZ136:CZ141" ca="1" si="397">CB136+CN136-AR136-BD136</f>
        <v>-70.63</v>
      </c>
      <c r="DA136" s="31">
        <f t="shared" ref="DA136:DA141" ca="1" si="398">CC136+CO136-AS136-BE136</f>
        <v>0</v>
      </c>
      <c r="DB136" s="31">
        <f t="shared" ref="DB136:DB141" ca="1" si="399">CD136+CP136-AT136-BF136</f>
        <v>-703.15000000000009</v>
      </c>
      <c r="DC136" s="31">
        <f t="shared" ref="DC136:DC141" ca="1" si="400">CE136+CQ136-AU136-BG136</f>
        <v>0</v>
      </c>
      <c r="DD136" s="31">
        <f t="shared" ref="DD136:DD141" ca="1" si="401">CF136+CR136-AV136-BH136</f>
        <v>-144.41999999999999</v>
      </c>
      <c r="DE136" s="31">
        <f t="shared" ref="DE136:DE141" ca="1" si="402">CG136+CS136-AW136-BI136</f>
        <v>-5.14</v>
      </c>
      <c r="DF136" s="31">
        <f t="shared" ref="DF136:DF141" ca="1" si="403">CH136+CT136-AX136-BJ136</f>
        <v>-259.73</v>
      </c>
      <c r="DG136" s="31">
        <f t="shared" ref="DG136:DG141" ca="1" si="404">CI136+CU136-AY136-BK136</f>
        <v>0</v>
      </c>
      <c r="DH136" s="31">
        <f t="shared" ref="DH136:DH141" ca="1" si="405">CJ136+CV136-AZ136-BL136</f>
        <v>0</v>
      </c>
      <c r="DI136" s="32">
        <f t="shared" ca="1" si="334"/>
        <v>-3.38</v>
      </c>
      <c r="DJ136" s="32">
        <f t="shared" ca="1" si="335"/>
        <v>-10.41</v>
      </c>
      <c r="DK136" s="32">
        <f t="shared" ca="1" si="336"/>
        <v>-135.08000000000001</v>
      </c>
      <c r="DL136" s="32">
        <f t="shared" ca="1" si="337"/>
        <v>-3.53</v>
      </c>
      <c r="DM136" s="32">
        <f t="shared" ca="1" si="338"/>
        <v>0</v>
      </c>
      <c r="DN136" s="32">
        <f t="shared" ca="1" si="339"/>
        <v>-35.159999999999997</v>
      </c>
      <c r="DO136" s="32">
        <f t="shared" ca="1" si="340"/>
        <v>0</v>
      </c>
      <c r="DP136" s="32">
        <f t="shared" ca="1" si="341"/>
        <v>-7.22</v>
      </c>
      <c r="DQ136" s="32">
        <f t="shared" ca="1" si="342"/>
        <v>-0.26</v>
      </c>
      <c r="DR136" s="32">
        <f t="shared" ca="1" si="343"/>
        <v>-12.99</v>
      </c>
      <c r="DS136" s="32">
        <f t="shared" ca="1" si="344"/>
        <v>0</v>
      </c>
      <c r="DT136" s="32">
        <f t="shared" ca="1" si="345"/>
        <v>0</v>
      </c>
      <c r="DU136" s="31">
        <f t="shared" ca="1" si="346"/>
        <v>-14.67</v>
      </c>
      <c r="DV136" s="31">
        <f t="shared" ca="1" si="347"/>
        <v>-44.74</v>
      </c>
      <c r="DW136" s="31">
        <f t="shared" ca="1" si="348"/>
        <v>-575.08000000000004</v>
      </c>
      <c r="DX136" s="31">
        <f t="shared" ca="1" si="349"/>
        <v>-14.87</v>
      </c>
      <c r="DY136" s="31">
        <f t="shared" ca="1" si="350"/>
        <v>0</v>
      </c>
      <c r="DZ136" s="31">
        <f t="shared" ca="1" si="351"/>
        <v>-144.80000000000001</v>
      </c>
      <c r="EA136" s="31">
        <f t="shared" ca="1" si="352"/>
        <v>0</v>
      </c>
      <c r="EB136" s="31">
        <f t="shared" ca="1" si="353"/>
        <v>-29.08</v>
      </c>
      <c r="EC136" s="31">
        <f t="shared" ca="1" si="354"/>
        <v>-1.02</v>
      </c>
      <c r="ED136" s="31">
        <f t="shared" ca="1" si="355"/>
        <v>-51.1</v>
      </c>
      <c r="EE136" s="31">
        <f t="shared" ca="1" si="356"/>
        <v>0</v>
      </c>
      <c r="EF136" s="31">
        <f t="shared" ca="1" si="357"/>
        <v>0</v>
      </c>
      <c r="EG136" s="32">
        <f t="shared" ca="1" si="358"/>
        <v>-85.55</v>
      </c>
      <c r="EH136" s="32">
        <f t="shared" ca="1" si="359"/>
        <v>-263.27</v>
      </c>
      <c r="EI136" s="32">
        <f t="shared" ca="1" si="360"/>
        <v>-3411.82</v>
      </c>
      <c r="EJ136" s="32">
        <f t="shared" ca="1" si="361"/>
        <v>-89.03</v>
      </c>
      <c r="EK136" s="32">
        <f t="shared" ca="1" si="362"/>
        <v>0</v>
      </c>
      <c r="EL136" s="32">
        <f t="shared" ca="1" si="363"/>
        <v>-883.11000000000013</v>
      </c>
      <c r="EM136" s="32">
        <f t="shared" ca="1" si="364"/>
        <v>0</v>
      </c>
      <c r="EN136" s="32">
        <f t="shared" ca="1" si="365"/>
        <v>-180.71999999999997</v>
      </c>
      <c r="EO136" s="32">
        <f t="shared" ca="1" si="366"/>
        <v>-6.42</v>
      </c>
      <c r="EP136" s="32">
        <f t="shared" ca="1" si="367"/>
        <v>-323.82000000000005</v>
      </c>
      <c r="EQ136" s="32">
        <f t="shared" ca="1" si="368"/>
        <v>0</v>
      </c>
      <c r="ER136" s="32">
        <f t="shared" ca="1" si="369"/>
        <v>0</v>
      </c>
    </row>
    <row r="137" spans="1:148" x14ac:dyDescent="0.25">
      <c r="A137" t="s">
        <v>493</v>
      </c>
      <c r="B137" s="1" t="s">
        <v>145</v>
      </c>
      <c r="C137" t="str">
        <f t="shared" ref="C137:C141" ca="1" si="406">VLOOKUP($B137,LocationLookup,2,FALSE)</f>
        <v>BCHEXP</v>
      </c>
      <c r="D137" t="str">
        <f t="shared" ref="D137:D141" ca="1" si="407">VLOOKUP($C137,LossFactorLookup,2,FALSE)</f>
        <v>Alberta-BC Intertie - Export</v>
      </c>
      <c r="E137" s="51">
        <v>125</v>
      </c>
      <c r="I137" s="51">
        <v>112.5</v>
      </c>
      <c r="K137" s="51">
        <v>112.5</v>
      </c>
      <c r="O137" s="51">
        <v>625</v>
      </c>
      <c r="P137" s="51">
        <v>723.25</v>
      </c>
      <c r="Q137" s="32">
        <v>2715.25</v>
      </c>
      <c r="R137" s="32"/>
      <c r="S137" s="32"/>
      <c r="T137" s="32"/>
      <c r="U137" s="32">
        <v>4104.75</v>
      </c>
      <c r="V137" s="32"/>
      <c r="W137" s="32">
        <v>8191.5</v>
      </c>
      <c r="X137" s="32"/>
      <c r="Y137" s="32"/>
      <c r="Z137" s="32"/>
      <c r="AA137" s="32">
        <v>9916.25</v>
      </c>
      <c r="AB137" s="32">
        <v>23240.52</v>
      </c>
      <c r="AC137" s="2">
        <v>0.94</v>
      </c>
      <c r="AG137" s="2">
        <v>0.94</v>
      </c>
      <c r="AI137" s="2">
        <v>0.94</v>
      </c>
      <c r="AM137" s="2">
        <v>0.94</v>
      </c>
      <c r="AN137" s="2">
        <v>0.94</v>
      </c>
      <c r="AO137" s="33">
        <v>25.52</v>
      </c>
      <c r="AP137" s="33"/>
      <c r="AQ137" s="33"/>
      <c r="AR137" s="33"/>
      <c r="AS137" s="33">
        <v>38.58</v>
      </c>
      <c r="AT137" s="33"/>
      <c r="AU137" s="33">
        <v>77</v>
      </c>
      <c r="AV137" s="33"/>
      <c r="AW137" s="33"/>
      <c r="AX137" s="33"/>
      <c r="AY137" s="33">
        <v>93.21</v>
      </c>
      <c r="AZ137" s="33">
        <v>218.46</v>
      </c>
      <c r="BA137" s="31">
        <f t="shared" si="370"/>
        <v>-1.0900000000000001</v>
      </c>
      <c r="BB137" s="31">
        <f t="shared" si="371"/>
        <v>0</v>
      </c>
      <c r="BC137" s="31">
        <f t="shared" si="372"/>
        <v>0</v>
      </c>
      <c r="BD137" s="31">
        <f t="shared" si="373"/>
        <v>0</v>
      </c>
      <c r="BE137" s="31">
        <f t="shared" si="374"/>
        <v>6.57</v>
      </c>
      <c r="BF137" s="31">
        <f t="shared" si="375"/>
        <v>0</v>
      </c>
      <c r="BG137" s="31">
        <f t="shared" si="376"/>
        <v>25.39</v>
      </c>
      <c r="BH137" s="31">
        <f t="shared" si="377"/>
        <v>0</v>
      </c>
      <c r="BI137" s="31">
        <f t="shared" si="378"/>
        <v>0</v>
      </c>
      <c r="BJ137" s="31">
        <f t="shared" si="379"/>
        <v>0</v>
      </c>
      <c r="BK137" s="31">
        <f t="shared" si="380"/>
        <v>-38.67</v>
      </c>
      <c r="BL137" s="31">
        <f t="shared" si="381"/>
        <v>-90.64</v>
      </c>
      <c r="BM137" s="6">
        <f t="shared" ca="1" si="321"/>
        <v>7.7000000000000002E-3</v>
      </c>
      <c r="BN137" s="6">
        <f t="shared" ca="1" si="321"/>
        <v>7.7000000000000002E-3</v>
      </c>
      <c r="BO137" s="6">
        <f t="shared" ca="1" si="321"/>
        <v>7.7000000000000002E-3</v>
      </c>
      <c r="BP137" s="6">
        <f t="shared" ca="1" si="321"/>
        <v>7.7000000000000002E-3</v>
      </c>
      <c r="BQ137" s="6">
        <f t="shared" ca="1" si="321"/>
        <v>7.7000000000000002E-3</v>
      </c>
      <c r="BR137" s="6">
        <f t="shared" ca="1" si="321"/>
        <v>7.7000000000000002E-3</v>
      </c>
      <c r="BS137" s="6">
        <f t="shared" ca="1" si="321"/>
        <v>7.7000000000000002E-3</v>
      </c>
      <c r="BT137" s="6">
        <f t="shared" ca="1" si="321"/>
        <v>7.7000000000000002E-3</v>
      </c>
      <c r="BU137" s="6">
        <f t="shared" ca="1" si="321"/>
        <v>7.7000000000000002E-3</v>
      </c>
      <c r="BV137" s="6">
        <f t="shared" ca="1" si="321"/>
        <v>7.7000000000000002E-3</v>
      </c>
      <c r="BW137" s="6">
        <f t="shared" ca="1" si="321"/>
        <v>7.7000000000000002E-3</v>
      </c>
      <c r="BX137" s="6">
        <f t="shared" ca="1" si="321"/>
        <v>7.7000000000000002E-3</v>
      </c>
      <c r="BY137" s="31">
        <f t="shared" ca="1" si="322"/>
        <v>20.91</v>
      </c>
      <c r="BZ137" s="31">
        <f t="shared" ca="1" si="323"/>
        <v>0</v>
      </c>
      <c r="CA137" s="31">
        <f t="shared" ca="1" si="324"/>
        <v>0</v>
      </c>
      <c r="CB137" s="31">
        <f t="shared" ca="1" si="325"/>
        <v>0</v>
      </c>
      <c r="CC137" s="31">
        <f t="shared" ca="1" si="326"/>
        <v>31.61</v>
      </c>
      <c r="CD137" s="31">
        <f t="shared" ca="1" si="327"/>
        <v>0</v>
      </c>
      <c r="CE137" s="31">
        <f t="shared" ca="1" si="328"/>
        <v>63.07</v>
      </c>
      <c r="CF137" s="31">
        <f t="shared" ca="1" si="329"/>
        <v>0</v>
      </c>
      <c r="CG137" s="31">
        <f t="shared" ca="1" si="330"/>
        <v>0</v>
      </c>
      <c r="CH137" s="31">
        <f t="shared" ca="1" si="331"/>
        <v>0</v>
      </c>
      <c r="CI137" s="31">
        <f t="shared" ca="1" si="332"/>
        <v>76.36</v>
      </c>
      <c r="CJ137" s="31">
        <f t="shared" ca="1" si="333"/>
        <v>178.95</v>
      </c>
      <c r="CK137" s="32">
        <f t="shared" ca="1" si="382"/>
        <v>7.33</v>
      </c>
      <c r="CL137" s="32">
        <f t="shared" ca="1" si="383"/>
        <v>0</v>
      </c>
      <c r="CM137" s="32">
        <f t="shared" ca="1" si="384"/>
        <v>0</v>
      </c>
      <c r="CN137" s="32">
        <f t="shared" ca="1" si="385"/>
        <v>0</v>
      </c>
      <c r="CO137" s="32">
        <f t="shared" ca="1" si="386"/>
        <v>11.08</v>
      </c>
      <c r="CP137" s="32">
        <f t="shared" ca="1" si="387"/>
        <v>0</v>
      </c>
      <c r="CQ137" s="32">
        <f t="shared" ca="1" si="388"/>
        <v>22.12</v>
      </c>
      <c r="CR137" s="32">
        <f t="shared" ca="1" si="389"/>
        <v>0</v>
      </c>
      <c r="CS137" s="32">
        <f t="shared" ca="1" si="390"/>
        <v>0</v>
      </c>
      <c r="CT137" s="32">
        <f t="shared" ca="1" si="391"/>
        <v>0</v>
      </c>
      <c r="CU137" s="32">
        <f t="shared" ca="1" si="392"/>
        <v>26.77</v>
      </c>
      <c r="CV137" s="32">
        <f t="shared" ca="1" si="393"/>
        <v>62.75</v>
      </c>
      <c r="CW137" s="31">
        <f t="shared" ca="1" si="394"/>
        <v>3.8100000000000023</v>
      </c>
      <c r="CX137" s="31">
        <f t="shared" ca="1" si="395"/>
        <v>0</v>
      </c>
      <c r="CY137" s="31">
        <f t="shared" ca="1" si="396"/>
        <v>0</v>
      </c>
      <c r="CZ137" s="31">
        <f t="shared" ca="1" si="397"/>
        <v>0</v>
      </c>
      <c r="DA137" s="31">
        <f t="shared" ca="1" si="398"/>
        <v>-2.4600000000000009</v>
      </c>
      <c r="DB137" s="31">
        <f t="shared" ca="1" si="399"/>
        <v>0</v>
      </c>
      <c r="DC137" s="31">
        <f t="shared" ca="1" si="400"/>
        <v>-17.200000000000003</v>
      </c>
      <c r="DD137" s="31">
        <f t="shared" ca="1" si="401"/>
        <v>0</v>
      </c>
      <c r="DE137" s="31">
        <f t="shared" ca="1" si="402"/>
        <v>0</v>
      </c>
      <c r="DF137" s="31">
        <f t="shared" ca="1" si="403"/>
        <v>0</v>
      </c>
      <c r="DG137" s="31">
        <f t="shared" ca="1" si="404"/>
        <v>48.59</v>
      </c>
      <c r="DH137" s="31">
        <f t="shared" ca="1" si="405"/>
        <v>113.87999999999998</v>
      </c>
      <c r="DI137" s="32">
        <f t="shared" ca="1" si="334"/>
        <v>0.19</v>
      </c>
      <c r="DJ137" s="32">
        <f t="shared" ca="1" si="335"/>
        <v>0</v>
      </c>
      <c r="DK137" s="32">
        <f t="shared" ca="1" si="336"/>
        <v>0</v>
      </c>
      <c r="DL137" s="32">
        <f t="shared" ca="1" si="337"/>
        <v>0</v>
      </c>
      <c r="DM137" s="32">
        <f t="shared" ca="1" si="338"/>
        <v>-0.12</v>
      </c>
      <c r="DN137" s="32">
        <f t="shared" ca="1" si="339"/>
        <v>0</v>
      </c>
      <c r="DO137" s="32">
        <f t="shared" ca="1" si="340"/>
        <v>-0.86</v>
      </c>
      <c r="DP137" s="32">
        <f t="shared" ca="1" si="341"/>
        <v>0</v>
      </c>
      <c r="DQ137" s="32">
        <f t="shared" ca="1" si="342"/>
        <v>0</v>
      </c>
      <c r="DR137" s="32">
        <f t="shared" ca="1" si="343"/>
        <v>0</v>
      </c>
      <c r="DS137" s="32">
        <f t="shared" ca="1" si="344"/>
        <v>2.4300000000000002</v>
      </c>
      <c r="DT137" s="32">
        <f t="shared" ca="1" si="345"/>
        <v>5.69</v>
      </c>
      <c r="DU137" s="31">
        <f t="shared" ca="1" si="346"/>
        <v>0.83</v>
      </c>
      <c r="DV137" s="31">
        <f t="shared" ca="1" si="347"/>
        <v>0</v>
      </c>
      <c r="DW137" s="31">
        <f t="shared" ca="1" si="348"/>
        <v>0</v>
      </c>
      <c r="DX137" s="31">
        <f t="shared" ca="1" si="349"/>
        <v>0</v>
      </c>
      <c r="DY137" s="31">
        <f t="shared" ca="1" si="350"/>
        <v>-0.51</v>
      </c>
      <c r="DZ137" s="31">
        <f t="shared" ca="1" si="351"/>
        <v>0</v>
      </c>
      <c r="EA137" s="31">
        <f t="shared" ca="1" si="352"/>
        <v>-3.5</v>
      </c>
      <c r="EB137" s="31">
        <f t="shared" ca="1" si="353"/>
        <v>0</v>
      </c>
      <c r="EC137" s="31">
        <f t="shared" ca="1" si="354"/>
        <v>0</v>
      </c>
      <c r="ED137" s="31">
        <f t="shared" ca="1" si="355"/>
        <v>0</v>
      </c>
      <c r="EE137" s="31">
        <f t="shared" ca="1" si="356"/>
        <v>9.4499999999999993</v>
      </c>
      <c r="EF137" s="31">
        <f t="shared" ca="1" si="357"/>
        <v>21.88</v>
      </c>
      <c r="EG137" s="32">
        <f t="shared" ca="1" si="358"/>
        <v>4.8300000000000027</v>
      </c>
      <c r="EH137" s="32">
        <f t="shared" ca="1" si="359"/>
        <v>0</v>
      </c>
      <c r="EI137" s="32">
        <f t="shared" ca="1" si="360"/>
        <v>0</v>
      </c>
      <c r="EJ137" s="32">
        <f t="shared" ca="1" si="361"/>
        <v>0</v>
      </c>
      <c r="EK137" s="32">
        <f t="shared" ca="1" si="362"/>
        <v>-3.0900000000000007</v>
      </c>
      <c r="EL137" s="32">
        <f t="shared" ca="1" si="363"/>
        <v>0</v>
      </c>
      <c r="EM137" s="32">
        <f t="shared" ca="1" si="364"/>
        <v>-21.560000000000002</v>
      </c>
      <c r="EN137" s="32">
        <f t="shared" ca="1" si="365"/>
        <v>0</v>
      </c>
      <c r="EO137" s="32">
        <f t="shared" ca="1" si="366"/>
        <v>0</v>
      </c>
      <c r="EP137" s="32">
        <f t="shared" ca="1" si="367"/>
        <v>0</v>
      </c>
      <c r="EQ137" s="32">
        <f t="shared" ca="1" si="368"/>
        <v>60.47</v>
      </c>
      <c r="ER137" s="32">
        <f t="shared" ca="1" si="369"/>
        <v>141.44999999999999</v>
      </c>
    </row>
    <row r="138" spans="1:148" x14ac:dyDescent="0.25">
      <c r="A138" t="s">
        <v>450</v>
      </c>
      <c r="B138" s="1" t="s">
        <v>134</v>
      </c>
      <c r="C138" t="str">
        <f t="shared" ca="1" si="406"/>
        <v>THS</v>
      </c>
      <c r="D138" t="str">
        <f t="shared" ca="1" si="407"/>
        <v>Three Sisters Hydro Plant</v>
      </c>
      <c r="E138" s="51">
        <v>478.2364695</v>
      </c>
      <c r="F138" s="51">
        <v>298.8519685</v>
      </c>
      <c r="G138" s="51">
        <v>108.46207990000001</v>
      </c>
      <c r="H138" s="51">
        <v>0</v>
      </c>
      <c r="I138" s="51">
        <v>0</v>
      </c>
      <c r="J138" s="51">
        <v>1.9329844</v>
      </c>
      <c r="K138" s="51">
        <v>0</v>
      </c>
      <c r="L138" s="51">
        <v>246.71625349999999</v>
      </c>
      <c r="M138" s="51">
        <v>538.53632789999995</v>
      </c>
      <c r="N138" s="51">
        <v>401.42287499999998</v>
      </c>
      <c r="O138" s="51">
        <v>415.45207620000002</v>
      </c>
      <c r="P138" s="51">
        <v>489.88394310000001</v>
      </c>
      <c r="Q138" s="32">
        <v>29213.53</v>
      </c>
      <c r="R138" s="32">
        <v>9185.99</v>
      </c>
      <c r="S138" s="32">
        <v>17184.73</v>
      </c>
      <c r="T138" s="32">
        <v>0</v>
      </c>
      <c r="U138" s="32">
        <v>0</v>
      </c>
      <c r="V138" s="32">
        <v>68.760000000000005</v>
      </c>
      <c r="W138" s="32">
        <v>0</v>
      </c>
      <c r="X138" s="32">
        <v>48017.16</v>
      </c>
      <c r="Y138" s="32">
        <v>118492.98</v>
      </c>
      <c r="Z138" s="32">
        <v>28778.93</v>
      </c>
      <c r="AA138" s="32">
        <v>13824.18</v>
      </c>
      <c r="AB138" s="32">
        <v>28302.19</v>
      </c>
      <c r="AC138" s="2">
        <v>-0.48</v>
      </c>
      <c r="AD138" s="2">
        <v>-0.48</v>
      </c>
      <c r="AE138" s="2">
        <v>-0.48</v>
      </c>
      <c r="AF138" s="2">
        <v>-0.48</v>
      </c>
      <c r="AG138" s="2">
        <v>-0.48</v>
      </c>
      <c r="AH138" s="2">
        <v>-0.48</v>
      </c>
      <c r="AI138" s="2">
        <v>-0.48</v>
      </c>
      <c r="AJ138" s="2">
        <v>-0.48</v>
      </c>
      <c r="AK138" s="2">
        <v>-0.48</v>
      </c>
      <c r="AL138" s="2">
        <v>-0.48</v>
      </c>
      <c r="AM138" s="2">
        <v>-0.48</v>
      </c>
      <c r="AN138" s="2">
        <v>-0.48</v>
      </c>
      <c r="AO138" s="33">
        <v>-140.22</v>
      </c>
      <c r="AP138" s="33">
        <v>-44.09</v>
      </c>
      <c r="AQ138" s="33">
        <v>-82.49</v>
      </c>
      <c r="AR138" s="33">
        <v>0</v>
      </c>
      <c r="AS138" s="33">
        <v>0</v>
      </c>
      <c r="AT138" s="33">
        <v>-0.33</v>
      </c>
      <c r="AU138" s="33">
        <v>0</v>
      </c>
      <c r="AV138" s="33">
        <v>-230.48</v>
      </c>
      <c r="AW138" s="33">
        <v>-568.77</v>
      </c>
      <c r="AX138" s="33">
        <v>-138.13999999999999</v>
      </c>
      <c r="AY138" s="33">
        <v>-66.36</v>
      </c>
      <c r="AZ138" s="33">
        <v>-135.85</v>
      </c>
      <c r="BA138" s="31">
        <f t="shared" si="370"/>
        <v>-11.69</v>
      </c>
      <c r="BB138" s="31">
        <f t="shared" si="371"/>
        <v>-3.67</v>
      </c>
      <c r="BC138" s="31">
        <f t="shared" si="372"/>
        <v>-6.87</v>
      </c>
      <c r="BD138" s="31">
        <f t="shared" si="373"/>
        <v>0</v>
      </c>
      <c r="BE138" s="31">
        <f t="shared" si="374"/>
        <v>0</v>
      </c>
      <c r="BF138" s="31">
        <f t="shared" si="375"/>
        <v>0.11</v>
      </c>
      <c r="BG138" s="31">
        <f t="shared" si="376"/>
        <v>0</v>
      </c>
      <c r="BH138" s="31">
        <f t="shared" si="377"/>
        <v>148.85</v>
      </c>
      <c r="BI138" s="31">
        <f t="shared" si="378"/>
        <v>367.33</v>
      </c>
      <c r="BJ138" s="31">
        <f t="shared" si="379"/>
        <v>-112.24</v>
      </c>
      <c r="BK138" s="31">
        <f t="shared" si="380"/>
        <v>-53.91</v>
      </c>
      <c r="BL138" s="31">
        <f t="shared" si="381"/>
        <v>-110.38</v>
      </c>
      <c r="BM138" s="6">
        <f t="shared" ca="1" si="321"/>
        <v>-5.7299999999999997E-2</v>
      </c>
      <c r="BN138" s="6">
        <f t="shared" ca="1" si="321"/>
        <v>-5.7299999999999997E-2</v>
      </c>
      <c r="BO138" s="6">
        <f t="shared" ca="1" si="321"/>
        <v>-5.7299999999999997E-2</v>
      </c>
      <c r="BP138" s="6">
        <f t="shared" ca="1" si="321"/>
        <v>-5.7299999999999997E-2</v>
      </c>
      <c r="BQ138" s="6">
        <f t="shared" ca="1" si="321"/>
        <v>-5.7299999999999997E-2</v>
      </c>
      <c r="BR138" s="6">
        <f t="shared" ca="1" si="321"/>
        <v>-5.7299999999999997E-2</v>
      </c>
      <c r="BS138" s="6">
        <f t="shared" ca="1" si="321"/>
        <v>-5.7299999999999997E-2</v>
      </c>
      <c r="BT138" s="6">
        <f t="shared" ca="1" si="321"/>
        <v>-5.7299999999999997E-2</v>
      </c>
      <c r="BU138" s="6">
        <f t="shared" ca="1" si="321"/>
        <v>-5.7299999999999997E-2</v>
      </c>
      <c r="BV138" s="6">
        <f t="shared" ca="1" si="321"/>
        <v>-5.7299999999999997E-2</v>
      </c>
      <c r="BW138" s="6">
        <f t="shared" ca="1" si="321"/>
        <v>-5.7299999999999997E-2</v>
      </c>
      <c r="BX138" s="6">
        <f t="shared" ca="1" si="321"/>
        <v>-5.7299999999999997E-2</v>
      </c>
      <c r="BY138" s="31">
        <f t="shared" ca="1" si="322"/>
        <v>-1673.94</v>
      </c>
      <c r="BZ138" s="31">
        <f t="shared" ca="1" si="323"/>
        <v>-526.36</v>
      </c>
      <c r="CA138" s="31">
        <f t="shared" ca="1" si="324"/>
        <v>-984.69</v>
      </c>
      <c r="CB138" s="31">
        <f t="shared" ca="1" si="325"/>
        <v>0</v>
      </c>
      <c r="CC138" s="31">
        <f t="shared" ca="1" si="326"/>
        <v>0</v>
      </c>
      <c r="CD138" s="31">
        <f t="shared" ca="1" si="327"/>
        <v>-3.94</v>
      </c>
      <c r="CE138" s="31">
        <f t="shared" ca="1" si="328"/>
        <v>0</v>
      </c>
      <c r="CF138" s="31">
        <f t="shared" ca="1" si="329"/>
        <v>-2751.38</v>
      </c>
      <c r="CG138" s="31">
        <f t="shared" ca="1" si="330"/>
        <v>-6789.65</v>
      </c>
      <c r="CH138" s="31">
        <f t="shared" ca="1" si="331"/>
        <v>-1649.03</v>
      </c>
      <c r="CI138" s="31">
        <f t="shared" ca="1" si="332"/>
        <v>-792.13</v>
      </c>
      <c r="CJ138" s="31">
        <f t="shared" ca="1" si="333"/>
        <v>-1621.72</v>
      </c>
      <c r="CK138" s="32">
        <f t="shared" ca="1" si="382"/>
        <v>78.88</v>
      </c>
      <c r="CL138" s="32">
        <f t="shared" ca="1" si="383"/>
        <v>24.8</v>
      </c>
      <c r="CM138" s="32">
        <f t="shared" ca="1" si="384"/>
        <v>46.4</v>
      </c>
      <c r="CN138" s="32">
        <f t="shared" ca="1" si="385"/>
        <v>0</v>
      </c>
      <c r="CO138" s="32">
        <f t="shared" ca="1" si="386"/>
        <v>0</v>
      </c>
      <c r="CP138" s="32">
        <f t="shared" ca="1" si="387"/>
        <v>0.19</v>
      </c>
      <c r="CQ138" s="32">
        <f t="shared" ca="1" si="388"/>
        <v>0</v>
      </c>
      <c r="CR138" s="32">
        <f t="shared" ca="1" si="389"/>
        <v>129.65</v>
      </c>
      <c r="CS138" s="32">
        <f t="shared" ca="1" si="390"/>
        <v>319.93</v>
      </c>
      <c r="CT138" s="32">
        <f t="shared" ca="1" si="391"/>
        <v>77.7</v>
      </c>
      <c r="CU138" s="32">
        <f t="shared" ca="1" si="392"/>
        <v>37.33</v>
      </c>
      <c r="CV138" s="32">
        <f t="shared" ca="1" si="393"/>
        <v>76.42</v>
      </c>
      <c r="CW138" s="31">
        <f t="shared" ca="1" si="394"/>
        <v>-1443.1499999999999</v>
      </c>
      <c r="CX138" s="31">
        <f t="shared" ca="1" si="395"/>
        <v>-453.8</v>
      </c>
      <c r="CY138" s="31">
        <f t="shared" ca="1" si="396"/>
        <v>-848.93000000000006</v>
      </c>
      <c r="CZ138" s="31">
        <f t="shared" ca="1" si="397"/>
        <v>0</v>
      </c>
      <c r="DA138" s="31">
        <f t="shared" ca="1" si="398"/>
        <v>0</v>
      </c>
      <c r="DB138" s="31">
        <f t="shared" ca="1" si="399"/>
        <v>-3.53</v>
      </c>
      <c r="DC138" s="31">
        <f t="shared" ca="1" si="400"/>
        <v>0</v>
      </c>
      <c r="DD138" s="31">
        <f t="shared" ca="1" si="401"/>
        <v>-2540.1</v>
      </c>
      <c r="DE138" s="31">
        <f t="shared" ca="1" si="402"/>
        <v>-6268.2799999999988</v>
      </c>
      <c r="DF138" s="31">
        <f t="shared" ca="1" si="403"/>
        <v>-1320.95</v>
      </c>
      <c r="DG138" s="31">
        <f t="shared" ca="1" si="404"/>
        <v>-634.53</v>
      </c>
      <c r="DH138" s="31">
        <f t="shared" ca="1" si="405"/>
        <v>-1299.0700000000002</v>
      </c>
      <c r="DI138" s="32">
        <f t="shared" ca="1" si="334"/>
        <v>-72.16</v>
      </c>
      <c r="DJ138" s="32">
        <f t="shared" ca="1" si="335"/>
        <v>-22.69</v>
      </c>
      <c r="DK138" s="32">
        <f t="shared" ca="1" si="336"/>
        <v>-42.45</v>
      </c>
      <c r="DL138" s="32">
        <f t="shared" ca="1" si="337"/>
        <v>0</v>
      </c>
      <c r="DM138" s="32">
        <f t="shared" ca="1" si="338"/>
        <v>0</v>
      </c>
      <c r="DN138" s="32">
        <f t="shared" ca="1" si="339"/>
        <v>-0.18</v>
      </c>
      <c r="DO138" s="32">
        <f t="shared" ca="1" si="340"/>
        <v>0</v>
      </c>
      <c r="DP138" s="32">
        <f t="shared" ca="1" si="341"/>
        <v>-127.01</v>
      </c>
      <c r="DQ138" s="32">
        <f t="shared" ca="1" si="342"/>
        <v>-313.41000000000003</v>
      </c>
      <c r="DR138" s="32">
        <f t="shared" ca="1" si="343"/>
        <v>-66.05</v>
      </c>
      <c r="DS138" s="32">
        <f t="shared" ca="1" si="344"/>
        <v>-31.73</v>
      </c>
      <c r="DT138" s="32">
        <f t="shared" ca="1" si="345"/>
        <v>-64.95</v>
      </c>
      <c r="DU138" s="31">
        <f t="shared" ca="1" si="346"/>
        <v>-313.61</v>
      </c>
      <c r="DV138" s="31">
        <f t="shared" ca="1" si="347"/>
        <v>-97.55</v>
      </c>
      <c r="DW138" s="31">
        <f t="shared" ca="1" si="348"/>
        <v>-180.7</v>
      </c>
      <c r="DX138" s="31">
        <f t="shared" ca="1" si="349"/>
        <v>0</v>
      </c>
      <c r="DY138" s="31">
        <f t="shared" ca="1" si="350"/>
        <v>0</v>
      </c>
      <c r="DZ138" s="31">
        <f t="shared" ca="1" si="351"/>
        <v>-0.73</v>
      </c>
      <c r="EA138" s="31">
        <f t="shared" ca="1" si="352"/>
        <v>0</v>
      </c>
      <c r="EB138" s="31">
        <f t="shared" ca="1" si="353"/>
        <v>-511.41</v>
      </c>
      <c r="EC138" s="31">
        <f t="shared" ca="1" si="354"/>
        <v>-1247.3800000000001</v>
      </c>
      <c r="ED138" s="31">
        <f t="shared" ca="1" si="355"/>
        <v>-259.88</v>
      </c>
      <c r="EE138" s="31">
        <f t="shared" ca="1" si="356"/>
        <v>-123.35</v>
      </c>
      <c r="EF138" s="31">
        <f t="shared" ca="1" si="357"/>
        <v>-249.61</v>
      </c>
      <c r="EG138" s="32">
        <f t="shared" ca="1" si="358"/>
        <v>-1828.92</v>
      </c>
      <c r="EH138" s="32">
        <f t="shared" ca="1" si="359"/>
        <v>-574.04</v>
      </c>
      <c r="EI138" s="32">
        <f t="shared" ca="1" si="360"/>
        <v>-1072.0800000000002</v>
      </c>
      <c r="EJ138" s="32">
        <f t="shared" ca="1" si="361"/>
        <v>0</v>
      </c>
      <c r="EK138" s="32">
        <f t="shared" ca="1" si="362"/>
        <v>0</v>
      </c>
      <c r="EL138" s="32">
        <f t="shared" ca="1" si="363"/>
        <v>-4.4399999999999995</v>
      </c>
      <c r="EM138" s="32">
        <f t="shared" ca="1" si="364"/>
        <v>0</v>
      </c>
      <c r="EN138" s="32">
        <f t="shared" ca="1" si="365"/>
        <v>-3178.52</v>
      </c>
      <c r="EO138" s="32">
        <f t="shared" ca="1" si="366"/>
        <v>-7829.0699999999988</v>
      </c>
      <c r="EP138" s="32">
        <f t="shared" ca="1" si="367"/>
        <v>-1646.88</v>
      </c>
      <c r="EQ138" s="32">
        <f t="shared" ca="1" si="368"/>
        <v>-789.61</v>
      </c>
      <c r="ER138" s="32">
        <f t="shared" ca="1" si="369"/>
        <v>-1613.63</v>
      </c>
    </row>
    <row r="139" spans="1:148" x14ac:dyDescent="0.25">
      <c r="A139" t="s">
        <v>483</v>
      </c>
      <c r="B139" s="1" t="s">
        <v>53</v>
      </c>
      <c r="C139" t="str">
        <f t="shared" ca="1" si="406"/>
        <v>VVW1</v>
      </c>
      <c r="D139" t="str">
        <f t="shared" ca="1" si="407"/>
        <v>Valleyview #1</v>
      </c>
      <c r="E139" s="51">
        <v>296.74400000000003</v>
      </c>
      <c r="F139" s="51">
        <v>132.048</v>
      </c>
      <c r="G139" s="51">
        <v>8067.7240000000002</v>
      </c>
      <c r="H139" s="51">
        <v>3497.8719999999998</v>
      </c>
      <c r="I139" s="51">
        <v>1524.88</v>
      </c>
      <c r="J139" s="51">
        <v>1934.0719999999999</v>
      </c>
      <c r="K139" s="51">
        <v>402.19200000000001</v>
      </c>
      <c r="L139" s="51">
        <v>356.97199999999998</v>
      </c>
      <c r="M139" s="51">
        <v>886.84400000000005</v>
      </c>
      <c r="N139" s="51">
        <v>1610.896</v>
      </c>
      <c r="O139" s="51">
        <v>344.14800000000002</v>
      </c>
      <c r="P139" s="51">
        <v>703.64</v>
      </c>
      <c r="Q139" s="32">
        <v>101776.08</v>
      </c>
      <c r="R139" s="32">
        <v>4309.46</v>
      </c>
      <c r="S139" s="32">
        <v>1952772.58</v>
      </c>
      <c r="T139" s="32">
        <v>1905238.18</v>
      </c>
      <c r="U139" s="32">
        <v>854727.71</v>
      </c>
      <c r="V139" s="32">
        <v>526152.85</v>
      </c>
      <c r="W139" s="32">
        <v>318129.73</v>
      </c>
      <c r="X139" s="32">
        <v>203643.69</v>
      </c>
      <c r="Y139" s="32">
        <v>679270.76</v>
      </c>
      <c r="Z139" s="32">
        <v>432577.12</v>
      </c>
      <c r="AA139" s="32">
        <v>9494.52</v>
      </c>
      <c r="AB139" s="32">
        <v>174372.54</v>
      </c>
      <c r="AC139" s="2">
        <v>-0.33</v>
      </c>
      <c r="AD139" s="2">
        <v>-0.33</v>
      </c>
      <c r="AE139" s="2">
        <v>-0.33</v>
      </c>
      <c r="AF139" s="2">
        <v>-0.33</v>
      </c>
      <c r="AG139" s="2">
        <v>-0.33</v>
      </c>
      <c r="AH139" s="2">
        <v>-0.33</v>
      </c>
      <c r="AI139" s="2">
        <v>-0.33</v>
      </c>
      <c r="AJ139" s="2">
        <v>-0.33</v>
      </c>
      <c r="AK139" s="2">
        <v>-0.33</v>
      </c>
      <c r="AL139" s="2">
        <v>-0.33</v>
      </c>
      <c r="AM139" s="2">
        <v>-0.33</v>
      </c>
      <c r="AN139" s="2">
        <v>-0.33</v>
      </c>
      <c r="AO139" s="33">
        <v>-335.86</v>
      </c>
      <c r="AP139" s="33">
        <v>-14.22</v>
      </c>
      <c r="AQ139" s="33">
        <v>-6444.15</v>
      </c>
      <c r="AR139" s="33">
        <v>-6287.29</v>
      </c>
      <c r="AS139" s="33">
        <v>-2820.6</v>
      </c>
      <c r="AT139" s="33">
        <v>-1736.3</v>
      </c>
      <c r="AU139" s="33">
        <v>-1049.83</v>
      </c>
      <c r="AV139" s="33">
        <v>-672.02</v>
      </c>
      <c r="AW139" s="33">
        <v>-2241.59</v>
      </c>
      <c r="AX139" s="33">
        <v>-1427.5</v>
      </c>
      <c r="AY139" s="33">
        <v>-31.33</v>
      </c>
      <c r="AZ139" s="33">
        <v>-575.42999999999995</v>
      </c>
      <c r="BA139" s="31">
        <f t="shared" si="370"/>
        <v>-40.71</v>
      </c>
      <c r="BB139" s="31">
        <f t="shared" si="371"/>
        <v>-1.72</v>
      </c>
      <c r="BC139" s="31">
        <f t="shared" si="372"/>
        <v>-781.11</v>
      </c>
      <c r="BD139" s="31">
        <f t="shared" si="373"/>
        <v>3048.38</v>
      </c>
      <c r="BE139" s="31">
        <f t="shared" si="374"/>
        <v>1367.56</v>
      </c>
      <c r="BF139" s="31">
        <f t="shared" si="375"/>
        <v>841.84</v>
      </c>
      <c r="BG139" s="31">
        <f t="shared" si="376"/>
        <v>986.2</v>
      </c>
      <c r="BH139" s="31">
        <f t="shared" si="377"/>
        <v>631.29999999999995</v>
      </c>
      <c r="BI139" s="31">
        <f t="shared" si="378"/>
        <v>2105.7399999999998</v>
      </c>
      <c r="BJ139" s="31">
        <f t="shared" si="379"/>
        <v>-1687.05</v>
      </c>
      <c r="BK139" s="31">
        <f t="shared" si="380"/>
        <v>-37.03</v>
      </c>
      <c r="BL139" s="31">
        <f t="shared" si="381"/>
        <v>-680.05</v>
      </c>
      <c r="BM139" s="6">
        <f t="shared" ca="1" si="321"/>
        <v>-1.09E-2</v>
      </c>
      <c r="BN139" s="6">
        <f t="shared" ca="1" si="321"/>
        <v>-1.09E-2</v>
      </c>
      <c r="BO139" s="6">
        <f t="shared" ca="1" si="321"/>
        <v>-1.09E-2</v>
      </c>
      <c r="BP139" s="6">
        <f t="shared" ca="1" si="321"/>
        <v>-1.09E-2</v>
      </c>
      <c r="BQ139" s="6">
        <f t="shared" ca="1" si="321"/>
        <v>-1.09E-2</v>
      </c>
      <c r="BR139" s="6">
        <f t="shared" ca="1" si="321"/>
        <v>-1.09E-2</v>
      </c>
      <c r="BS139" s="6">
        <f t="shared" ca="1" si="321"/>
        <v>-1.09E-2</v>
      </c>
      <c r="BT139" s="6">
        <f t="shared" ca="1" si="321"/>
        <v>-1.09E-2</v>
      </c>
      <c r="BU139" s="6">
        <f t="shared" ca="1" si="321"/>
        <v>-1.09E-2</v>
      </c>
      <c r="BV139" s="6">
        <f t="shared" ca="1" si="321"/>
        <v>-1.09E-2</v>
      </c>
      <c r="BW139" s="6">
        <f t="shared" ca="1" si="321"/>
        <v>-1.09E-2</v>
      </c>
      <c r="BX139" s="6">
        <f t="shared" ca="1" si="321"/>
        <v>-1.09E-2</v>
      </c>
      <c r="BY139" s="31">
        <f t="shared" ca="1" si="322"/>
        <v>-1109.3599999999999</v>
      </c>
      <c r="BZ139" s="31">
        <f t="shared" ca="1" si="323"/>
        <v>-46.97</v>
      </c>
      <c r="CA139" s="31">
        <f t="shared" ca="1" si="324"/>
        <v>-21285.22</v>
      </c>
      <c r="CB139" s="31">
        <f t="shared" ca="1" si="325"/>
        <v>-20767.099999999999</v>
      </c>
      <c r="CC139" s="31">
        <f t="shared" ca="1" si="326"/>
        <v>-9316.5300000000007</v>
      </c>
      <c r="CD139" s="31">
        <f t="shared" ca="1" si="327"/>
        <v>-5735.07</v>
      </c>
      <c r="CE139" s="31">
        <f t="shared" ca="1" si="328"/>
        <v>-3467.61</v>
      </c>
      <c r="CF139" s="31">
        <f t="shared" ca="1" si="329"/>
        <v>-2219.7199999999998</v>
      </c>
      <c r="CG139" s="31">
        <f t="shared" ca="1" si="330"/>
        <v>-7404.05</v>
      </c>
      <c r="CH139" s="31">
        <f t="shared" ca="1" si="331"/>
        <v>-4715.09</v>
      </c>
      <c r="CI139" s="31">
        <f t="shared" ca="1" si="332"/>
        <v>-103.49</v>
      </c>
      <c r="CJ139" s="31">
        <f t="shared" ca="1" si="333"/>
        <v>-1900.66</v>
      </c>
      <c r="CK139" s="32">
        <f t="shared" ca="1" si="382"/>
        <v>274.8</v>
      </c>
      <c r="CL139" s="32">
        <f t="shared" ca="1" si="383"/>
        <v>11.64</v>
      </c>
      <c r="CM139" s="32">
        <f t="shared" ca="1" si="384"/>
        <v>5272.49</v>
      </c>
      <c r="CN139" s="32">
        <f t="shared" ca="1" si="385"/>
        <v>5144.1400000000003</v>
      </c>
      <c r="CO139" s="32">
        <f t="shared" ca="1" si="386"/>
        <v>2307.7600000000002</v>
      </c>
      <c r="CP139" s="32">
        <f t="shared" ca="1" si="387"/>
        <v>1420.61</v>
      </c>
      <c r="CQ139" s="32">
        <f t="shared" ca="1" si="388"/>
        <v>858.95</v>
      </c>
      <c r="CR139" s="32">
        <f t="shared" ca="1" si="389"/>
        <v>549.84</v>
      </c>
      <c r="CS139" s="32">
        <f t="shared" ca="1" si="390"/>
        <v>1834.03</v>
      </c>
      <c r="CT139" s="32">
        <f t="shared" ca="1" si="391"/>
        <v>1167.96</v>
      </c>
      <c r="CU139" s="32">
        <f t="shared" ca="1" si="392"/>
        <v>25.64</v>
      </c>
      <c r="CV139" s="32">
        <f t="shared" ca="1" si="393"/>
        <v>470.81</v>
      </c>
      <c r="CW139" s="31">
        <f t="shared" ca="1" si="394"/>
        <v>-457.98999999999995</v>
      </c>
      <c r="CX139" s="31">
        <f t="shared" ca="1" si="395"/>
        <v>-19.39</v>
      </c>
      <c r="CY139" s="31">
        <f t="shared" ca="1" si="396"/>
        <v>-8787.4700000000012</v>
      </c>
      <c r="CZ139" s="31">
        <f t="shared" ca="1" si="397"/>
        <v>-12384.05</v>
      </c>
      <c r="DA139" s="31">
        <f t="shared" ca="1" si="398"/>
        <v>-5555.73</v>
      </c>
      <c r="DB139" s="31">
        <f t="shared" ca="1" si="399"/>
        <v>-3420</v>
      </c>
      <c r="DC139" s="31">
        <f t="shared" ca="1" si="400"/>
        <v>-2545.0299999999997</v>
      </c>
      <c r="DD139" s="31">
        <f t="shared" ca="1" si="401"/>
        <v>-1629.1599999999996</v>
      </c>
      <c r="DE139" s="31">
        <f t="shared" ca="1" si="402"/>
        <v>-5434.17</v>
      </c>
      <c r="DF139" s="31">
        <f t="shared" ca="1" si="403"/>
        <v>-432.58000000000015</v>
      </c>
      <c r="DG139" s="31">
        <f t="shared" ca="1" si="404"/>
        <v>-9.4899999999999949</v>
      </c>
      <c r="DH139" s="31">
        <f t="shared" ca="1" si="405"/>
        <v>-174.37000000000023</v>
      </c>
      <c r="DI139" s="32">
        <f t="shared" ca="1" si="334"/>
        <v>-22.9</v>
      </c>
      <c r="DJ139" s="32">
        <f t="shared" ca="1" si="335"/>
        <v>-0.97</v>
      </c>
      <c r="DK139" s="32">
        <f t="shared" ca="1" si="336"/>
        <v>-439.37</v>
      </c>
      <c r="DL139" s="32">
        <f t="shared" ca="1" si="337"/>
        <v>-619.20000000000005</v>
      </c>
      <c r="DM139" s="32">
        <f t="shared" ca="1" si="338"/>
        <v>-277.79000000000002</v>
      </c>
      <c r="DN139" s="32">
        <f t="shared" ca="1" si="339"/>
        <v>-171</v>
      </c>
      <c r="DO139" s="32">
        <f t="shared" ca="1" si="340"/>
        <v>-127.25</v>
      </c>
      <c r="DP139" s="32">
        <f t="shared" ca="1" si="341"/>
        <v>-81.459999999999994</v>
      </c>
      <c r="DQ139" s="32">
        <f t="shared" ca="1" si="342"/>
        <v>-271.70999999999998</v>
      </c>
      <c r="DR139" s="32">
        <f t="shared" ca="1" si="343"/>
        <v>-21.63</v>
      </c>
      <c r="DS139" s="32">
        <f t="shared" ca="1" si="344"/>
        <v>-0.47</v>
      </c>
      <c r="DT139" s="32">
        <f t="shared" ca="1" si="345"/>
        <v>-8.7200000000000006</v>
      </c>
      <c r="DU139" s="31">
        <f t="shared" ca="1" si="346"/>
        <v>-99.52</v>
      </c>
      <c r="DV139" s="31">
        <f t="shared" ca="1" si="347"/>
        <v>-4.17</v>
      </c>
      <c r="DW139" s="31">
        <f t="shared" ca="1" si="348"/>
        <v>-1870.52</v>
      </c>
      <c r="DX139" s="31">
        <f t="shared" ca="1" si="349"/>
        <v>-2607.17</v>
      </c>
      <c r="DY139" s="31">
        <f t="shared" ca="1" si="350"/>
        <v>-1157.07</v>
      </c>
      <c r="DZ139" s="31">
        <f t="shared" ca="1" si="351"/>
        <v>-704.28</v>
      </c>
      <c r="EA139" s="31">
        <f t="shared" ca="1" si="352"/>
        <v>-518.35</v>
      </c>
      <c r="EB139" s="31">
        <f t="shared" ca="1" si="353"/>
        <v>-328.01</v>
      </c>
      <c r="EC139" s="31">
        <f t="shared" ca="1" si="354"/>
        <v>-1081.3900000000001</v>
      </c>
      <c r="ED139" s="31">
        <f t="shared" ca="1" si="355"/>
        <v>-85.11</v>
      </c>
      <c r="EE139" s="31">
        <f t="shared" ca="1" si="356"/>
        <v>-1.84</v>
      </c>
      <c r="EF139" s="31">
        <f t="shared" ca="1" si="357"/>
        <v>-33.5</v>
      </c>
      <c r="EG139" s="32">
        <f t="shared" ca="1" si="358"/>
        <v>-580.41</v>
      </c>
      <c r="EH139" s="32">
        <f t="shared" ca="1" si="359"/>
        <v>-24.53</v>
      </c>
      <c r="EI139" s="32">
        <f t="shared" ca="1" si="360"/>
        <v>-11097.360000000002</v>
      </c>
      <c r="EJ139" s="32">
        <f t="shared" ca="1" si="361"/>
        <v>-15610.42</v>
      </c>
      <c r="EK139" s="32">
        <f t="shared" ca="1" si="362"/>
        <v>-6990.5899999999992</v>
      </c>
      <c r="EL139" s="32">
        <f t="shared" ca="1" si="363"/>
        <v>-4295.28</v>
      </c>
      <c r="EM139" s="32">
        <f t="shared" ca="1" si="364"/>
        <v>-3190.6299999999997</v>
      </c>
      <c r="EN139" s="32">
        <f t="shared" ca="1" si="365"/>
        <v>-2038.6299999999997</v>
      </c>
      <c r="EO139" s="32">
        <f t="shared" ca="1" si="366"/>
        <v>-6787.27</v>
      </c>
      <c r="EP139" s="32">
        <f t="shared" ca="1" si="367"/>
        <v>-539.32000000000016</v>
      </c>
      <c r="EQ139" s="32">
        <f t="shared" ca="1" si="368"/>
        <v>-11.799999999999995</v>
      </c>
      <c r="ER139" s="32">
        <f t="shared" ca="1" si="369"/>
        <v>-216.59000000000023</v>
      </c>
    </row>
    <row r="140" spans="1:148" x14ac:dyDescent="0.25">
      <c r="A140" t="s">
        <v>483</v>
      </c>
      <c r="B140" s="1" t="s">
        <v>54</v>
      </c>
      <c r="C140" t="str">
        <f t="shared" ca="1" si="406"/>
        <v>VVW2</v>
      </c>
      <c r="D140" t="str">
        <f t="shared" ca="1" si="407"/>
        <v>Valleyview #2</v>
      </c>
      <c r="E140" s="51">
        <v>290.30399999999997</v>
      </c>
      <c r="F140" s="51">
        <v>16.8</v>
      </c>
      <c r="G140" s="51">
        <v>3992.7440000000001</v>
      </c>
      <c r="H140" s="51">
        <v>1145.5920000000001</v>
      </c>
      <c r="I140" s="51">
        <v>1340.164</v>
      </c>
      <c r="J140" s="51">
        <v>1196.1880000000001</v>
      </c>
      <c r="K140" s="51">
        <v>436.26799999999997</v>
      </c>
      <c r="L140" s="51">
        <v>359.88400000000001</v>
      </c>
      <c r="M140" s="51">
        <v>851.11599999999999</v>
      </c>
      <c r="N140" s="51">
        <v>1007.6079999999999</v>
      </c>
      <c r="O140" s="51">
        <v>10.752000000000001</v>
      </c>
      <c r="P140" s="51">
        <v>412.77600000000001</v>
      </c>
      <c r="Q140" s="32">
        <v>95564.55</v>
      </c>
      <c r="R140" s="32">
        <v>530.87</v>
      </c>
      <c r="S140" s="32">
        <v>1088644.7</v>
      </c>
      <c r="T140" s="32">
        <v>570743.63</v>
      </c>
      <c r="U140" s="32">
        <v>751879.27</v>
      </c>
      <c r="V140" s="32">
        <v>472139.01</v>
      </c>
      <c r="W140" s="32">
        <v>329165.81</v>
      </c>
      <c r="X140" s="32">
        <v>207424.67</v>
      </c>
      <c r="Y140" s="32">
        <v>677574.47</v>
      </c>
      <c r="Z140" s="32">
        <v>224117.37</v>
      </c>
      <c r="AA140" s="32">
        <v>1187.8</v>
      </c>
      <c r="AB140" s="32">
        <v>142749.32</v>
      </c>
      <c r="AC140" s="2">
        <v>-0.33</v>
      </c>
      <c r="AD140" s="2">
        <v>-0.33</v>
      </c>
      <c r="AE140" s="2">
        <v>-0.33</v>
      </c>
      <c r="AF140" s="2">
        <v>-0.33</v>
      </c>
      <c r="AG140" s="2">
        <v>-0.33</v>
      </c>
      <c r="AH140" s="2">
        <v>-0.33</v>
      </c>
      <c r="AI140" s="2">
        <v>-0.33</v>
      </c>
      <c r="AJ140" s="2">
        <v>-0.33</v>
      </c>
      <c r="AK140" s="2">
        <v>-0.33</v>
      </c>
      <c r="AL140" s="2">
        <v>-0.33</v>
      </c>
      <c r="AM140" s="2">
        <v>-0.33</v>
      </c>
      <c r="AN140" s="2">
        <v>-0.33</v>
      </c>
      <c r="AO140" s="33">
        <v>-315.36</v>
      </c>
      <c r="AP140" s="33">
        <v>-1.75</v>
      </c>
      <c r="AQ140" s="33">
        <v>-3592.53</v>
      </c>
      <c r="AR140" s="33">
        <v>-1883.45</v>
      </c>
      <c r="AS140" s="33">
        <v>-2481.1999999999998</v>
      </c>
      <c r="AT140" s="33">
        <v>-1558.06</v>
      </c>
      <c r="AU140" s="33">
        <v>-1086.25</v>
      </c>
      <c r="AV140" s="33">
        <v>-684.5</v>
      </c>
      <c r="AW140" s="33">
        <v>-2236</v>
      </c>
      <c r="AX140" s="33">
        <v>-739.59</v>
      </c>
      <c r="AY140" s="33">
        <v>-3.92</v>
      </c>
      <c r="AZ140" s="33">
        <v>-471.07</v>
      </c>
      <c r="BA140" s="31">
        <f t="shared" si="370"/>
        <v>-38.229999999999997</v>
      </c>
      <c r="BB140" s="31">
        <f t="shared" si="371"/>
        <v>-0.21</v>
      </c>
      <c r="BC140" s="31">
        <f t="shared" si="372"/>
        <v>-435.46</v>
      </c>
      <c r="BD140" s="31">
        <f t="shared" si="373"/>
        <v>913.19</v>
      </c>
      <c r="BE140" s="31">
        <f t="shared" si="374"/>
        <v>1203.01</v>
      </c>
      <c r="BF140" s="31">
        <f t="shared" si="375"/>
        <v>755.42</v>
      </c>
      <c r="BG140" s="31">
        <f t="shared" si="376"/>
        <v>1020.41</v>
      </c>
      <c r="BH140" s="31">
        <f t="shared" si="377"/>
        <v>643.02</v>
      </c>
      <c r="BI140" s="31">
        <f t="shared" si="378"/>
        <v>2100.48</v>
      </c>
      <c r="BJ140" s="31">
        <f t="shared" si="379"/>
        <v>-874.06</v>
      </c>
      <c r="BK140" s="31">
        <f t="shared" si="380"/>
        <v>-4.63</v>
      </c>
      <c r="BL140" s="31">
        <f t="shared" si="381"/>
        <v>-556.72</v>
      </c>
      <c r="BM140" s="6">
        <f t="shared" ca="1" si="321"/>
        <v>4.1000000000000003E-3</v>
      </c>
      <c r="BN140" s="6">
        <f t="shared" ca="1" si="321"/>
        <v>4.1000000000000003E-3</v>
      </c>
      <c r="BO140" s="6">
        <f t="shared" ca="1" si="321"/>
        <v>4.1000000000000003E-3</v>
      </c>
      <c r="BP140" s="6">
        <f t="shared" ca="1" si="321"/>
        <v>4.1000000000000003E-3</v>
      </c>
      <c r="BQ140" s="6">
        <f t="shared" ca="1" si="321"/>
        <v>4.1000000000000003E-3</v>
      </c>
      <c r="BR140" s="6">
        <f t="shared" ca="1" si="321"/>
        <v>4.1000000000000003E-3</v>
      </c>
      <c r="BS140" s="6">
        <f t="shared" ca="1" si="321"/>
        <v>4.1000000000000003E-3</v>
      </c>
      <c r="BT140" s="6">
        <f t="shared" ca="1" si="321"/>
        <v>4.1000000000000003E-3</v>
      </c>
      <c r="BU140" s="6">
        <f t="shared" ca="1" si="321"/>
        <v>4.1000000000000003E-3</v>
      </c>
      <c r="BV140" s="6">
        <f t="shared" ca="1" si="321"/>
        <v>4.1000000000000003E-3</v>
      </c>
      <c r="BW140" s="6">
        <f t="shared" ca="1" si="321"/>
        <v>4.1000000000000003E-3</v>
      </c>
      <c r="BX140" s="6">
        <f t="shared" ca="1" si="321"/>
        <v>4.1000000000000003E-3</v>
      </c>
      <c r="BY140" s="31">
        <f t="shared" ca="1" si="322"/>
        <v>391.81</v>
      </c>
      <c r="BZ140" s="31">
        <f t="shared" ca="1" si="323"/>
        <v>2.1800000000000002</v>
      </c>
      <c r="CA140" s="31">
        <f t="shared" ca="1" si="324"/>
        <v>4463.4399999999996</v>
      </c>
      <c r="CB140" s="31">
        <f t="shared" ca="1" si="325"/>
        <v>2340.0500000000002</v>
      </c>
      <c r="CC140" s="31">
        <f t="shared" ca="1" si="326"/>
        <v>3082.71</v>
      </c>
      <c r="CD140" s="31">
        <f t="shared" ca="1" si="327"/>
        <v>1935.77</v>
      </c>
      <c r="CE140" s="31">
        <f t="shared" ca="1" si="328"/>
        <v>1349.58</v>
      </c>
      <c r="CF140" s="31">
        <f t="shared" ca="1" si="329"/>
        <v>850.44</v>
      </c>
      <c r="CG140" s="31">
        <f t="shared" ca="1" si="330"/>
        <v>2778.06</v>
      </c>
      <c r="CH140" s="31">
        <f t="shared" ca="1" si="331"/>
        <v>918.88</v>
      </c>
      <c r="CI140" s="31">
        <f t="shared" ca="1" si="332"/>
        <v>4.87</v>
      </c>
      <c r="CJ140" s="31">
        <f t="shared" ca="1" si="333"/>
        <v>585.27</v>
      </c>
      <c r="CK140" s="32">
        <f t="shared" ca="1" si="382"/>
        <v>258.02</v>
      </c>
      <c r="CL140" s="32">
        <f t="shared" ca="1" si="383"/>
        <v>1.43</v>
      </c>
      <c r="CM140" s="32">
        <f t="shared" ca="1" si="384"/>
        <v>2939.34</v>
      </c>
      <c r="CN140" s="32">
        <f t="shared" ca="1" si="385"/>
        <v>1541.01</v>
      </c>
      <c r="CO140" s="32">
        <f t="shared" ca="1" si="386"/>
        <v>2030.07</v>
      </c>
      <c r="CP140" s="32">
        <f t="shared" ca="1" si="387"/>
        <v>1274.78</v>
      </c>
      <c r="CQ140" s="32">
        <f t="shared" ca="1" si="388"/>
        <v>888.75</v>
      </c>
      <c r="CR140" s="32">
        <f t="shared" ca="1" si="389"/>
        <v>560.04999999999995</v>
      </c>
      <c r="CS140" s="32">
        <f t="shared" ca="1" si="390"/>
        <v>1829.45</v>
      </c>
      <c r="CT140" s="32">
        <f t="shared" ca="1" si="391"/>
        <v>605.12</v>
      </c>
      <c r="CU140" s="32">
        <f t="shared" ca="1" si="392"/>
        <v>3.21</v>
      </c>
      <c r="CV140" s="32">
        <f t="shared" ca="1" si="393"/>
        <v>385.42</v>
      </c>
      <c r="CW140" s="31">
        <f t="shared" ca="1" si="394"/>
        <v>1003.42</v>
      </c>
      <c r="CX140" s="31">
        <f t="shared" ca="1" si="395"/>
        <v>5.57</v>
      </c>
      <c r="CY140" s="31">
        <f t="shared" ca="1" si="396"/>
        <v>11430.769999999999</v>
      </c>
      <c r="CZ140" s="31">
        <f t="shared" ca="1" si="397"/>
        <v>4851.32</v>
      </c>
      <c r="DA140" s="31">
        <f t="shared" ca="1" si="398"/>
        <v>6390.9699999999993</v>
      </c>
      <c r="DB140" s="31">
        <f t="shared" ca="1" si="399"/>
        <v>4013.1900000000005</v>
      </c>
      <c r="DC140" s="31">
        <f t="shared" ca="1" si="400"/>
        <v>2304.17</v>
      </c>
      <c r="DD140" s="31">
        <f t="shared" ca="1" si="401"/>
        <v>1451.9699999999998</v>
      </c>
      <c r="DE140" s="31">
        <f t="shared" ca="1" si="402"/>
        <v>4743.0300000000007</v>
      </c>
      <c r="DF140" s="31">
        <f t="shared" ca="1" si="403"/>
        <v>3137.65</v>
      </c>
      <c r="DG140" s="31">
        <f t="shared" ca="1" si="404"/>
        <v>16.63</v>
      </c>
      <c r="DH140" s="31">
        <f t="shared" ca="1" si="405"/>
        <v>1998.48</v>
      </c>
      <c r="DI140" s="32">
        <f t="shared" ca="1" si="334"/>
        <v>50.17</v>
      </c>
      <c r="DJ140" s="32">
        <f t="shared" ca="1" si="335"/>
        <v>0.28000000000000003</v>
      </c>
      <c r="DK140" s="32">
        <f t="shared" ca="1" si="336"/>
        <v>571.54</v>
      </c>
      <c r="DL140" s="32">
        <f t="shared" ca="1" si="337"/>
        <v>242.57</v>
      </c>
      <c r="DM140" s="32">
        <f t="shared" ca="1" si="338"/>
        <v>319.55</v>
      </c>
      <c r="DN140" s="32">
        <f t="shared" ca="1" si="339"/>
        <v>200.66</v>
      </c>
      <c r="DO140" s="32">
        <f t="shared" ca="1" si="340"/>
        <v>115.21</v>
      </c>
      <c r="DP140" s="32">
        <f t="shared" ca="1" si="341"/>
        <v>72.599999999999994</v>
      </c>
      <c r="DQ140" s="32">
        <f t="shared" ca="1" si="342"/>
        <v>237.15</v>
      </c>
      <c r="DR140" s="32">
        <f t="shared" ca="1" si="343"/>
        <v>156.88</v>
      </c>
      <c r="DS140" s="32">
        <f t="shared" ca="1" si="344"/>
        <v>0.83</v>
      </c>
      <c r="DT140" s="32">
        <f t="shared" ca="1" si="345"/>
        <v>99.92</v>
      </c>
      <c r="DU140" s="31">
        <f t="shared" ca="1" si="346"/>
        <v>218.05</v>
      </c>
      <c r="DV140" s="31">
        <f t="shared" ca="1" si="347"/>
        <v>1.2</v>
      </c>
      <c r="DW140" s="31">
        <f t="shared" ca="1" si="348"/>
        <v>2433.1799999999998</v>
      </c>
      <c r="DX140" s="31">
        <f t="shared" ca="1" si="349"/>
        <v>1021.33</v>
      </c>
      <c r="DY140" s="31">
        <f t="shared" ca="1" si="350"/>
        <v>1331.02</v>
      </c>
      <c r="DZ140" s="31">
        <f t="shared" ca="1" si="351"/>
        <v>826.44</v>
      </c>
      <c r="EA140" s="31">
        <f t="shared" ca="1" si="352"/>
        <v>469.29</v>
      </c>
      <c r="EB140" s="31">
        <f t="shared" ca="1" si="353"/>
        <v>292.33</v>
      </c>
      <c r="EC140" s="31">
        <f t="shared" ca="1" si="354"/>
        <v>943.86</v>
      </c>
      <c r="ED140" s="31">
        <f t="shared" ca="1" si="355"/>
        <v>617.29999999999995</v>
      </c>
      <c r="EE140" s="31">
        <f t="shared" ca="1" si="356"/>
        <v>3.23</v>
      </c>
      <c r="EF140" s="31">
        <f t="shared" ca="1" si="357"/>
        <v>383.99</v>
      </c>
      <c r="EG140" s="32">
        <f t="shared" ca="1" si="358"/>
        <v>1271.6399999999999</v>
      </c>
      <c r="EH140" s="32">
        <f t="shared" ca="1" si="359"/>
        <v>7.0500000000000007</v>
      </c>
      <c r="EI140" s="32">
        <f t="shared" ca="1" si="360"/>
        <v>14435.489999999998</v>
      </c>
      <c r="EJ140" s="32">
        <f t="shared" ca="1" si="361"/>
        <v>6115.2199999999993</v>
      </c>
      <c r="EK140" s="32">
        <f t="shared" ca="1" si="362"/>
        <v>8041.5399999999991</v>
      </c>
      <c r="EL140" s="32">
        <f t="shared" ca="1" si="363"/>
        <v>5040.2900000000009</v>
      </c>
      <c r="EM140" s="32">
        <f t="shared" ca="1" si="364"/>
        <v>2888.67</v>
      </c>
      <c r="EN140" s="32">
        <f t="shared" ca="1" si="365"/>
        <v>1816.8999999999996</v>
      </c>
      <c r="EO140" s="32">
        <f t="shared" ca="1" si="366"/>
        <v>5924.04</v>
      </c>
      <c r="EP140" s="32">
        <f t="shared" ca="1" si="367"/>
        <v>3911.83</v>
      </c>
      <c r="EQ140" s="32">
        <f t="shared" ca="1" si="368"/>
        <v>20.689999999999998</v>
      </c>
      <c r="ER140" s="32">
        <f t="shared" ca="1" si="369"/>
        <v>2482.3900000000003</v>
      </c>
    </row>
    <row r="141" spans="1:148" x14ac:dyDescent="0.25">
      <c r="A141" t="s">
        <v>494</v>
      </c>
      <c r="B141" s="1" t="s">
        <v>87</v>
      </c>
      <c r="C141" t="str">
        <f t="shared" ca="1" si="406"/>
        <v>WEY1</v>
      </c>
      <c r="D141" t="str">
        <f t="shared" ca="1" si="407"/>
        <v>Weyerhaeuser</v>
      </c>
      <c r="E141" s="51">
        <v>612.129009</v>
      </c>
      <c r="F141" s="51">
        <v>822.44585800000004</v>
      </c>
      <c r="G141" s="51">
        <v>655.59147299999995</v>
      </c>
      <c r="H141" s="51">
        <v>199.640029</v>
      </c>
      <c r="I141" s="51">
        <v>699.46113300000002</v>
      </c>
      <c r="J141" s="51">
        <v>467.55640699999998</v>
      </c>
      <c r="K141" s="51">
        <v>328.89842499999997</v>
      </c>
      <c r="L141" s="51">
        <v>548.76623600000005</v>
      </c>
      <c r="M141" s="51">
        <v>682.61657300000002</v>
      </c>
      <c r="N141" s="51">
        <v>1050.964285</v>
      </c>
      <c r="O141" s="51">
        <v>712.90935000000002</v>
      </c>
      <c r="P141" s="51">
        <v>702.03907800000002</v>
      </c>
      <c r="Q141" s="32">
        <v>27872.34</v>
      </c>
      <c r="R141" s="32">
        <v>24316.16</v>
      </c>
      <c r="S141" s="32">
        <v>51798.67</v>
      </c>
      <c r="T141" s="32">
        <v>15567.31</v>
      </c>
      <c r="U141" s="32">
        <v>152104.26</v>
      </c>
      <c r="V141" s="32">
        <v>43978.05</v>
      </c>
      <c r="W141" s="32">
        <v>24546.91</v>
      </c>
      <c r="X141" s="32">
        <v>88934.12</v>
      </c>
      <c r="Y141" s="32">
        <v>162057</v>
      </c>
      <c r="Z141" s="32">
        <v>68663.05</v>
      </c>
      <c r="AA141" s="32">
        <v>19630.36</v>
      </c>
      <c r="AB141" s="32">
        <v>31791.16</v>
      </c>
      <c r="AC141" s="2">
        <v>-2.6</v>
      </c>
      <c r="AD141" s="2">
        <v>-2.6</v>
      </c>
      <c r="AE141" s="2">
        <v>-2.6</v>
      </c>
      <c r="AF141" s="2">
        <v>-2.6</v>
      </c>
      <c r="AG141" s="2">
        <v>-2.6</v>
      </c>
      <c r="AH141" s="2">
        <v>-2.6</v>
      </c>
      <c r="AI141" s="2">
        <v>-2.6</v>
      </c>
      <c r="AJ141" s="2">
        <v>-2.6</v>
      </c>
      <c r="AK141" s="2">
        <v>-2.6</v>
      </c>
      <c r="AL141" s="2">
        <v>-2.6</v>
      </c>
      <c r="AM141" s="2">
        <v>-2.6</v>
      </c>
      <c r="AN141" s="2">
        <v>-2.6</v>
      </c>
      <c r="AO141" s="33">
        <v>-724.68</v>
      </c>
      <c r="AP141" s="33">
        <v>-632.22</v>
      </c>
      <c r="AQ141" s="33">
        <v>-1346.77</v>
      </c>
      <c r="AR141" s="33">
        <v>-404.75</v>
      </c>
      <c r="AS141" s="33">
        <v>-3954.71</v>
      </c>
      <c r="AT141" s="33">
        <v>-1143.43</v>
      </c>
      <c r="AU141" s="33">
        <v>-638.22</v>
      </c>
      <c r="AV141" s="33">
        <v>-2312.29</v>
      </c>
      <c r="AW141" s="33">
        <v>-4213.4799999999996</v>
      </c>
      <c r="AX141" s="33">
        <v>-1785.24</v>
      </c>
      <c r="AY141" s="33">
        <v>-510.39</v>
      </c>
      <c r="AZ141" s="33">
        <v>-826.57</v>
      </c>
      <c r="BA141" s="31">
        <f t="shared" si="370"/>
        <v>-11.15</v>
      </c>
      <c r="BB141" s="31">
        <f t="shared" si="371"/>
        <v>-9.73</v>
      </c>
      <c r="BC141" s="31">
        <f t="shared" si="372"/>
        <v>-20.72</v>
      </c>
      <c r="BD141" s="31">
        <f t="shared" si="373"/>
        <v>24.91</v>
      </c>
      <c r="BE141" s="31">
        <f t="shared" si="374"/>
        <v>243.37</v>
      </c>
      <c r="BF141" s="31">
        <f t="shared" si="375"/>
        <v>70.36</v>
      </c>
      <c r="BG141" s="31">
        <f t="shared" si="376"/>
        <v>76.099999999999994</v>
      </c>
      <c r="BH141" s="31">
        <f t="shared" si="377"/>
        <v>275.7</v>
      </c>
      <c r="BI141" s="31">
        <f t="shared" si="378"/>
        <v>502.38</v>
      </c>
      <c r="BJ141" s="31">
        <f t="shared" si="379"/>
        <v>-267.79000000000002</v>
      </c>
      <c r="BK141" s="31">
        <f t="shared" si="380"/>
        <v>-76.56</v>
      </c>
      <c r="BL141" s="31">
        <f t="shared" si="381"/>
        <v>-123.99</v>
      </c>
      <c r="BM141" s="6">
        <f t="shared" ca="1" si="321"/>
        <v>-9.3100000000000002E-2</v>
      </c>
      <c r="BN141" s="6">
        <f t="shared" ca="1" si="321"/>
        <v>-9.3100000000000002E-2</v>
      </c>
      <c r="BO141" s="6">
        <f t="shared" ca="1" si="321"/>
        <v>-9.3100000000000002E-2</v>
      </c>
      <c r="BP141" s="6">
        <f t="shared" ca="1" si="321"/>
        <v>-9.3100000000000002E-2</v>
      </c>
      <c r="BQ141" s="6">
        <f t="shared" ca="1" si="321"/>
        <v>-9.3100000000000002E-2</v>
      </c>
      <c r="BR141" s="6">
        <f t="shared" ca="1" si="321"/>
        <v>-9.3100000000000002E-2</v>
      </c>
      <c r="BS141" s="6">
        <f t="shared" ca="1" si="321"/>
        <v>-9.3100000000000002E-2</v>
      </c>
      <c r="BT141" s="6">
        <f t="shared" ca="1" si="321"/>
        <v>-9.3100000000000002E-2</v>
      </c>
      <c r="BU141" s="6">
        <f t="shared" ca="1" si="321"/>
        <v>-9.3100000000000002E-2</v>
      </c>
      <c r="BV141" s="6">
        <f t="shared" ca="1" si="321"/>
        <v>-9.3100000000000002E-2</v>
      </c>
      <c r="BW141" s="6">
        <f t="shared" ca="1" si="321"/>
        <v>-9.3100000000000002E-2</v>
      </c>
      <c r="BX141" s="6">
        <f t="shared" ca="1" si="321"/>
        <v>-9.3100000000000002E-2</v>
      </c>
      <c r="BY141" s="31">
        <f t="shared" ca="1" si="322"/>
        <v>-2594.91</v>
      </c>
      <c r="BZ141" s="31">
        <f t="shared" ca="1" si="323"/>
        <v>-2263.83</v>
      </c>
      <c r="CA141" s="31">
        <f t="shared" ca="1" si="324"/>
        <v>-4822.46</v>
      </c>
      <c r="CB141" s="31">
        <f t="shared" ca="1" si="325"/>
        <v>-1449.32</v>
      </c>
      <c r="CC141" s="31">
        <f t="shared" ca="1" si="326"/>
        <v>-14160.91</v>
      </c>
      <c r="CD141" s="31">
        <f t="shared" ca="1" si="327"/>
        <v>-4094.36</v>
      </c>
      <c r="CE141" s="31">
        <f t="shared" ca="1" si="328"/>
        <v>-2285.3200000000002</v>
      </c>
      <c r="CF141" s="31">
        <f t="shared" ca="1" si="329"/>
        <v>-8279.77</v>
      </c>
      <c r="CG141" s="31">
        <f t="shared" ca="1" si="330"/>
        <v>-15087.51</v>
      </c>
      <c r="CH141" s="31">
        <f t="shared" ca="1" si="331"/>
        <v>-6392.53</v>
      </c>
      <c r="CI141" s="31">
        <f t="shared" ca="1" si="332"/>
        <v>-1827.59</v>
      </c>
      <c r="CJ141" s="31">
        <f t="shared" ca="1" si="333"/>
        <v>-2959.76</v>
      </c>
      <c r="CK141" s="32">
        <f t="shared" ca="1" si="382"/>
        <v>75.260000000000005</v>
      </c>
      <c r="CL141" s="32">
        <f t="shared" ca="1" si="383"/>
        <v>65.650000000000006</v>
      </c>
      <c r="CM141" s="32">
        <f t="shared" ca="1" si="384"/>
        <v>139.86000000000001</v>
      </c>
      <c r="CN141" s="32">
        <f t="shared" ca="1" si="385"/>
        <v>42.03</v>
      </c>
      <c r="CO141" s="32">
        <f t="shared" ca="1" si="386"/>
        <v>410.68</v>
      </c>
      <c r="CP141" s="32">
        <f t="shared" ca="1" si="387"/>
        <v>118.74</v>
      </c>
      <c r="CQ141" s="32">
        <f t="shared" ca="1" si="388"/>
        <v>66.28</v>
      </c>
      <c r="CR141" s="32">
        <f t="shared" ca="1" si="389"/>
        <v>240.12</v>
      </c>
      <c r="CS141" s="32">
        <f t="shared" ca="1" si="390"/>
        <v>437.55</v>
      </c>
      <c r="CT141" s="32">
        <f t="shared" ca="1" si="391"/>
        <v>185.39</v>
      </c>
      <c r="CU141" s="32">
        <f t="shared" ca="1" si="392"/>
        <v>53</v>
      </c>
      <c r="CV141" s="32">
        <f t="shared" ca="1" si="393"/>
        <v>85.84</v>
      </c>
      <c r="CW141" s="31">
        <f t="shared" ca="1" si="394"/>
        <v>-1783.8199999999997</v>
      </c>
      <c r="CX141" s="31">
        <f t="shared" ca="1" si="395"/>
        <v>-1556.2299999999998</v>
      </c>
      <c r="CY141" s="31">
        <f t="shared" ca="1" si="396"/>
        <v>-3315.1100000000006</v>
      </c>
      <c r="CZ141" s="31">
        <f t="shared" ca="1" si="397"/>
        <v>-1027.45</v>
      </c>
      <c r="DA141" s="31">
        <f t="shared" ca="1" si="398"/>
        <v>-10038.890000000001</v>
      </c>
      <c r="DB141" s="31">
        <f t="shared" ca="1" si="399"/>
        <v>-2902.5500000000006</v>
      </c>
      <c r="DC141" s="31">
        <f t="shared" ca="1" si="400"/>
        <v>-1656.9199999999998</v>
      </c>
      <c r="DD141" s="31">
        <f t="shared" ca="1" si="401"/>
        <v>-6003.06</v>
      </c>
      <c r="DE141" s="31">
        <f t="shared" ca="1" si="402"/>
        <v>-10938.86</v>
      </c>
      <c r="DF141" s="31">
        <f t="shared" ca="1" si="403"/>
        <v>-4154.1099999999997</v>
      </c>
      <c r="DG141" s="31">
        <f t="shared" ca="1" si="404"/>
        <v>-1187.6399999999999</v>
      </c>
      <c r="DH141" s="31">
        <f t="shared" ca="1" si="405"/>
        <v>-1923.36</v>
      </c>
      <c r="DI141" s="32">
        <f t="shared" ca="1" si="334"/>
        <v>-89.19</v>
      </c>
      <c r="DJ141" s="32">
        <f t="shared" ca="1" si="335"/>
        <v>-77.81</v>
      </c>
      <c r="DK141" s="32">
        <f t="shared" ca="1" si="336"/>
        <v>-165.76</v>
      </c>
      <c r="DL141" s="32">
        <f t="shared" ca="1" si="337"/>
        <v>-51.37</v>
      </c>
      <c r="DM141" s="32">
        <f t="shared" ca="1" si="338"/>
        <v>-501.94</v>
      </c>
      <c r="DN141" s="32">
        <f t="shared" ca="1" si="339"/>
        <v>-145.13</v>
      </c>
      <c r="DO141" s="32">
        <f t="shared" ca="1" si="340"/>
        <v>-82.85</v>
      </c>
      <c r="DP141" s="32">
        <f t="shared" ca="1" si="341"/>
        <v>-300.14999999999998</v>
      </c>
      <c r="DQ141" s="32">
        <f t="shared" ca="1" si="342"/>
        <v>-546.94000000000005</v>
      </c>
      <c r="DR141" s="32">
        <f t="shared" ca="1" si="343"/>
        <v>-207.71</v>
      </c>
      <c r="DS141" s="32">
        <f t="shared" ca="1" si="344"/>
        <v>-59.38</v>
      </c>
      <c r="DT141" s="32">
        <f t="shared" ca="1" si="345"/>
        <v>-96.17</v>
      </c>
      <c r="DU141" s="31">
        <f t="shared" ca="1" si="346"/>
        <v>-387.64</v>
      </c>
      <c r="DV141" s="31">
        <f t="shared" ca="1" si="347"/>
        <v>-334.55</v>
      </c>
      <c r="DW141" s="31">
        <f t="shared" ca="1" si="348"/>
        <v>-705.66</v>
      </c>
      <c r="DX141" s="31">
        <f t="shared" ca="1" si="349"/>
        <v>-216.31</v>
      </c>
      <c r="DY141" s="31">
        <f t="shared" ca="1" si="350"/>
        <v>-2090.7600000000002</v>
      </c>
      <c r="DZ141" s="31">
        <f t="shared" ca="1" si="351"/>
        <v>-597.72</v>
      </c>
      <c r="EA141" s="31">
        <f t="shared" ca="1" si="352"/>
        <v>-337.47</v>
      </c>
      <c r="EB141" s="31">
        <f t="shared" ca="1" si="353"/>
        <v>-1208.6199999999999</v>
      </c>
      <c r="EC141" s="31">
        <f t="shared" ca="1" si="354"/>
        <v>-2176.8200000000002</v>
      </c>
      <c r="ED141" s="31">
        <f t="shared" ca="1" si="355"/>
        <v>-817.27</v>
      </c>
      <c r="EE141" s="31">
        <f t="shared" ca="1" si="356"/>
        <v>-230.88</v>
      </c>
      <c r="EF141" s="31">
        <f t="shared" ca="1" si="357"/>
        <v>-369.56</v>
      </c>
      <c r="EG141" s="32">
        <f t="shared" ca="1" si="358"/>
        <v>-2260.6499999999996</v>
      </c>
      <c r="EH141" s="32">
        <f t="shared" ca="1" si="359"/>
        <v>-1968.5899999999997</v>
      </c>
      <c r="EI141" s="32">
        <f t="shared" ca="1" si="360"/>
        <v>-4186.5300000000007</v>
      </c>
      <c r="EJ141" s="32">
        <f t="shared" ca="1" si="361"/>
        <v>-1295.1299999999999</v>
      </c>
      <c r="EK141" s="32">
        <f t="shared" ca="1" si="362"/>
        <v>-12631.590000000002</v>
      </c>
      <c r="EL141" s="32">
        <f t="shared" ca="1" si="363"/>
        <v>-3645.4000000000005</v>
      </c>
      <c r="EM141" s="32">
        <f t="shared" ca="1" si="364"/>
        <v>-2077.2399999999998</v>
      </c>
      <c r="EN141" s="32">
        <f t="shared" ca="1" si="365"/>
        <v>-7511.83</v>
      </c>
      <c r="EO141" s="32">
        <f t="shared" ca="1" si="366"/>
        <v>-13662.62</v>
      </c>
      <c r="EP141" s="32">
        <f t="shared" ca="1" si="367"/>
        <v>-5179.09</v>
      </c>
      <c r="EQ141" s="32">
        <f t="shared" ca="1" si="368"/>
        <v>-1477.9</v>
      </c>
      <c r="ER141" s="32">
        <f t="shared" ca="1" si="369"/>
        <v>-2389.09</v>
      </c>
    </row>
    <row r="143" spans="1:148" x14ac:dyDescent="0.25">
      <c r="A143" t="s">
        <v>534</v>
      </c>
    </row>
    <row r="144" spans="1:148" x14ac:dyDescent="0.25">
      <c r="A144" t="s">
        <v>543</v>
      </c>
    </row>
    <row r="145" spans="1:1" x14ac:dyDescent="0.25">
      <c r="A145" t="s">
        <v>535</v>
      </c>
    </row>
    <row r="146" spans="1:1" x14ac:dyDescent="0.25">
      <c r="A146" t="s">
        <v>536</v>
      </c>
    </row>
    <row r="147" spans="1:1" x14ac:dyDescent="0.25">
      <c r="A147" t="s">
        <v>537</v>
      </c>
    </row>
    <row r="148" spans="1:1" x14ac:dyDescent="0.25">
      <c r="A148" t="s">
        <v>538</v>
      </c>
    </row>
    <row r="149" spans="1:1" x14ac:dyDescent="0.25">
      <c r="A149" t="s">
        <v>539</v>
      </c>
    </row>
  </sheetData>
  <sortState xmlns:xlrd2="http://schemas.microsoft.com/office/spreadsheetml/2017/richdata2" ref="B5:FF153">
    <sortCondition ref="B5:B153"/>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19 Nov 2020&amp;C&amp;9Page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8"/>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x14ac:dyDescent="0.25">
      <c r="A1" s="22" t="s">
        <v>554</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x14ac:dyDescent="0.25">
      <c r="A2" s="29" t="str">
        <f>'Module C Adjustments'!A2</f>
        <v>Estimate - November 19, 2020</v>
      </c>
      <c r="B2" s="22"/>
      <c r="E2" s="52" t="s">
        <v>0</v>
      </c>
      <c r="Q2" s="38" t="s">
        <v>519</v>
      </c>
      <c r="R2" s="38"/>
      <c r="S2" s="38"/>
      <c r="T2" s="38"/>
      <c r="U2" s="38"/>
      <c r="V2" s="38"/>
      <c r="W2" s="38"/>
      <c r="X2" s="38"/>
      <c r="Y2" s="38"/>
      <c r="Z2" s="39"/>
      <c r="AA2" s="40"/>
      <c r="AB2" s="39" t="s">
        <v>512</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433</v>
      </c>
      <c r="BM2" s="38" t="s">
        <v>513</v>
      </c>
      <c r="BN2" s="38"/>
      <c r="BO2" s="38"/>
      <c r="BP2" s="38"/>
      <c r="BQ2" s="38"/>
      <c r="BR2" s="38"/>
      <c r="BS2" s="38"/>
      <c r="BT2" s="38"/>
      <c r="BU2" s="38"/>
      <c r="BV2" s="39"/>
      <c r="BW2" s="40"/>
      <c r="BX2" s="39" t="s">
        <v>509</v>
      </c>
      <c r="BY2" s="66" t="s">
        <v>514</v>
      </c>
      <c r="BZ2" s="66"/>
      <c r="CA2" s="66"/>
      <c r="CB2" s="66"/>
      <c r="CC2" s="66"/>
      <c r="CD2" s="66"/>
      <c r="CE2" s="66"/>
      <c r="CF2" s="66"/>
      <c r="CG2" s="66"/>
      <c r="CH2" s="30"/>
      <c r="CI2" s="68"/>
      <c r="CJ2" s="30" t="s">
        <v>515</v>
      </c>
      <c r="CK2" s="5" t="s">
        <v>5</v>
      </c>
      <c r="CL2" s="5"/>
      <c r="CM2" s="5"/>
      <c r="CN2" s="5"/>
      <c r="CO2" s="5"/>
      <c r="CP2" s="5"/>
      <c r="CQ2" s="5"/>
      <c r="CR2" s="5"/>
      <c r="CS2" s="5"/>
      <c r="CT2" s="5"/>
      <c r="CU2" s="5"/>
      <c r="CV2" s="5"/>
      <c r="CW2" s="61" t="s">
        <v>430</v>
      </c>
      <c r="DH2" s="23" t="s">
        <v>435</v>
      </c>
      <c r="DI2" s="56" t="s">
        <v>516</v>
      </c>
      <c r="DJ2" s="32"/>
      <c r="DK2" s="32"/>
      <c r="DL2" s="32"/>
      <c r="DM2" s="32"/>
      <c r="DN2" s="32"/>
      <c r="DO2" s="32"/>
      <c r="DP2" s="32"/>
      <c r="DQ2" s="32"/>
      <c r="DR2" s="32"/>
      <c r="DS2" s="32"/>
      <c r="DT2" s="24" t="s">
        <v>517</v>
      </c>
      <c r="DU2" s="61" t="s">
        <v>521</v>
      </c>
      <c r="DV2" s="61"/>
      <c r="DW2" s="61"/>
      <c r="DX2" s="61"/>
      <c r="DY2" s="61"/>
      <c r="DZ2" s="61"/>
      <c r="EA2" s="61"/>
      <c r="EB2" s="61"/>
      <c r="EC2" s="61"/>
      <c r="ED2" s="61"/>
      <c r="EE2" s="61"/>
      <c r="EF2" s="23" t="s">
        <v>518</v>
      </c>
      <c r="EG2" s="56" t="s">
        <v>522</v>
      </c>
      <c r="EH2" s="56"/>
      <c r="EI2" s="56"/>
      <c r="EJ2" s="56"/>
      <c r="EK2" s="56"/>
      <c r="EL2" s="56"/>
      <c r="EM2" s="56"/>
      <c r="EN2" s="56"/>
      <c r="EO2" s="56"/>
      <c r="EP2" s="56"/>
      <c r="EQ2" s="56"/>
      <c r="ER2" s="24" t="s">
        <v>523</v>
      </c>
    </row>
    <row r="3" spans="1:148" x14ac:dyDescent="0.25">
      <c r="E3" s="64"/>
      <c r="F3" s="64"/>
      <c r="G3" s="64"/>
      <c r="H3" s="64"/>
      <c r="I3" s="64"/>
      <c r="J3" s="64"/>
      <c r="K3" s="64"/>
      <c r="L3" s="64"/>
      <c r="M3" s="64"/>
      <c r="N3" s="64"/>
      <c r="O3" s="77"/>
      <c r="P3" s="77"/>
      <c r="Q3" s="32"/>
      <c r="R3" s="32"/>
      <c r="S3" s="32"/>
      <c r="T3" s="32"/>
      <c r="U3" s="32"/>
      <c r="V3" s="32"/>
      <c r="W3" s="32"/>
      <c r="X3" s="32"/>
      <c r="Y3" s="32"/>
      <c r="Z3" s="32"/>
      <c r="AA3" s="32"/>
      <c r="AB3" s="32"/>
      <c r="AC3" s="66"/>
      <c r="AD3" s="66"/>
      <c r="AE3" s="66"/>
      <c r="AF3" s="66"/>
      <c r="AG3" s="66"/>
      <c r="AH3" s="66"/>
      <c r="AI3" s="66"/>
      <c r="AJ3" s="66"/>
      <c r="AK3" s="66"/>
      <c r="AL3" s="66"/>
      <c r="AM3" s="78"/>
      <c r="AN3" s="78"/>
      <c r="AO3" s="42"/>
      <c r="AP3" s="41"/>
      <c r="AQ3" s="41"/>
      <c r="AR3" s="41"/>
      <c r="AS3" s="41"/>
      <c r="AT3" s="41"/>
      <c r="AU3" s="41"/>
      <c r="AV3" s="41"/>
      <c r="AW3" s="41"/>
      <c r="AX3" s="41"/>
      <c r="AY3" s="41"/>
      <c r="AZ3" s="41"/>
      <c r="BA3" s="66"/>
      <c r="BB3" s="66"/>
      <c r="BC3" s="66"/>
      <c r="BD3" s="66"/>
      <c r="BE3" s="66"/>
      <c r="BF3" s="66"/>
      <c r="BG3" s="66"/>
      <c r="BH3" s="66"/>
      <c r="BI3" s="66"/>
      <c r="BJ3" s="66"/>
      <c r="BK3" s="78"/>
      <c r="BL3" s="78"/>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78"/>
      <c r="DH3" s="78"/>
      <c r="DI3" s="38"/>
      <c r="DJ3" s="38"/>
      <c r="DK3" s="38"/>
      <c r="DL3" s="38"/>
      <c r="DM3" s="38"/>
      <c r="DN3" s="38"/>
      <c r="DO3" s="38"/>
      <c r="DP3" s="38"/>
      <c r="DQ3" s="38"/>
      <c r="DR3" s="39"/>
      <c r="DS3" s="39"/>
      <c r="DT3" s="38"/>
      <c r="DU3" s="66"/>
      <c r="DV3" s="66"/>
      <c r="DW3" s="66"/>
      <c r="DX3" s="66"/>
      <c r="DY3" s="66"/>
      <c r="DZ3" s="66"/>
      <c r="EA3" s="66"/>
      <c r="EB3" s="66"/>
      <c r="EC3" s="66"/>
      <c r="ED3" s="66"/>
      <c r="EE3" s="78"/>
      <c r="EF3" s="78"/>
      <c r="EG3" s="38"/>
      <c r="EH3" s="38"/>
      <c r="EI3" s="38"/>
      <c r="EJ3" s="38"/>
      <c r="EK3" s="38"/>
      <c r="EL3" s="38"/>
      <c r="EM3" s="38"/>
      <c r="EN3" s="38"/>
      <c r="EO3" s="38"/>
      <c r="EP3" s="38"/>
      <c r="EQ3" s="76"/>
      <c r="ER3" s="76"/>
    </row>
    <row r="4" spans="1:148" s="7" customFormat="1" x14ac:dyDescent="0.25">
      <c r="A4" s="7" t="s">
        <v>8</v>
      </c>
      <c r="B4" s="1" t="s">
        <v>495</v>
      </c>
      <c r="C4" s="7" t="s">
        <v>9</v>
      </c>
      <c r="D4" s="7" t="s">
        <v>10</v>
      </c>
      <c r="E4" s="8">
        <v>41275</v>
      </c>
      <c r="F4" s="8">
        <v>41306</v>
      </c>
      <c r="G4" s="8">
        <v>41334</v>
      </c>
      <c r="H4" s="8">
        <v>41365</v>
      </c>
      <c r="I4" s="8">
        <v>41395</v>
      </c>
      <c r="J4" s="8">
        <v>41426</v>
      </c>
      <c r="K4" s="8">
        <v>41456</v>
      </c>
      <c r="L4" s="8">
        <v>41487</v>
      </c>
      <c r="M4" s="8">
        <v>41518</v>
      </c>
      <c r="N4" s="8">
        <v>41548</v>
      </c>
      <c r="O4" s="8">
        <v>41579</v>
      </c>
      <c r="P4" s="8">
        <v>41609</v>
      </c>
      <c r="Q4" s="9">
        <v>41275</v>
      </c>
      <c r="R4" s="9">
        <v>41306</v>
      </c>
      <c r="S4" s="9">
        <v>41334</v>
      </c>
      <c r="T4" s="9">
        <v>41365</v>
      </c>
      <c r="U4" s="9">
        <v>41395</v>
      </c>
      <c r="V4" s="9">
        <v>41426</v>
      </c>
      <c r="W4" s="9">
        <v>41456</v>
      </c>
      <c r="X4" s="9">
        <v>41487</v>
      </c>
      <c r="Y4" s="9">
        <v>41518</v>
      </c>
      <c r="Z4" s="9">
        <v>41548</v>
      </c>
      <c r="AA4" s="9">
        <v>41579</v>
      </c>
      <c r="AB4" s="9">
        <v>41609</v>
      </c>
      <c r="AC4" s="10">
        <v>41275</v>
      </c>
      <c r="AD4" s="10">
        <v>41306</v>
      </c>
      <c r="AE4" s="10">
        <v>41334</v>
      </c>
      <c r="AF4" s="10">
        <v>41365</v>
      </c>
      <c r="AG4" s="10">
        <v>41395</v>
      </c>
      <c r="AH4" s="10">
        <v>41426</v>
      </c>
      <c r="AI4" s="10">
        <v>41456</v>
      </c>
      <c r="AJ4" s="10">
        <v>41487</v>
      </c>
      <c r="AK4" s="10">
        <v>41518</v>
      </c>
      <c r="AL4" s="10">
        <v>41548</v>
      </c>
      <c r="AM4" s="10">
        <v>41579</v>
      </c>
      <c r="AN4" s="10">
        <v>41609</v>
      </c>
      <c r="AO4" s="9">
        <v>41275</v>
      </c>
      <c r="AP4" s="9">
        <v>41306</v>
      </c>
      <c r="AQ4" s="9">
        <v>41334</v>
      </c>
      <c r="AR4" s="9">
        <v>41365</v>
      </c>
      <c r="AS4" s="9">
        <v>41395</v>
      </c>
      <c r="AT4" s="9">
        <v>41426</v>
      </c>
      <c r="AU4" s="9">
        <v>41456</v>
      </c>
      <c r="AV4" s="9">
        <v>41487</v>
      </c>
      <c r="AW4" s="9">
        <v>41518</v>
      </c>
      <c r="AX4" s="9">
        <v>41548</v>
      </c>
      <c r="AY4" s="9">
        <v>41579</v>
      </c>
      <c r="AZ4" s="9">
        <v>41609</v>
      </c>
      <c r="BA4" s="10">
        <v>41275</v>
      </c>
      <c r="BB4" s="10">
        <v>41306</v>
      </c>
      <c r="BC4" s="10">
        <v>41334</v>
      </c>
      <c r="BD4" s="10">
        <v>41365</v>
      </c>
      <c r="BE4" s="10">
        <v>41395</v>
      </c>
      <c r="BF4" s="10">
        <v>41426</v>
      </c>
      <c r="BG4" s="10">
        <v>41456</v>
      </c>
      <c r="BH4" s="10">
        <v>41487</v>
      </c>
      <c r="BI4" s="10">
        <v>41518</v>
      </c>
      <c r="BJ4" s="10">
        <v>41548</v>
      </c>
      <c r="BK4" s="10">
        <v>41579</v>
      </c>
      <c r="BL4" s="10">
        <v>41609</v>
      </c>
      <c r="BM4" s="9">
        <v>41275</v>
      </c>
      <c r="BN4" s="9">
        <v>41306</v>
      </c>
      <c r="BO4" s="9">
        <v>41334</v>
      </c>
      <c r="BP4" s="9">
        <v>41365</v>
      </c>
      <c r="BQ4" s="9">
        <v>41395</v>
      </c>
      <c r="BR4" s="9">
        <v>41426</v>
      </c>
      <c r="BS4" s="9">
        <v>41456</v>
      </c>
      <c r="BT4" s="9">
        <v>41487</v>
      </c>
      <c r="BU4" s="9">
        <v>41518</v>
      </c>
      <c r="BV4" s="9">
        <v>41548</v>
      </c>
      <c r="BW4" s="9">
        <v>41579</v>
      </c>
      <c r="BX4" s="9">
        <v>41609</v>
      </c>
      <c r="BY4" s="10">
        <v>41275</v>
      </c>
      <c r="BZ4" s="10">
        <v>41306</v>
      </c>
      <c r="CA4" s="10">
        <v>41334</v>
      </c>
      <c r="CB4" s="10">
        <v>41365</v>
      </c>
      <c r="CC4" s="10">
        <v>41395</v>
      </c>
      <c r="CD4" s="10">
        <v>41426</v>
      </c>
      <c r="CE4" s="10">
        <v>41456</v>
      </c>
      <c r="CF4" s="10">
        <v>41487</v>
      </c>
      <c r="CG4" s="10">
        <v>41518</v>
      </c>
      <c r="CH4" s="10">
        <v>41548</v>
      </c>
      <c r="CI4" s="10">
        <v>41579</v>
      </c>
      <c r="CJ4" s="10">
        <v>41609</v>
      </c>
      <c r="CK4" s="9">
        <v>41275</v>
      </c>
      <c r="CL4" s="9">
        <v>41306</v>
      </c>
      <c r="CM4" s="9">
        <v>41334</v>
      </c>
      <c r="CN4" s="9">
        <v>41365</v>
      </c>
      <c r="CO4" s="9">
        <v>41395</v>
      </c>
      <c r="CP4" s="9">
        <v>41426</v>
      </c>
      <c r="CQ4" s="9">
        <v>41456</v>
      </c>
      <c r="CR4" s="9">
        <v>41487</v>
      </c>
      <c r="CS4" s="9">
        <v>41518</v>
      </c>
      <c r="CT4" s="9">
        <v>41548</v>
      </c>
      <c r="CU4" s="9">
        <v>41579</v>
      </c>
      <c r="CV4" s="9">
        <v>41609</v>
      </c>
      <c r="CW4" s="10">
        <v>41275</v>
      </c>
      <c r="CX4" s="10">
        <v>41306</v>
      </c>
      <c r="CY4" s="10">
        <v>41334</v>
      </c>
      <c r="CZ4" s="10">
        <v>41365</v>
      </c>
      <c r="DA4" s="10">
        <v>41395</v>
      </c>
      <c r="DB4" s="10">
        <v>41426</v>
      </c>
      <c r="DC4" s="10">
        <v>41456</v>
      </c>
      <c r="DD4" s="10">
        <v>41487</v>
      </c>
      <c r="DE4" s="10">
        <v>41518</v>
      </c>
      <c r="DF4" s="10">
        <v>41548</v>
      </c>
      <c r="DG4" s="10">
        <v>41579</v>
      </c>
      <c r="DH4" s="10">
        <v>41609</v>
      </c>
      <c r="DI4" s="9">
        <v>41275</v>
      </c>
      <c r="DJ4" s="9">
        <v>41306</v>
      </c>
      <c r="DK4" s="9">
        <v>41334</v>
      </c>
      <c r="DL4" s="9">
        <v>41365</v>
      </c>
      <c r="DM4" s="9">
        <v>41395</v>
      </c>
      <c r="DN4" s="9">
        <v>41426</v>
      </c>
      <c r="DO4" s="9">
        <v>41456</v>
      </c>
      <c r="DP4" s="9">
        <v>41487</v>
      </c>
      <c r="DQ4" s="9">
        <v>41518</v>
      </c>
      <c r="DR4" s="9">
        <v>41548</v>
      </c>
      <c r="DS4" s="9">
        <v>41579</v>
      </c>
      <c r="DT4" s="9">
        <v>41609</v>
      </c>
      <c r="DU4" s="10">
        <v>41275</v>
      </c>
      <c r="DV4" s="10">
        <v>41306</v>
      </c>
      <c r="DW4" s="10">
        <v>41334</v>
      </c>
      <c r="DX4" s="10">
        <v>41365</v>
      </c>
      <c r="DY4" s="10">
        <v>41395</v>
      </c>
      <c r="DZ4" s="10">
        <v>41426</v>
      </c>
      <c r="EA4" s="10">
        <v>41456</v>
      </c>
      <c r="EB4" s="10">
        <v>41487</v>
      </c>
      <c r="EC4" s="10">
        <v>41518</v>
      </c>
      <c r="ED4" s="10">
        <v>41548</v>
      </c>
      <c r="EE4" s="10">
        <v>41579</v>
      </c>
      <c r="EF4" s="10">
        <v>41609</v>
      </c>
      <c r="EG4" s="9">
        <v>41275</v>
      </c>
      <c r="EH4" s="9">
        <v>41306</v>
      </c>
      <c r="EI4" s="9">
        <v>41334</v>
      </c>
      <c r="EJ4" s="9">
        <v>41365</v>
      </c>
      <c r="EK4" s="9">
        <v>41395</v>
      </c>
      <c r="EL4" s="9">
        <v>41426</v>
      </c>
      <c r="EM4" s="9">
        <v>41456</v>
      </c>
      <c r="EN4" s="9">
        <v>41487</v>
      </c>
      <c r="EO4" s="9">
        <v>41518</v>
      </c>
      <c r="EP4" s="9">
        <v>41548</v>
      </c>
      <c r="EQ4" s="9">
        <v>41579</v>
      </c>
      <c r="ER4" s="9">
        <v>41609</v>
      </c>
    </row>
    <row r="5" spans="1:148" x14ac:dyDescent="0.25">
      <c r="A5" t="s">
        <v>486</v>
      </c>
      <c r="B5" s="1" t="s">
        <v>555</v>
      </c>
      <c r="C5" t="s">
        <v>510</v>
      </c>
      <c r="D5" t="str">
        <f ca="1">VLOOKUP($B5,LossFactorLookup,2,FALSE)</f>
        <v>Syncrude Industrial System DOS</v>
      </c>
      <c r="E5" s="51">
        <v>1312.347</v>
      </c>
      <c r="Q5" s="32">
        <v>3635.2</v>
      </c>
      <c r="R5" s="32"/>
      <c r="S5" s="32"/>
      <c r="T5" s="32"/>
      <c r="U5" s="32"/>
      <c r="V5" s="32"/>
      <c r="W5" s="32"/>
      <c r="X5" s="32"/>
      <c r="Y5" s="32"/>
      <c r="Z5" s="32"/>
      <c r="AA5" s="32"/>
      <c r="AB5" s="32"/>
      <c r="AC5" s="31">
        <v>30174.58</v>
      </c>
      <c r="AD5" s="31"/>
      <c r="AE5" s="31"/>
      <c r="AF5" s="31"/>
      <c r="AG5" s="31"/>
      <c r="AH5" s="31"/>
      <c r="AI5" s="31"/>
      <c r="AJ5" s="31"/>
      <c r="AK5" s="31"/>
      <c r="AL5" s="31"/>
      <c r="AM5" s="31"/>
      <c r="AN5" s="31"/>
      <c r="AO5" s="42">
        <v>-2.76</v>
      </c>
      <c r="AP5" s="42">
        <v>-2.76</v>
      </c>
      <c r="AQ5" s="42">
        <v>-2.76</v>
      </c>
      <c r="AR5" s="42">
        <v>-2.76</v>
      </c>
      <c r="AS5" s="42">
        <v>-2.76</v>
      </c>
      <c r="AT5" s="42">
        <v>-2.76</v>
      </c>
      <c r="AU5" s="42">
        <v>-2.76</v>
      </c>
      <c r="AV5" s="42">
        <v>-2.76</v>
      </c>
      <c r="AW5" s="42">
        <v>-2.76</v>
      </c>
      <c r="AX5" s="42">
        <v>-2.76</v>
      </c>
      <c r="AY5" s="42">
        <v>-2.76</v>
      </c>
      <c r="AZ5" s="42">
        <v>-2.76</v>
      </c>
      <c r="BA5" s="31">
        <v>-832.82</v>
      </c>
      <c r="BB5" s="31"/>
      <c r="BC5" s="31"/>
      <c r="BD5" s="31"/>
      <c r="BE5" s="31"/>
      <c r="BF5" s="31"/>
      <c r="BG5" s="31"/>
      <c r="BH5" s="31"/>
      <c r="BI5" s="31"/>
      <c r="BJ5" s="31"/>
      <c r="BK5" s="31"/>
      <c r="BL5" s="31"/>
      <c r="BM5" s="32">
        <v>24431.4</v>
      </c>
      <c r="BN5" s="32"/>
      <c r="BO5" s="32"/>
      <c r="BP5" s="32"/>
      <c r="BQ5" s="32"/>
      <c r="BR5" s="32"/>
      <c r="BS5" s="32"/>
      <c r="BT5" s="32"/>
      <c r="BU5" s="32"/>
      <c r="BV5" s="32"/>
      <c r="BW5" s="32"/>
      <c r="BX5" s="32"/>
      <c r="BY5" s="31">
        <f t="shared" ref="BY5" si="0">MAX(Q5+BA5,BM5)</f>
        <v>24431.4</v>
      </c>
      <c r="BZ5" s="31">
        <f t="shared" ref="BZ5" si="1">MAX(R5+BB5,BN5)</f>
        <v>0</v>
      </c>
      <c r="CA5" s="31">
        <f t="shared" ref="CA5" si="2">MAX(S5+BC5,BO5)</f>
        <v>0</v>
      </c>
      <c r="CB5" s="31">
        <f t="shared" ref="CB5" si="3">MAX(T5+BD5,BP5)</f>
        <v>0</v>
      </c>
      <c r="CC5" s="31">
        <f t="shared" ref="CC5" si="4">MAX(U5+BE5,BQ5)</f>
        <v>0</v>
      </c>
      <c r="CD5" s="31">
        <f>MAX(V5+BF5,BR5)</f>
        <v>0</v>
      </c>
      <c r="CE5" s="31">
        <f t="shared" ref="CE5" si="5">MAX(W5+BG5,BS5)</f>
        <v>0</v>
      </c>
      <c r="CF5" s="31">
        <f t="shared" ref="CF5" si="6">MAX(X5+BH5,BT5)</f>
        <v>0</v>
      </c>
      <c r="CG5" s="31">
        <f t="shared" ref="CG5" si="7">MAX(Y5+BI5,BU5)</f>
        <v>0</v>
      </c>
      <c r="CH5" s="31">
        <f t="shared" ref="CH5" si="8">MAX(Z5+BJ5,BV5)</f>
        <v>0</v>
      </c>
      <c r="CI5" s="31">
        <f t="shared" ref="CI5" si="9">MAX(AA5+BK5,BW5)</f>
        <v>0</v>
      </c>
      <c r="CJ5" s="31">
        <f t="shared" ref="CJ5" si="10">MAX(AB5+BL5,BX5)</f>
        <v>0</v>
      </c>
      <c r="CK5" s="6">
        <f t="shared" ref="CK5:CV9" ca="1" si="11">VLOOKUP($B5,LossFactorLookup,3,FALSE)</f>
        <v>-2E-3</v>
      </c>
      <c r="CL5" s="6">
        <f t="shared" ca="1" si="11"/>
        <v>-2E-3</v>
      </c>
      <c r="CM5" s="6">
        <f t="shared" ca="1" si="11"/>
        <v>-2E-3</v>
      </c>
      <c r="CN5" s="6">
        <f t="shared" ca="1" si="11"/>
        <v>-2E-3</v>
      </c>
      <c r="CO5" s="6">
        <f t="shared" ca="1" si="11"/>
        <v>-2E-3</v>
      </c>
      <c r="CP5" s="6">
        <f t="shared" ca="1" si="11"/>
        <v>-2E-3</v>
      </c>
      <c r="CQ5" s="6">
        <f t="shared" ca="1" si="11"/>
        <v>-2E-3</v>
      </c>
      <c r="CR5" s="6">
        <f t="shared" ca="1" si="11"/>
        <v>-2E-3</v>
      </c>
      <c r="CS5" s="6">
        <f t="shared" ca="1" si="11"/>
        <v>-2E-3</v>
      </c>
      <c r="CT5" s="6">
        <f t="shared" ca="1" si="11"/>
        <v>-2E-3</v>
      </c>
      <c r="CU5" s="6">
        <f t="shared" ca="1" si="11"/>
        <v>-2E-3</v>
      </c>
      <c r="CV5" s="6">
        <f t="shared" ca="1" si="11"/>
        <v>-2E-3</v>
      </c>
      <c r="CW5" s="31">
        <f t="shared" ref="CW5:DH5" ca="1" si="12">ROUND(AC5*CK5,2)</f>
        <v>-60.35</v>
      </c>
      <c r="CX5" s="31">
        <f t="shared" ca="1" si="12"/>
        <v>0</v>
      </c>
      <c r="CY5" s="31">
        <f t="shared" ca="1" si="12"/>
        <v>0</v>
      </c>
      <c r="CZ5" s="31">
        <f t="shared" ca="1" si="12"/>
        <v>0</v>
      </c>
      <c r="DA5" s="31">
        <f t="shared" ca="1" si="12"/>
        <v>0</v>
      </c>
      <c r="DB5" s="31">
        <f t="shared" ca="1" si="12"/>
        <v>0</v>
      </c>
      <c r="DC5" s="31">
        <f t="shared" ca="1" si="12"/>
        <v>0</v>
      </c>
      <c r="DD5" s="31">
        <f t="shared" ca="1" si="12"/>
        <v>0</v>
      </c>
      <c r="DE5" s="31">
        <f t="shared" ca="1" si="12"/>
        <v>0</v>
      </c>
      <c r="DF5" s="31">
        <f t="shared" ca="1" si="12"/>
        <v>0</v>
      </c>
      <c r="DG5" s="31">
        <f t="shared" ca="1" si="12"/>
        <v>0</v>
      </c>
      <c r="DH5" s="31">
        <f t="shared" ca="1" si="12"/>
        <v>0</v>
      </c>
      <c r="DI5" s="32">
        <f t="shared" ref="DI5:DM5" ca="1" si="13">MAX(Q5+CW5,BM5)</f>
        <v>24431.4</v>
      </c>
      <c r="DJ5" s="32">
        <f t="shared" ca="1" si="13"/>
        <v>0</v>
      </c>
      <c r="DK5" s="32">
        <f t="shared" ca="1" si="13"/>
        <v>0</v>
      </c>
      <c r="DL5" s="32">
        <f t="shared" ca="1" si="13"/>
        <v>0</v>
      </c>
      <c r="DM5" s="32">
        <f t="shared" ca="1" si="13"/>
        <v>0</v>
      </c>
      <c r="DN5" s="32">
        <f ca="1">MAX(V5+DB5,BR5)</f>
        <v>0</v>
      </c>
      <c r="DO5" s="32">
        <f t="shared" ref="DO5:DT5" ca="1" si="14">MAX(W5+DC5,BS5)</f>
        <v>0</v>
      </c>
      <c r="DP5" s="32">
        <f t="shared" ca="1" si="14"/>
        <v>0</v>
      </c>
      <c r="DQ5" s="32">
        <f t="shared" ca="1" si="14"/>
        <v>0</v>
      </c>
      <c r="DR5" s="32">
        <f t="shared" ca="1" si="14"/>
        <v>0</v>
      </c>
      <c r="DS5" s="32">
        <f t="shared" ca="1" si="14"/>
        <v>0</v>
      </c>
      <c r="DT5" s="32">
        <f t="shared" ca="1" si="14"/>
        <v>0</v>
      </c>
      <c r="DU5" s="31">
        <f ca="1">DI5-BY5</f>
        <v>0</v>
      </c>
      <c r="DV5" s="31">
        <f t="shared" ref="DV5" ca="1" si="15">DJ5-BZ5</f>
        <v>0</v>
      </c>
      <c r="DW5" s="31">
        <f t="shared" ref="DW5" ca="1" si="16">DK5-CA5</f>
        <v>0</v>
      </c>
      <c r="DX5" s="31">
        <f t="shared" ref="DX5" ca="1" si="17">DL5-CB5</f>
        <v>0</v>
      </c>
      <c r="DY5" s="31">
        <f t="shared" ref="DY5" ca="1" si="18">DM5-CC5</f>
        <v>0</v>
      </c>
      <c r="DZ5" s="31">
        <f t="shared" ref="DZ5" ca="1" si="19">DN5-CD5</f>
        <v>0</v>
      </c>
      <c r="EA5" s="31">
        <f t="shared" ref="EA5" ca="1" si="20">DO5-CE5</f>
        <v>0</v>
      </c>
      <c r="EB5" s="31">
        <f t="shared" ref="EB5" ca="1" si="21">DP5-CF5</f>
        <v>0</v>
      </c>
      <c r="EC5" s="31">
        <f t="shared" ref="EC5" ca="1" si="22">DQ5-CG5</f>
        <v>0</v>
      </c>
      <c r="ED5" s="31">
        <f t="shared" ref="ED5" ca="1" si="23">DR5-CH5</f>
        <v>0</v>
      </c>
      <c r="EE5" s="31">
        <f t="shared" ref="EE5" ca="1" si="24">DS5-CI5</f>
        <v>0</v>
      </c>
      <c r="EF5" s="31">
        <f t="shared" ref="EF5" ca="1" si="25">DT5-CJ5</f>
        <v>0</v>
      </c>
      <c r="EG5" s="32">
        <f ca="1">DU5+BA5</f>
        <v>-832.82</v>
      </c>
      <c r="EH5" s="32">
        <f t="shared" ref="EH5" ca="1" si="26">DV5+BB5</f>
        <v>0</v>
      </c>
      <c r="EI5" s="32">
        <f t="shared" ref="EI5" ca="1" si="27">DW5+BC5</f>
        <v>0</v>
      </c>
      <c r="EJ5" s="32">
        <f t="shared" ref="EJ5" ca="1" si="28">DX5+BD5</f>
        <v>0</v>
      </c>
      <c r="EK5" s="32">
        <f t="shared" ref="EK5" ca="1" si="29">DY5+BE5</f>
        <v>0</v>
      </c>
      <c r="EL5" s="32">
        <f t="shared" ref="EL5" ca="1" si="30">DZ5+BF5</f>
        <v>0</v>
      </c>
      <c r="EM5" s="32">
        <f t="shared" ref="EM5" ca="1" si="31">EA5+BG5</f>
        <v>0</v>
      </c>
      <c r="EN5" s="32">
        <f t="shared" ref="EN5" ca="1" si="32">EB5+BH5</f>
        <v>0</v>
      </c>
      <c r="EO5" s="32">
        <f t="shared" ref="EO5" ca="1" si="33">EC5+BI5</f>
        <v>0</v>
      </c>
      <c r="EP5" s="32">
        <f t="shared" ref="EP5" ca="1" si="34">ED5+BJ5</f>
        <v>0</v>
      </c>
      <c r="EQ5" s="32">
        <f t="shared" ref="EQ5" ca="1" si="35">EE5+BK5</f>
        <v>0</v>
      </c>
      <c r="ER5" s="32">
        <f t="shared" ref="ER5" ca="1" si="36">EF5+BL5</f>
        <v>0</v>
      </c>
    </row>
    <row r="6" spans="1:148" x14ac:dyDescent="0.25">
      <c r="A6" t="s">
        <v>486</v>
      </c>
      <c r="B6" s="1" t="s">
        <v>555</v>
      </c>
      <c r="C6" t="s">
        <v>511</v>
      </c>
      <c r="D6" t="str">
        <f ca="1">VLOOKUP($B6,LossFactorLookup,2,FALSE)</f>
        <v>Syncrude Industrial System DOS</v>
      </c>
      <c r="E6" s="51">
        <v>3409.8879999999999</v>
      </c>
      <c r="Q6" s="32">
        <v>9445.39</v>
      </c>
      <c r="R6" s="32"/>
      <c r="S6" s="32"/>
      <c r="T6" s="32"/>
      <c r="U6" s="32"/>
      <c r="V6" s="32"/>
      <c r="W6" s="32"/>
      <c r="X6" s="32"/>
      <c r="Y6" s="32"/>
      <c r="Z6" s="32"/>
      <c r="AA6" s="32"/>
      <c r="AB6" s="32"/>
      <c r="AC6" s="31">
        <v>115318.26</v>
      </c>
      <c r="AD6" s="31"/>
      <c r="AE6" s="31"/>
      <c r="AF6" s="31"/>
      <c r="AG6" s="31"/>
      <c r="AH6" s="31"/>
      <c r="AI6" s="31"/>
      <c r="AJ6" s="31"/>
      <c r="AK6" s="31"/>
      <c r="AL6" s="31"/>
      <c r="AM6" s="31"/>
      <c r="AN6" s="31"/>
      <c r="AO6" s="42">
        <v>-2.76</v>
      </c>
      <c r="AP6" s="42">
        <v>-2.76</v>
      </c>
      <c r="AQ6" s="42">
        <v>-2.76</v>
      </c>
      <c r="AR6" s="42">
        <v>-2.76</v>
      </c>
      <c r="AS6" s="42">
        <v>-2.76</v>
      </c>
      <c r="AT6" s="42">
        <v>-2.76</v>
      </c>
      <c r="AU6" s="42">
        <v>-2.76</v>
      </c>
      <c r="AV6" s="42">
        <v>-2.76</v>
      </c>
      <c r="AW6" s="42">
        <v>-2.76</v>
      </c>
      <c r="AX6" s="42">
        <v>-2.76</v>
      </c>
      <c r="AY6" s="42">
        <v>-2.76</v>
      </c>
      <c r="AZ6" s="42">
        <v>-2.76</v>
      </c>
      <c r="BA6" s="31">
        <v>-3182.78</v>
      </c>
      <c r="BB6" s="31"/>
      <c r="BC6" s="31"/>
      <c r="BD6" s="31"/>
      <c r="BE6" s="31"/>
      <c r="BF6" s="31"/>
      <c r="BG6" s="31"/>
      <c r="BH6" s="31"/>
      <c r="BI6" s="31"/>
      <c r="BJ6" s="31"/>
      <c r="BK6" s="31"/>
      <c r="BL6" s="31"/>
      <c r="BM6" s="32">
        <v>24431.4</v>
      </c>
      <c r="BN6" s="32"/>
      <c r="BO6" s="32"/>
      <c r="BP6" s="32"/>
      <c r="BQ6" s="32"/>
      <c r="BR6" s="32"/>
      <c r="BS6" s="32"/>
      <c r="BT6" s="32"/>
      <c r="BU6" s="32"/>
      <c r="BV6" s="32"/>
      <c r="BW6" s="32"/>
      <c r="BX6" s="32"/>
      <c r="BY6" s="31">
        <f t="shared" ref="BY6:BY9" si="37">MAX(Q6+BA6,BM6)</f>
        <v>24431.4</v>
      </c>
      <c r="BZ6" s="31">
        <f t="shared" ref="BZ6:BZ9" si="38">MAX(R6+BB6,BN6)</f>
        <v>0</v>
      </c>
      <c r="CA6" s="31">
        <f t="shared" ref="CA6:CA9" si="39">MAX(S6+BC6,BO6)</f>
        <v>0</v>
      </c>
      <c r="CB6" s="31">
        <f t="shared" ref="CB6:CB9" si="40">MAX(T6+BD6,BP6)</f>
        <v>0</v>
      </c>
      <c r="CC6" s="31">
        <f t="shared" ref="CC6:CC9" si="41">MAX(U6+BE6,BQ6)</f>
        <v>0</v>
      </c>
      <c r="CD6" s="31">
        <f t="shared" ref="CD6:CD9" si="42">MAX(V6+BF6,BR6)</f>
        <v>0</v>
      </c>
      <c r="CE6" s="31">
        <f t="shared" ref="CE6:CE9" si="43">MAX(W6+BG6,BS6)</f>
        <v>0</v>
      </c>
      <c r="CF6" s="31">
        <f t="shared" ref="CF6:CF9" si="44">MAX(X6+BH6,BT6)</f>
        <v>0</v>
      </c>
      <c r="CG6" s="31">
        <f t="shared" ref="CG6:CG9" si="45">MAX(Y6+BI6,BU6)</f>
        <v>0</v>
      </c>
      <c r="CH6" s="31">
        <f t="shared" ref="CH6:CH9" si="46">MAX(Z6+BJ6,BV6)</f>
        <v>0</v>
      </c>
      <c r="CI6" s="31">
        <f t="shared" ref="CI6:CI9" si="47">MAX(AA6+BK6,BW6)</f>
        <v>0</v>
      </c>
      <c r="CJ6" s="31">
        <f t="shared" ref="CJ6:CJ9" si="48">MAX(AB6+BL6,BX6)</f>
        <v>0</v>
      </c>
      <c r="CK6" s="6">
        <f t="shared" ca="1" si="11"/>
        <v>-2E-3</v>
      </c>
      <c r="CL6" s="6">
        <f t="shared" ca="1" si="11"/>
        <v>-2E-3</v>
      </c>
      <c r="CM6" s="6">
        <f t="shared" ca="1" si="11"/>
        <v>-2E-3</v>
      </c>
      <c r="CN6" s="6">
        <f t="shared" ca="1" si="11"/>
        <v>-2E-3</v>
      </c>
      <c r="CO6" s="6">
        <f t="shared" ca="1" si="11"/>
        <v>-2E-3</v>
      </c>
      <c r="CP6" s="6">
        <f t="shared" ca="1" si="11"/>
        <v>-2E-3</v>
      </c>
      <c r="CQ6" s="6">
        <f t="shared" ca="1" si="11"/>
        <v>-2E-3</v>
      </c>
      <c r="CR6" s="6">
        <f t="shared" ca="1" si="11"/>
        <v>-2E-3</v>
      </c>
      <c r="CS6" s="6">
        <f t="shared" ca="1" si="11"/>
        <v>-2E-3</v>
      </c>
      <c r="CT6" s="6">
        <f t="shared" ca="1" si="11"/>
        <v>-2E-3</v>
      </c>
      <c r="CU6" s="6">
        <f t="shared" ca="1" si="11"/>
        <v>-2E-3</v>
      </c>
      <c r="CV6" s="6">
        <f t="shared" ca="1" si="11"/>
        <v>-2E-3</v>
      </c>
      <c r="CW6" s="31">
        <f t="shared" ref="CW6:CW9" ca="1" si="49">ROUND(AC6*CK6,2)</f>
        <v>-230.64</v>
      </c>
      <c r="CX6" s="31">
        <f t="shared" ref="CX6:CX9" ca="1" si="50">ROUND(AD6*CL6,2)</f>
        <v>0</v>
      </c>
      <c r="CY6" s="31">
        <f t="shared" ref="CY6:CY9" ca="1" si="51">ROUND(AE6*CM6,2)</f>
        <v>0</v>
      </c>
      <c r="CZ6" s="31">
        <f t="shared" ref="CZ6:CZ9" ca="1" si="52">ROUND(AF6*CN6,2)</f>
        <v>0</v>
      </c>
      <c r="DA6" s="31">
        <f t="shared" ref="DA6:DA9" ca="1" si="53">ROUND(AG6*CO6,2)</f>
        <v>0</v>
      </c>
      <c r="DB6" s="31">
        <f t="shared" ref="DB6:DB9" ca="1" si="54">ROUND(AH6*CP6,2)</f>
        <v>0</v>
      </c>
      <c r="DC6" s="31">
        <f t="shared" ref="DC6:DC9" ca="1" si="55">ROUND(AI6*CQ6,2)</f>
        <v>0</v>
      </c>
      <c r="DD6" s="31">
        <f t="shared" ref="DD6:DD9" ca="1" si="56">ROUND(AJ6*CR6,2)</f>
        <v>0</v>
      </c>
      <c r="DE6" s="31">
        <f t="shared" ref="DE6:DE9" ca="1" si="57">ROUND(AK6*CS6,2)</f>
        <v>0</v>
      </c>
      <c r="DF6" s="31">
        <f t="shared" ref="DF6:DF9" ca="1" si="58">ROUND(AL6*CT6,2)</f>
        <v>0</v>
      </c>
      <c r="DG6" s="31">
        <f t="shared" ref="DG6:DG9" ca="1" si="59">ROUND(AM6*CU6,2)</f>
        <v>0</v>
      </c>
      <c r="DH6" s="31">
        <f t="shared" ref="DH6:DH9" ca="1" si="60">ROUND(AN6*CV6,2)</f>
        <v>0</v>
      </c>
      <c r="DI6" s="32">
        <f t="shared" ref="DI6:DI9" ca="1" si="61">MAX(Q6+CW6,BM6)</f>
        <v>24431.4</v>
      </c>
      <c r="DJ6" s="32">
        <f t="shared" ref="DJ6:DJ9" ca="1" si="62">MAX(R6+CX6,BN6)</f>
        <v>0</v>
      </c>
      <c r="DK6" s="32">
        <f t="shared" ref="DK6:DK9" ca="1" si="63">MAX(S6+CY6,BO6)</f>
        <v>0</v>
      </c>
      <c r="DL6" s="32">
        <f t="shared" ref="DL6:DL9" ca="1" si="64">MAX(T6+CZ6,BP6)</f>
        <v>0</v>
      </c>
      <c r="DM6" s="32">
        <f t="shared" ref="DM6:DM9" ca="1" si="65">MAX(U6+DA6,BQ6)</f>
        <v>0</v>
      </c>
      <c r="DN6" s="32">
        <f t="shared" ref="DN6:DN9" ca="1" si="66">MAX(V6+DB6,BR6)</f>
        <v>0</v>
      </c>
      <c r="DO6" s="32">
        <f t="shared" ref="DO6:DO9" ca="1" si="67">MAX(W6+DC6,BS6)</f>
        <v>0</v>
      </c>
      <c r="DP6" s="32">
        <f t="shared" ref="DP6:DP9" ca="1" si="68">MAX(X6+DD6,BT6)</f>
        <v>0</v>
      </c>
      <c r="DQ6" s="32">
        <f t="shared" ref="DQ6:DQ9" ca="1" si="69">MAX(Y6+DE6,BU6)</f>
        <v>0</v>
      </c>
      <c r="DR6" s="32">
        <f t="shared" ref="DR6:DR9" ca="1" si="70">MAX(Z6+DF6,BV6)</f>
        <v>0</v>
      </c>
      <c r="DS6" s="32">
        <f t="shared" ref="DS6:DS9" ca="1" si="71">MAX(AA6+DG6,BW6)</f>
        <v>0</v>
      </c>
      <c r="DT6" s="32">
        <f t="shared" ref="DT6:DT9" ca="1" si="72">MAX(AB6+DH6,BX6)</f>
        <v>0</v>
      </c>
      <c r="DU6" s="31">
        <f t="shared" ref="DU6:DU9" ca="1" si="73">DI6-BY6</f>
        <v>0</v>
      </c>
      <c r="DV6" s="31">
        <f t="shared" ref="DV6:DV9" ca="1" si="74">DJ6-BZ6</f>
        <v>0</v>
      </c>
      <c r="DW6" s="31">
        <f t="shared" ref="DW6:DW9" ca="1" si="75">DK6-CA6</f>
        <v>0</v>
      </c>
      <c r="DX6" s="31">
        <f t="shared" ref="DX6:DX9" ca="1" si="76">DL6-CB6</f>
        <v>0</v>
      </c>
      <c r="DY6" s="31">
        <f t="shared" ref="DY6:DY9" ca="1" si="77">DM6-CC6</f>
        <v>0</v>
      </c>
      <c r="DZ6" s="31">
        <f t="shared" ref="DZ6:DZ9" ca="1" si="78">DN6-CD6</f>
        <v>0</v>
      </c>
      <c r="EA6" s="31">
        <f t="shared" ref="EA6:EA9" ca="1" si="79">DO6-CE6</f>
        <v>0</v>
      </c>
      <c r="EB6" s="31">
        <f t="shared" ref="EB6:EB9" ca="1" si="80">DP6-CF6</f>
        <v>0</v>
      </c>
      <c r="EC6" s="31">
        <f t="shared" ref="EC6:EC9" ca="1" si="81">DQ6-CG6</f>
        <v>0</v>
      </c>
      <c r="ED6" s="31">
        <f t="shared" ref="ED6:ED9" ca="1" si="82">DR6-CH6</f>
        <v>0</v>
      </c>
      <c r="EE6" s="31">
        <f t="shared" ref="EE6:EE9" ca="1" si="83">DS6-CI6</f>
        <v>0</v>
      </c>
      <c r="EF6" s="31">
        <f t="shared" ref="EF6:EF9" ca="1" si="84">DT6-CJ6</f>
        <v>0</v>
      </c>
      <c r="EG6" s="32">
        <f t="shared" ref="EG6:EG9" ca="1" si="85">DU6+BA6</f>
        <v>-3182.78</v>
      </c>
      <c r="EH6" s="32">
        <f t="shared" ref="EH6:EH9" ca="1" si="86">DV6+BB6</f>
        <v>0</v>
      </c>
      <c r="EI6" s="32">
        <f t="shared" ref="EI6:EI9" ca="1" si="87">DW6+BC6</f>
        <v>0</v>
      </c>
      <c r="EJ6" s="32">
        <f t="shared" ref="EJ6:EJ9" ca="1" si="88">DX6+BD6</f>
        <v>0</v>
      </c>
      <c r="EK6" s="32">
        <f t="shared" ref="EK6:EK9" ca="1" si="89">DY6+BE6</f>
        <v>0</v>
      </c>
      <c r="EL6" s="32">
        <f t="shared" ref="EL6:EL9" ca="1" si="90">DZ6+BF6</f>
        <v>0</v>
      </c>
      <c r="EM6" s="32">
        <f t="shared" ref="EM6:EM9" ca="1" si="91">EA6+BG6</f>
        <v>0</v>
      </c>
      <c r="EN6" s="32">
        <f t="shared" ref="EN6:EN9" ca="1" si="92">EB6+BH6</f>
        <v>0</v>
      </c>
      <c r="EO6" s="32">
        <f t="shared" ref="EO6:EO9" ca="1" si="93">EC6+BI6</f>
        <v>0</v>
      </c>
      <c r="EP6" s="32">
        <f t="shared" ref="EP6:EP9" ca="1" si="94">ED6+BJ6</f>
        <v>0</v>
      </c>
      <c r="EQ6" s="32">
        <f t="shared" ref="EQ6:EQ9" ca="1" si="95">EE6+BK6</f>
        <v>0</v>
      </c>
      <c r="ER6" s="32">
        <f t="shared" ref="ER6:ER9" ca="1" si="96">EF6+BL6</f>
        <v>0</v>
      </c>
    </row>
    <row r="7" spans="1:148" x14ac:dyDescent="0.25">
      <c r="A7" t="s">
        <v>486</v>
      </c>
      <c r="B7" s="1" t="s">
        <v>555</v>
      </c>
      <c r="C7" t="s">
        <v>528</v>
      </c>
      <c r="D7" t="str">
        <f ca="1">VLOOKUP($B7,LossFactorLookup,2,FALSE)</f>
        <v>Syncrude Industrial System DOS</v>
      </c>
      <c r="E7" s="51">
        <v>5431.5861999999997</v>
      </c>
      <c r="Q7" s="32">
        <v>15045.49</v>
      </c>
      <c r="R7" s="32"/>
      <c r="S7" s="32"/>
      <c r="T7" s="32"/>
      <c r="U7" s="32"/>
      <c r="V7" s="32"/>
      <c r="W7" s="32"/>
      <c r="X7" s="32"/>
      <c r="Y7" s="32"/>
      <c r="Z7" s="32"/>
      <c r="AA7" s="32"/>
      <c r="AB7" s="32"/>
      <c r="AC7" s="31">
        <v>495051.08</v>
      </c>
      <c r="AD7" s="31"/>
      <c r="AE7" s="31"/>
      <c r="AF7" s="31"/>
      <c r="AG7" s="31"/>
      <c r="AH7" s="31"/>
      <c r="AI7" s="31"/>
      <c r="AJ7" s="31"/>
      <c r="AK7" s="31"/>
      <c r="AL7" s="31"/>
      <c r="AM7" s="31"/>
      <c r="AN7" s="31"/>
      <c r="AO7" s="42">
        <v>-2.76</v>
      </c>
      <c r="AP7" s="42">
        <v>-2.76</v>
      </c>
      <c r="AQ7" s="42">
        <v>-2.76</v>
      </c>
      <c r="AR7" s="42">
        <v>-2.76</v>
      </c>
      <c r="AS7" s="42">
        <v>-2.76</v>
      </c>
      <c r="AT7" s="42">
        <v>-2.76</v>
      </c>
      <c r="AU7" s="42">
        <v>-2.76</v>
      </c>
      <c r="AV7" s="42">
        <v>-2.76</v>
      </c>
      <c r="AW7" s="42">
        <v>-2.76</v>
      </c>
      <c r="AX7" s="42">
        <v>-2.76</v>
      </c>
      <c r="AY7" s="42">
        <v>-2.76</v>
      </c>
      <c r="AZ7" s="42">
        <v>-2.76</v>
      </c>
      <c r="BA7" s="31">
        <v>-13663.41</v>
      </c>
      <c r="BB7" s="31"/>
      <c r="BC7" s="31"/>
      <c r="BD7" s="31"/>
      <c r="BE7" s="31"/>
      <c r="BF7" s="31"/>
      <c r="BG7" s="31"/>
      <c r="BH7" s="31"/>
      <c r="BI7" s="31"/>
      <c r="BJ7" s="31"/>
      <c r="BK7" s="31"/>
      <c r="BL7" s="31"/>
      <c r="BM7" s="32">
        <v>24431.4</v>
      </c>
      <c r="BN7" s="32"/>
      <c r="BO7" s="32"/>
      <c r="BP7" s="32"/>
      <c r="BQ7" s="32"/>
      <c r="BR7" s="32"/>
      <c r="BS7" s="32"/>
      <c r="BT7" s="32"/>
      <c r="BU7" s="32"/>
      <c r="BV7" s="32"/>
      <c r="BW7" s="32"/>
      <c r="BX7" s="32"/>
      <c r="BY7" s="31">
        <f t="shared" si="37"/>
        <v>24431.4</v>
      </c>
      <c r="BZ7" s="31">
        <f t="shared" si="38"/>
        <v>0</v>
      </c>
      <c r="CA7" s="31">
        <f t="shared" si="39"/>
        <v>0</v>
      </c>
      <c r="CB7" s="31">
        <f t="shared" si="40"/>
        <v>0</v>
      </c>
      <c r="CC7" s="31">
        <f t="shared" si="41"/>
        <v>0</v>
      </c>
      <c r="CD7" s="31">
        <f t="shared" si="42"/>
        <v>0</v>
      </c>
      <c r="CE7" s="31">
        <f t="shared" si="43"/>
        <v>0</v>
      </c>
      <c r="CF7" s="31">
        <f t="shared" si="44"/>
        <v>0</v>
      </c>
      <c r="CG7" s="31">
        <f t="shared" si="45"/>
        <v>0</v>
      </c>
      <c r="CH7" s="31">
        <f t="shared" si="46"/>
        <v>0</v>
      </c>
      <c r="CI7" s="31">
        <f t="shared" si="47"/>
        <v>0</v>
      </c>
      <c r="CJ7" s="31">
        <f t="shared" si="48"/>
        <v>0</v>
      </c>
      <c r="CK7" s="6">
        <f t="shared" ca="1" si="11"/>
        <v>-2E-3</v>
      </c>
      <c r="CL7" s="6">
        <f t="shared" ca="1" si="11"/>
        <v>-2E-3</v>
      </c>
      <c r="CM7" s="6">
        <f t="shared" ca="1" si="11"/>
        <v>-2E-3</v>
      </c>
      <c r="CN7" s="6">
        <f t="shared" ca="1" si="11"/>
        <v>-2E-3</v>
      </c>
      <c r="CO7" s="6">
        <f t="shared" ca="1" si="11"/>
        <v>-2E-3</v>
      </c>
      <c r="CP7" s="6">
        <f t="shared" ca="1" si="11"/>
        <v>-2E-3</v>
      </c>
      <c r="CQ7" s="6">
        <f t="shared" ca="1" si="11"/>
        <v>-2E-3</v>
      </c>
      <c r="CR7" s="6">
        <f t="shared" ca="1" si="11"/>
        <v>-2E-3</v>
      </c>
      <c r="CS7" s="6">
        <f t="shared" ca="1" si="11"/>
        <v>-2E-3</v>
      </c>
      <c r="CT7" s="6">
        <f t="shared" ca="1" si="11"/>
        <v>-2E-3</v>
      </c>
      <c r="CU7" s="6">
        <f t="shared" ca="1" si="11"/>
        <v>-2E-3</v>
      </c>
      <c r="CV7" s="6">
        <f t="shared" ca="1" si="11"/>
        <v>-2E-3</v>
      </c>
      <c r="CW7" s="31">
        <f t="shared" ca="1" si="49"/>
        <v>-990.1</v>
      </c>
      <c r="CX7" s="31">
        <f t="shared" ca="1" si="50"/>
        <v>0</v>
      </c>
      <c r="CY7" s="31">
        <f t="shared" ca="1" si="51"/>
        <v>0</v>
      </c>
      <c r="CZ7" s="31">
        <f t="shared" ca="1" si="52"/>
        <v>0</v>
      </c>
      <c r="DA7" s="31">
        <f t="shared" ca="1" si="53"/>
        <v>0</v>
      </c>
      <c r="DB7" s="31">
        <f t="shared" ca="1" si="54"/>
        <v>0</v>
      </c>
      <c r="DC7" s="31">
        <f t="shared" ca="1" si="55"/>
        <v>0</v>
      </c>
      <c r="DD7" s="31">
        <f t="shared" ca="1" si="56"/>
        <v>0</v>
      </c>
      <c r="DE7" s="31">
        <f t="shared" ca="1" si="57"/>
        <v>0</v>
      </c>
      <c r="DF7" s="31">
        <f t="shared" ca="1" si="58"/>
        <v>0</v>
      </c>
      <c r="DG7" s="31">
        <f t="shared" ca="1" si="59"/>
        <v>0</v>
      </c>
      <c r="DH7" s="31">
        <f t="shared" ca="1" si="60"/>
        <v>0</v>
      </c>
      <c r="DI7" s="32">
        <f t="shared" ca="1" si="61"/>
        <v>24431.4</v>
      </c>
      <c r="DJ7" s="32">
        <f t="shared" ca="1" si="62"/>
        <v>0</v>
      </c>
      <c r="DK7" s="32">
        <f t="shared" ca="1" si="63"/>
        <v>0</v>
      </c>
      <c r="DL7" s="32">
        <f t="shared" ca="1" si="64"/>
        <v>0</v>
      </c>
      <c r="DM7" s="32">
        <f t="shared" ca="1" si="65"/>
        <v>0</v>
      </c>
      <c r="DN7" s="32">
        <f t="shared" ca="1" si="66"/>
        <v>0</v>
      </c>
      <c r="DO7" s="32">
        <f t="shared" ca="1" si="67"/>
        <v>0</v>
      </c>
      <c r="DP7" s="32">
        <f t="shared" ca="1" si="68"/>
        <v>0</v>
      </c>
      <c r="DQ7" s="32">
        <f t="shared" ca="1" si="69"/>
        <v>0</v>
      </c>
      <c r="DR7" s="32">
        <f t="shared" ca="1" si="70"/>
        <v>0</v>
      </c>
      <c r="DS7" s="32">
        <f t="shared" ca="1" si="71"/>
        <v>0</v>
      </c>
      <c r="DT7" s="32">
        <f t="shared" ca="1" si="72"/>
        <v>0</v>
      </c>
      <c r="DU7" s="31">
        <f t="shared" ca="1" si="73"/>
        <v>0</v>
      </c>
      <c r="DV7" s="31">
        <f t="shared" ca="1" si="74"/>
        <v>0</v>
      </c>
      <c r="DW7" s="31">
        <f t="shared" ca="1" si="75"/>
        <v>0</v>
      </c>
      <c r="DX7" s="31">
        <f t="shared" ca="1" si="76"/>
        <v>0</v>
      </c>
      <c r="DY7" s="31">
        <f t="shared" ca="1" si="77"/>
        <v>0</v>
      </c>
      <c r="DZ7" s="31">
        <f t="shared" ca="1" si="78"/>
        <v>0</v>
      </c>
      <c r="EA7" s="31">
        <f t="shared" ca="1" si="79"/>
        <v>0</v>
      </c>
      <c r="EB7" s="31">
        <f t="shared" ca="1" si="80"/>
        <v>0</v>
      </c>
      <c r="EC7" s="31">
        <f t="shared" ca="1" si="81"/>
        <v>0</v>
      </c>
      <c r="ED7" s="31">
        <f t="shared" ca="1" si="82"/>
        <v>0</v>
      </c>
      <c r="EE7" s="31">
        <f t="shared" ca="1" si="83"/>
        <v>0</v>
      </c>
      <c r="EF7" s="31">
        <f t="shared" ca="1" si="84"/>
        <v>0</v>
      </c>
      <c r="EG7" s="32">
        <f t="shared" ca="1" si="85"/>
        <v>-13663.41</v>
      </c>
      <c r="EH7" s="32">
        <f t="shared" ca="1" si="86"/>
        <v>0</v>
      </c>
      <c r="EI7" s="32">
        <f t="shared" ca="1" si="87"/>
        <v>0</v>
      </c>
      <c r="EJ7" s="32">
        <f t="shared" ca="1" si="88"/>
        <v>0</v>
      </c>
      <c r="EK7" s="32">
        <f t="shared" ca="1" si="89"/>
        <v>0</v>
      </c>
      <c r="EL7" s="32">
        <f t="shared" ca="1" si="90"/>
        <v>0</v>
      </c>
      <c r="EM7" s="32">
        <f t="shared" ca="1" si="91"/>
        <v>0</v>
      </c>
      <c r="EN7" s="32">
        <f t="shared" ca="1" si="92"/>
        <v>0</v>
      </c>
      <c r="EO7" s="32">
        <f t="shared" ca="1" si="93"/>
        <v>0</v>
      </c>
      <c r="EP7" s="32">
        <f t="shared" ca="1" si="94"/>
        <v>0</v>
      </c>
      <c r="EQ7" s="32">
        <f t="shared" ca="1" si="95"/>
        <v>0</v>
      </c>
      <c r="ER7" s="32">
        <f t="shared" ca="1" si="96"/>
        <v>0</v>
      </c>
    </row>
    <row r="8" spans="1:148" x14ac:dyDescent="0.25">
      <c r="A8" t="s">
        <v>486</v>
      </c>
      <c r="B8" s="1" t="s">
        <v>555</v>
      </c>
      <c r="C8" t="s">
        <v>529</v>
      </c>
      <c r="D8" t="str">
        <f ca="1">VLOOKUP($B8,LossFactorLookup,2,FALSE)</f>
        <v>Syncrude Industrial System DOS</v>
      </c>
      <c r="E8" s="51">
        <v>4445.1412</v>
      </c>
      <c r="Q8" s="32">
        <v>12313.04</v>
      </c>
      <c r="R8" s="32"/>
      <c r="S8" s="32"/>
      <c r="T8" s="32"/>
      <c r="U8" s="32"/>
      <c r="V8" s="32"/>
      <c r="W8" s="32"/>
      <c r="X8" s="32"/>
      <c r="Y8" s="32"/>
      <c r="Z8" s="32"/>
      <c r="AA8" s="32"/>
      <c r="AB8" s="32"/>
      <c r="AC8" s="31">
        <v>483226.06</v>
      </c>
      <c r="AD8" s="31"/>
      <c r="AE8" s="31"/>
      <c r="AF8" s="31"/>
      <c r="AG8" s="31"/>
      <c r="AH8" s="31"/>
      <c r="AI8" s="31"/>
      <c r="AJ8" s="31"/>
      <c r="AK8" s="31"/>
      <c r="AL8" s="31"/>
      <c r="AM8" s="31"/>
      <c r="AN8" s="31"/>
      <c r="AO8" s="42">
        <v>-2.76</v>
      </c>
      <c r="AP8" s="42">
        <v>-2.76</v>
      </c>
      <c r="AQ8" s="42">
        <v>-2.76</v>
      </c>
      <c r="AR8" s="42">
        <v>-2.76</v>
      </c>
      <c r="AS8" s="42">
        <v>-2.76</v>
      </c>
      <c r="AT8" s="42">
        <v>-2.76</v>
      </c>
      <c r="AU8" s="42">
        <v>-2.76</v>
      </c>
      <c r="AV8" s="42">
        <v>-2.76</v>
      </c>
      <c r="AW8" s="42">
        <v>-2.76</v>
      </c>
      <c r="AX8" s="42">
        <v>-2.76</v>
      </c>
      <c r="AY8" s="42">
        <v>-2.76</v>
      </c>
      <c r="AZ8" s="42">
        <v>-2.76</v>
      </c>
      <c r="BA8" s="31">
        <v>-13337.04</v>
      </c>
      <c r="BB8" s="31"/>
      <c r="BC8" s="31"/>
      <c r="BD8" s="31"/>
      <c r="BE8" s="31"/>
      <c r="BF8" s="31"/>
      <c r="BG8" s="31"/>
      <c r="BH8" s="31"/>
      <c r="BI8" s="31"/>
      <c r="BJ8" s="31"/>
      <c r="BK8" s="31"/>
      <c r="BL8" s="31"/>
      <c r="BM8" s="32">
        <v>24431.4</v>
      </c>
      <c r="BN8" s="32"/>
      <c r="BO8" s="32"/>
      <c r="BP8" s="32"/>
      <c r="BQ8" s="32"/>
      <c r="BR8" s="32"/>
      <c r="BS8" s="32"/>
      <c r="BT8" s="32"/>
      <c r="BU8" s="32"/>
      <c r="BV8" s="32"/>
      <c r="BW8" s="32"/>
      <c r="BX8" s="32"/>
      <c r="BY8" s="31">
        <f t="shared" si="37"/>
        <v>24431.4</v>
      </c>
      <c r="BZ8" s="31">
        <f t="shared" si="38"/>
        <v>0</v>
      </c>
      <c r="CA8" s="31">
        <f t="shared" si="39"/>
        <v>0</v>
      </c>
      <c r="CB8" s="31">
        <f t="shared" si="40"/>
        <v>0</v>
      </c>
      <c r="CC8" s="31">
        <f t="shared" si="41"/>
        <v>0</v>
      </c>
      <c r="CD8" s="31">
        <f t="shared" si="42"/>
        <v>0</v>
      </c>
      <c r="CE8" s="31">
        <f t="shared" si="43"/>
        <v>0</v>
      </c>
      <c r="CF8" s="31">
        <f t="shared" si="44"/>
        <v>0</v>
      </c>
      <c r="CG8" s="31">
        <f t="shared" si="45"/>
        <v>0</v>
      </c>
      <c r="CH8" s="31">
        <f t="shared" si="46"/>
        <v>0</v>
      </c>
      <c r="CI8" s="31">
        <f t="shared" si="47"/>
        <v>0</v>
      </c>
      <c r="CJ8" s="31">
        <f t="shared" si="48"/>
        <v>0</v>
      </c>
      <c r="CK8" s="6">
        <f t="shared" ca="1" si="11"/>
        <v>-2E-3</v>
      </c>
      <c r="CL8" s="6">
        <f t="shared" ca="1" si="11"/>
        <v>-2E-3</v>
      </c>
      <c r="CM8" s="6">
        <f t="shared" ca="1" si="11"/>
        <v>-2E-3</v>
      </c>
      <c r="CN8" s="6">
        <f t="shared" ca="1" si="11"/>
        <v>-2E-3</v>
      </c>
      <c r="CO8" s="6">
        <f t="shared" ca="1" si="11"/>
        <v>-2E-3</v>
      </c>
      <c r="CP8" s="6">
        <f t="shared" ca="1" si="11"/>
        <v>-2E-3</v>
      </c>
      <c r="CQ8" s="6">
        <f t="shared" ca="1" si="11"/>
        <v>-2E-3</v>
      </c>
      <c r="CR8" s="6">
        <f t="shared" ca="1" si="11"/>
        <v>-2E-3</v>
      </c>
      <c r="CS8" s="6">
        <f t="shared" ca="1" si="11"/>
        <v>-2E-3</v>
      </c>
      <c r="CT8" s="6">
        <f t="shared" ca="1" si="11"/>
        <v>-2E-3</v>
      </c>
      <c r="CU8" s="6">
        <f t="shared" ca="1" si="11"/>
        <v>-2E-3</v>
      </c>
      <c r="CV8" s="6">
        <f t="shared" ca="1" si="11"/>
        <v>-2E-3</v>
      </c>
      <c r="CW8" s="31">
        <f t="shared" ca="1" si="49"/>
        <v>-966.45</v>
      </c>
      <c r="CX8" s="31">
        <f t="shared" ca="1" si="50"/>
        <v>0</v>
      </c>
      <c r="CY8" s="31">
        <f t="shared" ca="1" si="51"/>
        <v>0</v>
      </c>
      <c r="CZ8" s="31">
        <f t="shared" ca="1" si="52"/>
        <v>0</v>
      </c>
      <c r="DA8" s="31">
        <f t="shared" ca="1" si="53"/>
        <v>0</v>
      </c>
      <c r="DB8" s="31">
        <f t="shared" ca="1" si="54"/>
        <v>0</v>
      </c>
      <c r="DC8" s="31">
        <f t="shared" ca="1" si="55"/>
        <v>0</v>
      </c>
      <c r="DD8" s="31">
        <f t="shared" ca="1" si="56"/>
        <v>0</v>
      </c>
      <c r="DE8" s="31">
        <f t="shared" ca="1" si="57"/>
        <v>0</v>
      </c>
      <c r="DF8" s="31">
        <f t="shared" ca="1" si="58"/>
        <v>0</v>
      </c>
      <c r="DG8" s="31">
        <f t="shared" ca="1" si="59"/>
        <v>0</v>
      </c>
      <c r="DH8" s="31">
        <f t="shared" ca="1" si="60"/>
        <v>0</v>
      </c>
      <c r="DI8" s="32">
        <f t="shared" ca="1" si="61"/>
        <v>24431.4</v>
      </c>
      <c r="DJ8" s="32">
        <f t="shared" ca="1" si="62"/>
        <v>0</v>
      </c>
      <c r="DK8" s="32">
        <f t="shared" ca="1" si="63"/>
        <v>0</v>
      </c>
      <c r="DL8" s="32">
        <f t="shared" ca="1" si="64"/>
        <v>0</v>
      </c>
      <c r="DM8" s="32">
        <f t="shared" ca="1" si="65"/>
        <v>0</v>
      </c>
      <c r="DN8" s="32">
        <f t="shared" ca="1" si="66"/>
        <v>0</v>
      </c>
      <c r="DO8" s="32">
        <f t="shared" ca="1" si="67"/>
        <v>0</v>
      </c>
      <c r="DP8" s="32">
        <f t="shared" ca="1" si="68"/>
        <v>0</v>
      </c>
      <c r="DQ8" s="32">
        <f t="shared" ca="1" si="69"/>
        <v>0</v>
      </c>
      <c r="DR8" s="32">
        <f t="shared" ca="1" si="70"/>
        <v>0</v>
      </c>
      <c r="DS8" s="32">
        <f t="shared" ca="1" si="71"/>
        <v>0</v>
      </c>
      <c r="DT8" s="32">
        <f t="shared" ca="1" si="72"/>
        <v>0</v>
      </c>
      <c r="DU8" s="31">
        <f t="shared" ca="1" si="73"/>
        <v>0</v>
      </c>
      <c r="DV8" s="31">
        <f t="shared" ca="1" si="74"/>
        <v>0</v>
      </c>
      <c r="DW8" s="31">
        <f t="shared" ca="1" si="75"/>
        <v>0</v>
      </c>
      <c r="DX8" s="31">
        <f t="shared" ca="1" si="76"/>
        <v>0</v>
      </c>
      <c r="DY8" s="31">
        <f t="shared" ca="1" si="77"/>
        <v>0</v>
      </c>
      <c r="DZ8" s="31">
        <f t="shared" ca="1" si="78"/>
        <v>0</v>
      </c>
      <c r="EA8" s="31">
        <f t="shared" ca="1" si="79"/>
        <v>0</v>
      </c>
      <c r="EB8" s="31">
        <f t="shared" ca="1" si="80"/>
        <v>0</v>
      </c>
      <c r="EC8" s="31">
        <f t="shared" ca="1" si="81"/>
        <v>0</v>
      </c>
      <c r="ED8" s="31">
        <f t="shared" ca="1" si="82"/>
        <v>0</v>
      </c>
      <c r="EE8" s="31">
        <f t="shared" ca="1" si="83"/>
        <v>0</v>
      </c>
      <c r="EF8" s="31">
        <f t="shared" ca="1" si="84"/>
        <v>0</v>
      </c>
      <c r="EG8" s="32">
        <f t="shared" ca="1" si="85"/>
        <v>-13337.04</v>
      </c>
      <c r="EH8" s="32">
        <f t="shared" ca="1" si="86"/>
        <v>0</v>
      </c>
      <c r="EI8" s="32">
        <f t="shared" ca="1" si="87"/>
        <v>0</v>
      </c>
      <c r="EJ8" s="32">
        <f t="shared" ca="1" si="88"/>
        <v>0</v>
      </c>
      <c r="EK8" s="32">
        <f t="shared" ca="1" si="89"/>
        <v>0</v>
      </c>
      <c r="EL8" s="32">
        <f t="shared" ca="1" si="90"/>
        <v>0</v>
      </c>
      <c r="EM8" s="32">
        <f t="shared" ca="1" si="91"/>
        <v>0</v>
      </c>
      <c r="EN8" s="32">
        <f t="shared" ca="1" si="92"/>
        <v>0</v>
      </c>
      <c r="EO8" s="32">
        <f t="shared" ca="1" si="93"/>
        <v>0</v>
      </c>
      <c r="EP8" s="32">
        <f t="shared" ca="1" si="94"/>
        <v>0</v>
      </c>
      <c r="EQ8" s="32">
        <f t="shared" ca="1" si="95"/>
        <v>0</v>
      </c>
      <c r="ER8" s="32">
        <f t="shared" ca="1" si="96"/>
        <v>0</v>
      </c>
    </row>
    <row r="9" spans="1:148" x14ac:dyDescent="0.25">
      <c r="A9" t="s">
        <v>486</v>
      </c>
      <c r="B9" s="1" t="s">
        <v>555</v>
      </c>
      <c r="C9" t="s">
        <v>530</v>
      </c>
      <c r="D9" t="str">
        <f ca="1">VLOOKUP($B9,LossFactorLookup,2,FALSE)</f>
        <v>Syncrude Industrial System DOS</v>
      </c>
      <c r="E9" s="51">
        <v>432.08819999999997</v>
      </c>
      <c r="Q9" s="32">
        <v>1196.8800000000001</v>
      </c>
      <c r="R9" s="32"/>
      <c r="S9" s="32"/>
      <c r="T9" s="32"/>
      <c r="U9" s="32"/>
      <c r="V9" s="32"/>
      <c r="W9" s="32"/>
      <c r="X9" s="32"/>
      <c r="Y9" s="32"/>
      <c r="Z9" s="32"/>
      <c r="AA9" s="32"/>
      <c r="AB9" s="32"/>
      <c r="AC9" s="31">
        <v>32976.879999999997</v>
      </c>
      <c r="AD9" s="31"/>
      <c r="AE9" s="31"/>
      <c r="AF9" s="31"/>
      <c r="AG9" s="31"/>
      <c r="AH9" s="31"/>
      <c r="AI9" s="31"/>
      <c r="AJ9" s="31"/>
      <c r="AK9" s="31"/>
      <c r="AL9" s="31"/>
      <c r="AM9" s="31"/>
      <c r="AN9" s="31"/>
      <c r="AO9" s="42">
        <v>-2.76</v>
      </c>
      <c r="AP9" s="42">
        <v>-2.76</v>
      </c>
      <c r="AQ9" s="42">
        <v>-2.76</v>
      </c>
      <c r="AR9" s="42">
        <v>-2.76</v>
      </c>
      <c r="AS9" s="42">
        <v>-2.76</v>
      </c>
      <c r="AT9" s="42">
        <v>-2.76</v>
      </c>
      <c r="AU9" s="42">
        <v>-2.76</v>
      </c>
      <c r="AV9" s="42">
        <v>-2.76</v>
      </c>
      <c r="AW9" s="42">
        <v>-2.76</v>
      </c>
      <c r="AX9" s="42">
        <v>-2.76</v>
      </c>
      <c r="AY9" s="42">
        <v>-2.76</v>
      </c>
      <c r="AZ9" s="42">
        <v>-2.76</v>
      </c>
      <c r="BA9" s="31">
        <v>-910.16</v>
      </c>
      <c r="BB9" s="31"/>
      <c r="BC9" s="31"/>
      <c r="BD9" s="31"/>
      <c r="BE9" s="31"/>
      <c r="BF9" s="31"/>
      <c r="BG9" s="31"/>
      <c r="BH9" s="31"/>
      <c r="BI9" s="31"/>
      <c r="BJ9" s="31"/>
      <c r="BK9" s="31"/>
      <c r="BL9" s="31"/>
      <c r="BM9" s="32">
        <v>10470.6</v>
      </c>
      <c r="BN9" s="32"/>
      <c r="BO9" s="32"/>
      <c r="BP9" s="32"/>
      <c r="BQ9" s="32"/>
      <c r="BR9" s="32"/>
      <c r="BS9" s="32"/>
      <c r="BT9" s="32"/>
      <c r="BU9" s="32"/>
      <c r="BV9" s="32"/>
      <c r="BW9" s="32"/>
      <c r="BX9" s="32"/>
      <c r="BY9" s="31">
        <f t="shared" si="37"/>
        <v>10470.6</v>
      </c>
      <c r="BZ9" s="31">
        <f t="shared" si="38"/>
        <v>0</v>
      </c>
      <c r="CA9" s="31">
        <f t="shared" si="39"/>
        <v>0</v>
      </c>
      <c r="CB9" s="31">
        <f t="shared" si="40"/>
        <v>0</v>
      </c>
      <c r="CC9" s="31">
        <f t="shared" si="41"/>
        <v>0</v>
      </c>
      <c r="CD9" s="31">
        <f t="shared" si="42"/>
        <v>0</v>
      </c>
      <c r="CE9" s="31">
        <f t="shared" si="43"/>
        <v>0</v>
      </c>
      <c r="CF9" s="31">
        <f t="shared" si="44"/>
        <v>0</v>
      </c>
      <c r="CG9" s="31">
        <f t="shared" si="45"/>
        <v>0</v>
      </c>
      <c r="CH9" s="31">
        <f t="shared" si="46"/>
        <v>0</v>
      </c>
      <c r="CI9" s="31">
        <f t="shared" si="47"/>
        <v>0</v>
      </c>
      <c r="CJ9" s="31">
        <f t="shared" si="48"/>
        <v>0</v>
      </c>
      <c r="CK9" s="6">
        <f t="shared" ca="1" si="11"/>
        <v>-2E-3</v>
      </c>
      <c r="CL9" s="6">
        <f t="shared" ca="1" si="11"/>
        <v>-2E-3</v>
      </c>
      <c r="CM9" s="6">
        <f t="shared" ca="1" si="11"/>
        <v>-2E-3</v>
      </c>
      <c r="CN9" s="6">
        <f t="shared" ca="1" si="11"/>
        <v>-2E-3</v>
      </c>
      <c r="CO9" s="6">
        <f t="shared" ca="1" si="11"/>
        <v>-2E-3</v>
      </c>
      <c r="CP9" s="6">
        <f t="shared" ca="1" si="11"/>
        <v>-2E-3</v>
      </c>
      <c r="CQ9" s="6">
        <f t="shared" ca="1" si="11"/>
        <v>-2E-3</v>
      </c>
      <c r="CR9" s="6">
        <f t="shared" ca="1" si="11"/>
        <v>-2E-3</v>
      </c>
      <c r="CS9" s="6">
        <f t="shared" ca="1" si="11"/>
        <v>-2E-3</v>
      </c>
      <c r="CT9" s="6">
        <f t="shared" ca="1" si="11"/>
        <v>-2E-3</v>
      </c>
      <c r="CU9" s="6">
        <f t="shared" ca="1" si="11"/>
        <v>-2E-3</v>
      </c>
      <c r="CV9" s="6">
        <f t="shared" ca="1" si="11"/>
        <v>-2E-3</v>
      </c>
      <c r="CW9" s="31">
        <f t="shared" ca="1" si="49"/>
        <v>-65.95</v>
      </c>
      <c r="CX9" s="31">
        <f t="shared" ca="1" si="50"/>
        <v>0</v>
      </c>
      <c r="CY9" s="31">
        <f t="shared" ca="1" si="51"/>
        <v>0</v>
      </c>
      <c r="CZ9" s="31">
        <f t="shared" ca="1" si="52"/>
        <v>0</v>
      </c>
      <c r="DA9" s="31">
        <f t="shared" ca="1" si="53"/>
        <v>0</v>
      </c>
      <c r="DB9" s="31">
        <f t="shared" ca="1" si="54"/>
        <v>0</v>
      </c>
      <c r="DC9" s="31">
        <f t="shared" ca="1" si="55"/>
        <v>0</v>
      </c>
      <c r="DD9" s="31">
        <f t="shared" ca="1" si="56"/>
        <v>0</v>
      </c>
      <c r="DE9" s="31">
        <f t="shared" ca="1" si="57"/>
        <v>0</v>
      </c>
      <c r="DF9" s="31">
        <f t="shared" ca="1" si="58"/>
        <v>0</v>
      </c>
      <c r="DG9" s="31">
        <f t="shared" ca="1" si="59"/>
        <v>0</v>
      </c>
      <c r="DH9" s="31">
        <f t="shared" ca="1" si="60"/>
        <v>0</v>
      </c>
      <c r="DI9" s="32">
        <f t="shared" ca="1" si="61"/>
        <v>10470.6</v>
      </c>
      <c r="DJ9" s="32">
        <f t="shared" ca="1" si="62"/>
        <v>0</v>
      </c>
      <c r="DK9" s="32">
        <f t="shared" ca="1" si="63"/>
        <v>0</v>
      </c>
      <c r="DL9" s="32">
        <f t="shared" ca="1" si="64"/>
        <v>0</v>
      </c>
      <c r="DM9" s="32">
        <f t="shared" ca="1" si="65"/>
        <v>0</v>
      </c>
      <c r="DN9" s="32">
        <f t="shared" ca="1" si="66"/>
        <v>0</v>
      </c>
      <c r="DO9" s="32">
        <f t="shared" ca="1" si="67"/>
        <v>0</v>
      </c>
      <c r="DP9" s="32">
        <f t="shared" ca="1" si="68"/>
        <v>0</v>
      </c>
      <c r="DQ9" s="32">
        <f t="shared" ca="1" si="69"/>
        <v>0</v>
      </c>
      <c r="DR9" s="32">
        <f t="shared" ca="1" si="70"/>
        <v>0</v>
      </c>
      <c r="DS9" s="32">
        <f t="shared" ca="1" si="71"/>
        <v>0</v>
      </c>
      <c r="DT9" s="32">
        <f t="shared" ca="1" si="72"/>
        <v>0</v>
      </c>
      <c r="DU9" s="31">
        <f t="shared" ca="1" si="73"/>
        <v>0</v>
      </c>
      <c r="DV9" s="31">
        <f t="shared" ca="1" si="74"/>
        <v>0</v>
      </c>
      <c r="DW9" s="31">
        <f t="shared" ca="1" si="75"/>
        <v>0</v>
      </c>
      <c r="DX9" s="31">
        <f t="shared" ca="1" si="76"/>
        <v>0</v>
      </c>
      <c r="DY9" s="31">
        <f t="shared" ca="1" si="77"/>
        <v>0</v>
      </c>
      <c r="DZ9" s="31">
        <f t="shared" ca="1" si="78"/>
        <v>0</v>
      </c>
      <c r="EA9" s="31">
        <f t="shared" ca="1" si="79"/>
        <v>0</v>
      </c>
      <c r="EB9" s="31">
        <f t="shared" ca="1" si="80"/>
        <v>0</v>
      </c>
      <c r="EC9" s="31">
        <f t="shared" ca="1" si="81"/>
        <v>0</v>
      </c>
      <c r="ED9" s="31">
        <f t="shared" ca="1" si="82"/>
        <v>0</v>
      </c>
      <c r="EE9" s="31">
        <f t="shared" ca="1" si="83"/>
        <v>0</v>
      </c>
      <c r="EF9" s="31">
        <f t="shared" ca="1" si="84"/>
        <v>0</v>
      </c>
      <c r="EG9" s="32">
        <f t="shared" ca="1" si="85"/>
        <v>-910.16</v>
      </c>
      <c r="EH9" s="32">
        <f t="shared" ca="1" si="86"/>
        <v>0</v>
      </c>
      <c r="EI9" s="32">
        <f t="shared" ca="1" si="87"/>
        <v>0</v>
      </c>
      <c r="EJ9" s="32">
        <f t="shared" ca="1" si="88"/>
        <v>0</v>
      </c>
      <c r="EK9" s="32">
        <f t="shared" ca="1" si="89"/>
        <v>0</v>
      </c>
      <c r="EL9" s="32">
        <f t="shared" ca="1" si="90"/>
        <v>0</v>
      </c>
      <c r="EM9" s="32">
        <f t="shared" ca="1" si="91"/>
        <v>0</v>
      </c>
      <c r="EN9" s="32">
        <f t="shared" ca="1" si="92"/>
        <v>0</v>
      </c>
      <c r="EO9" s="32">
        <f t="shared" ca="1" si="93"/>
        <v>0</v>
      </c>
      <c r="EP9" s="32">
        <f t="shared" ca="1" si="94"/>
        <v>0</v>
      </c>
      <c r="EQ9" s="32">
        <f t="shared" ca="1" si="95"/>
        <v>0</v>
      </c>
      <c r="ER9" s="32">
        <f t="shared" ca="1" si="96"/>
        <v>0</v>
      </c>
    </row>
    <row r="10" spans="1:148" x14ac:dyDescent="0.25">
      <c r="A10" t="s">
        <v>486</v>
      </c>
      <c r="B10" s="1" t="s">
        <v>555</v>
      </c>
      <c r="C10" t="str">
        <f t="shared" ref="C10" ca="1" si="97">VLOOKUP($B10,LocationLookup,2,FALSE)</f>
        <v>341S025</v>
      </c>
      <c r="D10" t="str">
        <f t="shared" ref="D10" ca="1" si="98">VLOOKUP($C10,LossFactorLookup,2,FALSE)</f>
        <v>Syncrude Industrial System DOS</v>
      </c>
      <c r="E10" s="65">
        <f>SUM(E5:E9)</f>
        <v>15031.050599999999</v>
      </c>
      <c r="F10" s="65">
        <f t="shared" ref="F10:P10" si="99">SUM(F5:F9)</f>
        <v>0</v>
      </c>
      <c r="G10" s="65">
        <f t="shared" si="99"/>
        <v>0</v>
      </c>
      <c r="H10" s="65">
        <f t="shared" si="99"/>
        <v>0</v>
      </c>
      <c r="I10" s="65">
        <f t="shared" si="99"/>
        <v>0</v>
      </c>
      <c r="J10" s="65">
        <f t="shared" si="99"/>
        <v>0</v>
      </c>
      <c r="K10" s="65">
        <f t="shared" si="99"/>
        <v>0</v>
      </c>
      <c r="L10" s="65">
        <f t="shared" si="99"/>
        <v>0</v>
      </c>
      <c r="M10" s="65">
        <f t="shared" si="99"/>
        <v>0</v>
      </c>
      <c r="N10" s="65">
        <f t="shared" si="99"/>
        <v>0</v>
      </c>
      <c r="O10" s="65">
        <f t="shared" si="99"/>
        <v>0</v>
      </c>
      <c r="P10" s="65">
        <f t="shared" si="99"/>
        <v>0</v>
      </c>
      <c r="Q10" s="32"/>
      <c r="R10" s="32"/>
      <c r="S10" s="32"/>
      <c r="T10" s="32"/>
      <c r="U10" s="32"/>
      <c r="V10" s="32"/>
      <c r="W10" s="32"/>
      <c r="X10" s="32"/>
      <c r="Y10" s="32"/>
      <c r="Z10" s="32"/>
      <c r="AA10" s="32"/>
      <c r="AB10" s="32"/>
      <c r="AC10" s="67">
        <f t="shared" ref="AC10:AG10" si="100">SUM(AC5:AC9)</f>
        <v>1156746.8599999999</v>
      </c>
      <c r="AD10" s="67">
        <f t="shared" si="100"/>
        <v>0</v>
      </c>
      <c r="AE10" s="67">
        <f t="shared" si="100"/>
        <v>0</v>
      </c>
      <c r="AF10" s="67">
        <f t="shared" si="100"/>
        <v>0</v>
      </c>
      <c r="AG10" s="67">
        <f t="shared" si="100"/>
        <v>0</v>
      </c>
      <c r="AH10" s="67">
        <f>SUM(AH5:AH9)</f>
        <v>0</v>
      </c>
      <c r="AI10" s="67">
        <f t="shared" ref="AI10:AN10" si="101">SUM(AI5:AI9)</f>
        <v>0</v>
      </c>
      <c r="AJ10" s="67">
        <f t="shared" si="101"/>
        <v>0</v>
      </c>
      <c r="AK10" s="67">
        <f t="shared" si="101"/>
        <v>0</v>
      </c>
      <c r="AL10" s="67">
        <f t="shared" si="101"/>
        <v>0</v>
      </c>
      <c r="AM10" s="67">
        <f t="shared" si="101"/>
        <v>0</v>
      </c>
      <c r="AN10" s="67">
        <f t="shared" si="101"/>
        <v>0</v>
      </c>
      <c r="AO10" s="43">
        <v>-2.76</v>
      </c>
      <c r="AP10" s="43">
        <v>-2.76</v>
      </c>
      <c r="AQ10" s="43">
        <v>-2.76</v>
      </c>
      <c r="AR10" s="43">
        <v>-2.76</v>
      </c>
      <c r="AS10" s="43">
        <v>-2.76</v>
      </c>
      <c r="AT10" s="43">
        <v>-2.76</v>
      </c>
      <c r="AU10" s="43">
        <v>-2.76</v>
      </c>
      <c r="AV10" s="43">
        <v>-2.76</v>
      </c>
      <c r="AW10" s="43">
        <v>-2.76</v>
      </c>
      <c r="AX10" s="43">
        <v>-2.76</v>
      </c>
      <c r="AY10" s="43">
        <v>-2.76</v>
      </c>
      <c r="AZ10" s="43">
        <v>-2.76</v>
      </c>
      <c r="BA10" s="67">
        <f t="shared" ref="BA10:BE10" si="102">SUM(BA5:BA9)</f>
        <v>-31926.210000000003</v>
      </c>
      <c r="BB10" s="67">
        <f t="shared" si="102"/>
        <v>0</v>
      </c>
      <c r="BC10" s="67">
        <f t="shared" si="102"/>
        <v>0</v>
      </c>
      <c r="BD10" s="67">
        <f t="shared" si="102"/>
        <v>0</v>
      </c>
      <c r="BE10" s="67">
        <f t="shared" si="102"/>
        <v>0</v>
      </c>
      <c r="BF10" s="67">
        <f>SUM(BF5:BF9)</f>
        <v>0</v>
      </c>
      <c r="BG10" s="67">
        <f t="shared" ref="BG10:BL10" si="103">SUM(BG5:BG9)</f>
        <v>0</v>
      </c>
      <c r="BH10" s="67">
        <f t="shared" si="103"/>
        <v>0</v>
      </c>
      <c r="BI10" s="67">
        <f t="shared" si="103"/>
        <v>0</v>
      </c>
      <c r="BJ10" s="67">
        <f t="shared" si="103"/>
        <v>0</v>
      </c>
      <c r="BK10" s="67">
        <f t="shared" si="103"/>
        <v>0</v>
      </c>
      <c r="BL10" s="67">
        <f t="shared" si="103"/>
        <v>0</v>
      </c>
      <c r="BM10" s="32"/>
      <c r="BN10" s="32"/>
      <c r="BO10" s="32"/>
      <c r="BP10" s="32"/>
      <c r="BQ10" s="32"/>
      <c r="BR10" s="32"/>
      <c r="BS10" s="32"/>
      <c r="BT10" s="32"/>
      <c r="BU10" s="32"/>
      <c r="BV10" s="32"/>
      <c r="BW10" s="32"/>
      <c r="BX10" s="32"/>
      <c r="BY10" s="67">
        <f t="shared" ref="BY10:CC10" si="104">SUM(BY5:BY9)</f>
        <v>108196.20000000001</v>
      </c>
      <c r="BZ10" s="67">
        <f t="shared" si="104"/>
        <v>0</v>
      </c>
      <c r="CA10" s="67">
        <f t="shared" si="104"/>
        <v>0</v>
      </c>
      <c r="CB10" s="67">
        <f t="shared" si="104"/>
        <v>0</v>
      </c>
      <c r="CC10" s="67">
        <f t="shared" si="104"/>
        <v>0</v>
      </c>
      <c r="CD10" s="67">
        <f>SUM(CD5:CD9)</f>
        <v>0</v>
      </c>
      <c r="CE10" s="67">
        <f t="shared" ref="CE10:CJ10" si="105">SUM(CE5:CE9)</f>
        <v>0</v>
      </c>
      <c r="CF10" s="67">
        <f t="shared" si="105"/>
        <v>0</v>
      </c>
      <c r="CG10" s="67">
        <f t="shared" si="105"/>
        <v>0</v>
      </c>
      <c r="CH10" s="67">
        <f t="shared" si="105"/>
        <v>0</v>
      </c>
      <c r="CI10" s="67">
        <f t="shared" si="105"/>
        <v>0</v>
      </c>
      <c r="CJ10" s="67">
        <f t="shared" si="105"/>
        <v>0</v>
      </c>
      <c r="CK10" s="6"/>
      <c r="CL10" s="6"/>
      <c r="CM10" s="6"/>
      <c r="CN10" s="6"/>
      <c r="CO10" s="6"/>
      <c r="CP10" s="6"/>
      <c r="CQ10" s="6"/>
      <c r="CR10" s="6"/>
      <c r="CS10" s="6"/>
      <c r="CT10" s="6"/>
      <c r="CU10" s="6"/>
      <c r="CV10" s="6"/>
      <c r="CW10" s="67">
        <f t="shared" ref="CW10:DA10" ca="1" si="106">SUM(CW5:CW9)</f>
        <v>-2313.4899999999998</v>
      </c>
      <c r="CX10" s="67">
        <f t="shared" ca="1" si="106"/>
        <v>0</v>
      </c>
      <c r="CY10" s="67">
        <f t="shared" ca="1" si="106"/>
        <v>0</v>
      </c>
      <c r="CZ10" s="67">
        <f t="shared" ca="1" si="106"/>
        <v>0</v>
      </c>
      <c r="DA10" s="67">
        <f t="shared" ca="1" si="106"/>
        <v>0</v>
      </c>
      <c r="DB10" s="67">
        <f ca="1">SUM(DB5:DB9)</f>
        <v>0</v>
      </c>
      <c r="DC10" s="67">
        <f t="shared" ref="DC10:DH10" ca="1" si="107">SUM(DC5:DC9)</f>
        <v>0</v>
      </c>
      <c r="DD10" s="67">
        <f t="shared" ca="1" si="107"/>
        <v>0</v>
      </c>
      <c r="DE10" s="67">
        <f t="shared" ca="1" si="107"/>
        <v>0</v>
      </c>
      <c r="DF10" s="67">
        <f t="shared" ca="1" si="107"/>
        <v>0</v>
      </c>
      <c r="DG10" s="67">
        <f t="shared" ca="1" si="107"/>
        <v>0</v>
      </c>
      <c r="DH10" s="67">
        <f t="shared" ca="1" si="107"/>
        <v>0</v>
      </c>
      <c r="DI10" s="69">
        <f t="shared" ref="DI10:DM10" ca="1" si="108">SUM(DI5:DI9)</f>
        <v>108196.20000000001</v>
      </c>
      <c r="DJ10" s="69">
        <f t="shared" ca="1" si="108"/>
        <v>0</v>
      </c>
      <c r="DK10" s="69">
        <f t="shared" ca="1" si="108"/>
        <v>0</v>
      </c>
      <c r="DL10" s="69">
        <f t="shared" ca="1" si="108"/>
        <v>0</v>
      </c>
      <c r="DM10" s="69">
        <f t="shared" ca="1" si="108"/>
        <v>0</v>
      </c>
      <c r="DN10" s="69">
        <f ca="1">SUM(DN5:DN9)</f>
        <v>0</v>
      </c>
      <c r="DO10" s="69">
        <f t="shared" ref="DO10:DY10" ca="1" si="109">SUM(DO5:DO9)</f>
        <v>0</v>
      </c>
      <c r="DP10" s="69">
        <f t="shared" ca="1" si="109"/>
        <v>0</v>
      </c>
      <c r="DQ10" s="69">
        <f t="shared" ca="1" si="109"/>
        <v>0</v>
      </c>
      <c r="DR10" s="69">
        <f t="shared" ca="1" si="109"/>
        <v>0</v>
      </c>
      <c r="DS10" s="69">
        <f t="shared" ca="1" si="109"/>
        <v>0</v>
      </c>
      <c r="DT10" s="69">
        <f t="shared" ca="1" si="109"/>
        <v>0</v>
      </c>
      <c r="DU10" s="67">
        <f t="shared" ca="1" si="109"/>
        <v>0</v>
      </c>
      <c r="DV10" s="67">
        <f t="shared" ca="1" si="109"/>
        <v>0</v>
      </c>
      <c r="DW10" s="67">
        <f t="shared" ca="1" si="109"/>
        <v>0</v>
      </c>
      <c r="DX10" s="67">
        <f t="shared" ca="1" si="109"/>
        <v>0</v>
      </c>
      <c r="DY10" s="67">
        <f t="shared" ca="1" si="109"/>
        <v>0</v>
      </c>
      <c r="DZ10" s="67">
        <f ca="1">SUM(DZ5:DZ9)</f>
        <v>0</v>
      </c>
      <c r="EA10" s="67">
        <f t="shared" ref="EA10:EF10" ca="1" si="110">SUM(EA5:EA9)</f>
        <v>0</v>
      </c>
      <c r="EB10" s="67">
        <f t="shared" ca="1" si="110"/>
        <v>0</v>
      </c>
      <c r="EC10" s="67">
        <f t="shared" ca="1" si="110"/>
        <v>0</v>
      </c>
      <c r="ED10" s="67">
        <f t="shared" ca="1" si="110"/>
        <v>0</v>
      </c>
      <c r="EE10" s="67">
        <f t="shared" ca="1" si="110"/>
        <v>0</v>
      </c>
      <c r="EF10" s="67">
        <f t="shared" ca="1" si="110"/>
        <v>0</v>
      </c>
      <c r="EG10" s="69">
        <f t="shared" ref="EG10" ca="1" si="111">SUM(EG5:EG9)</f>
        <v>-31926.210000000003</v>
      </c>
      <c r="EH10" s="69">
        <f t="shared" ref="EH10" ca="1" si="112">SUM(EH5:EH9)</f>
        <v>0</v>
      </c>
      <c r="EI10" s="69">
        <f t="shared" ref="EI10" ca="1" si="113">SUM(EI5:EI9)</f>
        <v>0</v>
      </c>
      <c r="EJ10" s="69">
        <f t="shared" ref="EJ10" ca="1" si="114">SUM(EJ5:EJ9)</f>
        <v>0</v>
      </c>
      <c r="EK10" s="69">
        <f t="shared" ref="EK10" ca="1" si="115">SUM(EK5:EK9)</f>
        <v>0</v>
      </c>
      <c r="EL10" s="69">
        <f ca="1">SUM(EL5:EL9)</f>
        <v>0</v>
      </c>
      <c r="EM10" s="69">
        <f t="shared" ref="EM10" ca="1" si="116">SUM(EM5:EM9)</f>
        <v>0</v>
      </c>
      <c r="EN10" s="69">
        <f t="shared" ref="EN10" ca="1" si="117">SUM(EN5:EN9)</f>
        <v>0</v>
      </c>
      <c r="EO10" s="69">
        <f t="shared" ref="EO10" ca="1" si="118">SUM(EO5:EO9)</f>
        <v>0</v>
      </c>
      <c r="EP10" s="69">
        <f t="shared" ref="EP10" ca="1" si="119">SUM(EP5:EP9)</f>
        <v>0</v>
      </c>
      <c r="EQ10" s="69">
        <f t="shared" ref="EQ10" ca="1" si="120">SUM(EQ5:EQ9)</f>
        <v>0</v>
      </c>
      <c r="ER10" s="69">
        <f t="shared" ref="ER10" ca="1" si="121">SUM(ER5:ER9)</f>
        <v>0</v>
      </c>
    </row>
    <row r="12" spans="1:148" x14ac:dyDescent="0.25">
      <c r="A12" t="s">
        <v>534</v>
      </c>
    </row>
    <row r="13" spans="1:148" x14ac:dyDescent="0.25">
      <c r="A13" t="s">
        <v>543</v>
      </c>
    </row>
    <row r="14" spans="1:148" x14ac:dyDescent="0.25">
      <c r="A14" t="s">
        <v>535</v>
      </c>
    </row>
    <row r="15" spans="1:148" x14ac:dyDescent="0.25">
      <c r="A15" t="s">
        <v>536</v>
      </c>
    </row>
    <row r="16" spans="1:148" x14ac:dyDescent="0.25">
      <c r="A16" t="s">
        <v>537</v>
      </c>
    </row>
    <row r="17" spans="1:1" x14ac:dyDescent="0.25">
      <c r="A17" t="s">
        <v>538</v>
      </c>
    </row>
    <row r="18" spans="1:1" x14ac:dyDescent="0.25">
      <c r="A18" t="s">
        <v>539</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19 Nov 2020&amp;C&amp;9Page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3"/>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11" t="s">
        <v>164</v>
      </c>
      <c r="B1" s="12" t="s">
        <v>165</v>
      </c>
      <c r="C1" s="12" t="s">
        <v>166</v>
      </c>
      <c r="D1" s="45" t="s">
        <v>546</v>
      </c>
      <c r="E1" s="48" t="s">
        <v>547</v>
      </c>
      <c r="F1" s="12" t="s">
        <v>548</v>
      </c>
      <c r="G1" s="12" t="s">
        <v>549</v>
      </c>
    </row>
    <row r="2" spans="1:7" x14ac:dyDescent="0.25">
      <c r="A2" s="13" t="s">
        <v>167</v>
      </c>
      <c r="B2" s="14" t="s">
        <v>168</v>
      </c>
      <c r="C2" s="14" t="s">
        <v>169</v>
      </c>
      <c r="D2" s="46" t="s">
        <v>550</v>
      </c>
      <c r="E2" s="49" t="s">
        <v>551</v>
      </c>
      <c r="F2" s="14" t="s">
        <v>170</v>
      </c>
      <c r="G2" s="14" t="s">
        <v>171</v>
      </c>
    </row>
    <row r="3" spans="1:7" x14ac:dyDescent="0.25">
      <c r="A3" s="15">
        <v>38718</v>
      </c>
      <c r="B3" s="16">
        <v>3.7499999999999999E-2</v>
      </c>
      <c r="C3" s="16">
        <f t="shared" ref="C3:C66" si="0">B3+1.5%</f>
        <v>5.2499999999999998E-2</v>
      </c>
      <c r="D3" s="47">
        <f>C3/365</f>
        <v>1.4383561643835615E-4</v>
      </c>
      <c r="E3" s="50">
        <f>DAY(DATE(YEAR(A3),MONTH(A3)+1,0))</f>
        <v>31</v>
      </c>
      <c r="F3" s="16">
        <f>D3*E3</f>
        <v>4.4589041095890406E-3</v>
      </c>
      <c r="G3" s="16">
        <f>SUM(F3:F$184)-F$184</f>
        <v>0.483541301744143</v>
      </c>
    </row>
    <row r="4" spans="1:7" x14ac:dyDescent="0.25">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SUM(F4:F$184)-F$184</f>
        <v>0.4790823976345539</v>
      </c>
    </row>
    <row r="5" spans="1:7" x14ac:dyDescent="0.25">
      <c r="A5" s="15">
        <v>38777</v>
      </c>
      <c r="B5" s="16">
        <v>0.04</v>
      </c>
      <c r="C5" s="16">
        <f t="shared" si="0"/>
        <v>5.5E-2</v>
      </c>
      <c r="D5" s="47">
        <f t="shared" si="1"/>
        <v>1.5068493150684933E-4</v>
      </c>
      <c r="E5" s="50">
        <f t="shared" si="2"/>
        <v>31</v>
      </c>
      <c r="F5" s="16">
        <f t="shared" si="3"/>
        <v>4.6712328767123295E-3</v>
      </c>
      <c r="G5" s="16">
        <f>SUM(F5:F$184)-F$184</f>
        <v>0.47505500037427989</v>
      </c>
    </row>
    <row r="6" spans="1:7" x14ac:dyDescent="0.25">
      <c r="A6" s="15">
        <v>38808</v>
      </c>
      <c r="B6" s="16">
        <v>4.2500000000000003E-2</v>
      </c>
      <c r="C6" s="16">
        <f t="shared" si="0"/>
        <v>5.7500000000000002E-2</v>
      </c>
      <c r="D6" s="47">
        <f t="shared" si="1"/>
        <v>1.5753424657534247E-4</v>
      </c>
      <c r="E6" s="50">
        <f t="shared" si="2"/>
        <v>30</v>
      </c>
      <c r="F6" s="16">
        <f t="shared" si="3"/>
        <v>4.726027397260274E-3</v>
      </c>
      <c r="G6" s="16">
        <f>SUM(F6:F$184)-F$184</f>
        <v>0.4703837674975675</v>
      </c>
    </row>
    <row r="7" spans="1:7" x14ac:dyDescent="0.25">
      <c r="A7" s="15">
        <v>38838</v>
      </c>
      <c r="B7" s="16">
        <v>4.4999999999999998E-2</v>
      </c>
      <c r="C7" s="16">
        <f t="shared" si="0"/>
        <v>0.06</v>
      </c>
      <c r="D7" s="47">
        <f t="shared" si="1"/>
        <v>1.6438356164383562E-4</v>
      </c>
      <c r="E7" s="50">
        <f t="shared" si="2"/>
        <v>31</v>
      </c>
      <c r="F7" s="16">
        <f t="shared" si="3"/>
        <v>5.0958904109589045E-3</v>
      </c>
      <c r="G7" s="16">
        <f>SUM(F7:F$184)-F$184</f>
        <v>0.46565774010030714</v>
      </c>
    </row>
    <row r="8" spans="1:7" x14ac:dyDescent="0.25">
      <c r="A8" s="15">
        <v>38869</v>
      </c>
      <c r="B8" s="16">
        <v>4.4999999999999998E-2</v>
      </c>
      <c r="C8" s="16">
        <f t="shared" si="0"/>
        <v>0.06</v>
      </c>
      <c r="D8" s="47">
        <f t="shared" si="1"/>
        <v>1.6438356164383562E-4</v>
      </c>
      <c r="E8" s="50">
        <f t="shared" si="2"/>
        <v>30</v>
      </c>
      <c r="F8" s="16">
        <f t="shared" si="3"/>
        <v>4.9315068493150684E-3</v>
      </c>
      <c r="G8" s="16">
        <f>SUM(F8:F$184)-F$184</f>
        <v>0.46056184968934827</v>
      </c>
    </row>
    <row r="9" spans="1:7" x14ac:dyDescent="0.25">
      <c r="A9" s="15">
        <v>38899</v>
      </c>
      <c r="B9" s="16">
        <v>4.4999999999999998E-2</v>
      </c>
      <c r="C9" s="16">
        <f t="shared" si="0"/>
        <v>0.06</v>
      </c>
      <c r="D9" s="47">
        <f t="shared" si="1"/>
        <v>1.6438356164383562E-4</v>
      </c>
      <c r="E9" s="50">
        <f t="shared" si="2"/>
        <v>31</v>
      </c>
      <c r="F9" s="16">
        <f t="shared" si="3"/>
        <v>5.0958904109589045E-3</v>
      </c>
      <c r="G9" s="16">
        <f>SUM(F9:F$184)-F$184</f>
        <v>0.45563034284003318</v>
      </c>
    </row>
    <row r="10" spans="1:7" x14ac:dyDescent="0.25">
      <c r="A10" s="15">
        <v>38930</v>
      </c>
      <c r="B10" s="16">
        <v>4.4999999999999998E-2</v>
      </c>
      <c r="C10" s="16">
        <f t="shared" si="0"/>
        <v>0.06</v>
      </c>
      <c r="D10" s="47">
        <f t="shared" si="1"/>
        <v>1.6438356164383562E-4</v>
      </c>
      <c r="E10" s="50">
        <f t="shared" si="2"/>
        <v>31</v>
      </c>
      <c r="F10" s="16">
        <f t="shared" si="3"/>
        <v>5.0958904109589045E-3</v>
      </c>
      <c r="G10" s="16">
        <f>SUM(F10:F$184)-F$184</f>
        <v>0.45053445242907419</v>
      </c>
    </row>
    <row r="11" spans="1:7" x14ac:dyDescent="0.25">
      <c r="A11" s="15">
        <v>38961</v>
      </c>
      <c r="B11" s="16">
        <v>4.4999999999999998E-2</v>
      </c>
      <c r="C11" s="16">
        <f t="shared" si="0"/>
        <v>0.06</v>
      </c>
      <c r="D11" s="47">
        <f t="shared" si="1"/>
        <v>1.6438356164383562E-4</v>
      </c>
      <c r="E11" s="50">
        <f t="shared" si="2"/>
        <v>30</v>
      </c>
      <c r="F11" s="16">
        <f t="shared" si="3"/>
        <v>4.9315068493150684E-3</v>
      </c>
      <c r="G11" s="16">
        <f>SUM(F11:F$184)-F$184</f>
        <v>0.44543856201811527</v>
      </c>
    </row>
    <row r="12" spans="1:7" x14ac:dyDescent="0.25">
      <c r="A12" s="15">
        <v>38991</v>
      </c>
      <c r="B12" s="16">
        <v>4.4999999999999998E-2</v>
      </c>
      <c r="C12" s="16">
        <f t="shared" si="0"/>
        <v>0.06</v>
      </c>
      <c r="D12" s="47">
        <f t="shared" si="1"/>
        <v>1.6438356164383562E-4</v>
      </c>
      <c r="E12" s="50">
        <f t="shared" si="2"/>
        <v>31</v>
      </c>
      <c r="F12" s="16">
        <f t="shared" si="3"/>
        <v>5.0958904109589045E-3</v>
      </c>
      <c r="G12" s="16">
        <f>SUM(F12:F$184)-F$184</f>
        <v>0.44050705516880023</v>
      </c>
    </row>
    <row r="13" spans="1:7" x14ac:dyDescent="0.25">
      <c r="A13" s="15">
        <v>39022</v>
      </c>
      <c r="B13" s="16">
        <v>4.4999999999999998E-2</v>
      </c>
      <c r="C13" s="16">
        <f t="shared" si="0"/>
        <v>0.06</v>
      </c>
      <c r="D13" s="47">
        <f t="shared" si="1"/>
        <v>1.6438356164383562E-4</v>
      </c>
      <c r="E13" s="50">
        <f t="shared" si="2"/>
        <v>30</v>
      </c>
      <c r="F13" s="16">
        <f t="shared" si="3"/>
        <v>4.9315068493150684E-3</v>
      </c>
      <c r="G13" s="16">
        <f>SUM(F13:F$184)-F$184</f>
        <v>0.43541116475784136</v>
      </c>
    </row>
    <row r="14" spans="1:7" x14ac:dyDescent="0.25">
      <c r="A14" s="15">
        <v>39052</v>
      </c>
      <c r="B14" s="16">
        <v>4.4999999999999998E-2</v>
      </c>
      <c r="C14" s="16">
        <f t="shared" si="0"/>
        <v>0.06</v>
      </c>
      <c r="D14" s="47">
        <f t="shared" si="1"/>
        <v>1.6438356164383562E-4</v>
      </c>
      <c r="E14" s="50">
        <f t="shared" si="2"/>
        <v>31</v>
      </c>
      <c r="F14" s="16">
        <f t="shared" si="3"/>
        <v>5.0958904109589045E-3</v>
      </c>
      <c r="G14" s="16">
        <f>SUM(F14:F$184)-F$184</f>
        <v>0.43047965790852627</v>
      </c>
    </row>
    <row r="15" spans="1:7" x14ac:dyDescent="0.25">
      <c r="A15" s="15">
        <v>39083</v>
      </c>
      <c r="B15" s="16">
        <v>4.4999999999999998E-2</v>
      </c>
      <c r="C15" s="16">
        <f t="shared" si="0"/>
        <v>0.06</v>
      </c>
      <c r="D15" s="47">
        <f t="shared" si="1"/>
        <v>1.6438356164383562E-4</v>
      </c>
      <c r="E15" s="50">
        <f t="shared" si="2"/>
        <v>31</v>
      </c>
      <c r="F15" s="16">
        <f t="shared" si="3"/>
        <v>5.0958904109589045E-3</v>
      </c>
      <c r="G15" s="16">
        <f>SUM(F15:F$184)-F$184</f>
        <v>0.42538376749756734</v>
      </c>
    </row>
    <row r="16" spans="1:7" x14ac:dyDescent="0.25">
      <c r="A16" s="15">
        <v>39114</v>
      </c>
      <c r="B16" s="16">
        <v>4.4999999999999998E-2</v>
      </c>
      <c r="C16" s="16">
        <f t="shared" si="0"/>
        <v>0.06</v>
      </c>
      <c r="D16" s="47">
        <f t="shared" si="1"/>
        <v>1.6438356164383562E-4</v>
      </c>
      <c r="E16" s="50">
        <f t="shared" si="2"/>
        <v>28</v>
      </c>
      <c r="F16" s="16">
        <f t="shared" si="3"/>
        <v>4.6027397260273977E-3</v>
      </c>
      <c r="G16" s="16">
        <f>SUM(F16:F$184)-F$184</f>
        <v>0.42028787708660847</v>
      </c>
    </row>
    <row r="17" spans="1:7" x14ac:dyDescent="0.25">
      <c r="A17" s="15">
        <v>39142</v>
      </c>
      <c r="B17" s="16">
        <v>4.4999999999999998E-2</v>
      </c>
      <c r="C17" s="16">
        <f t="shared" si="0"/>
        <v>0.06</v>
      </c>
      <c r="D17" s="47">
        <f t="shared" si="1"/>
        <v>1.6438356164383562E-4</v>
      </c>
      <c r="E17" s="50">
        <f t="shared" si="2"/>
        <v>31</v>
      </c>
      <c r="F17" s="16">
        <f t="shared" si="3"/>
        <v>5.0958904109589045E-3</v>
      </c>
      <c r="G17" s="16">
        <f>SUM(F17:F$184)-F$184</f>
        <v>0.4156851373605811</v>
      </c>
    </row>
    <row r="18" spans="1:7" x14ac:dyDescent="0.25">
      <c r="A18" s="15">
        <v>39173</v>
      </c>
      <c r="B18" s="16">
        <v>4.4999999999999998E-2</v>
      </c>
      <c r="C18" s="16">
        <f t="shared" si="0"/>
        <v>0.06</v>
      </c>
      <c r="D18" s="47">
        <f t="shared" si="1"/>
        <v>1.6438356164383562E-4</v>
      </c>
      <c r="E18" s="50">
        <f t="shared" si="2"/>
        <v>30</v>
      </c>
      <c r="F18" s="16">
        <f t="shared" si="3"/>
        <v>4.9315068493150684E-3</v>
      </c>
      <c r="G18" s="16">
        <f>SUM(F18:F$184)-F$184</f>
        <v>0.41058924694962218</v>
      </c>
    </row>
    <row r="19" spans="1:7" x14ac:dyDescent="0.25">
      <c r="A19" s="15">
        <v>39203</v>
      </c>
      <c r="B19" s="16">
        <v>4.4999999999999998E-2</v>
      </c>
      <c r="C19" s="16">
        <f t="shared" si="0"/>
        <v>0.06</v>
      </c>
      <c r="D19" s="47">
        <f t="shared" si="1"/>
        <v>1.6438356164383562E-4</v>
      </c>
      <c r="E19" s="50">
        <f t="shared" si="2"/>
        <v>31</v>
      </c>
      <c r="F19" s="16">
        <f t="shared" si="3"/>
        <v>5.0958904109589045E-3</v>
      </c>
      <c r="G19" s="16">
        <f>SUM(F19:F$184)-F$184</f>
        <v>0.40565774010030708</v>
      </c>
    </row>
    <row r="20" spans="1:7" x14ac:dyDescent="0.25">
      <c r="A20" s="15">
        <v>39234</v>
      </c>
      <c r="B20" s="16">
        <v>4.4999999999999998E-2</v>
      </c>
      <c r="C20" s="16">
        <f t="shared" si="0"/>
        <v>0.06</v>
      </c>
      <c r="D20" s="47">
        <f t="shared" si="1"/>
        <v>1.6438356164383562E-4</v>
      </c>
      <c r="E20" s="50">
        <f t="shared" si="2"/>
        <v>30</v>
      </c>
      <c r="F20" s="16">
        <f t="shared" si="3"/>
        <v>4.9315068493150684E-3</v>
      </c>
      <c r="G20" s="16">
        <f>SUM(F20:F$184)-F$184</f>
        <v>0.40056184968934821</v>
      </c>
    </row>
    <row r="21" spans="1:7" x14ac:dyDescent="0.25">
      <c r="A21" s="15">
        <v>39264</v>
      </c>
      <c r="B21" s="16">
        <v>4.7500000000000001E-2</v>
      </c>
      <c r="C21" s="16">
        <f t="shared" si="0"/>
        <v>6.25E-2</v>
      </c>
      <c r="D21" s="47">
        <f t="shared" si="1"/>
        <v>1.7123287671232877E-4</v>
      </c>
      <c r="E21" s="50">
        <f t="shared" si="2"/>
        <v>31</v>
      </c>
      <c r="F21" s="16">
        <f t="shared" si="3"/>
        <v>5.3082191780821917E-3</v>
      </c>
      <c r="G21" s="16">
        <f>SUM(F21:F$184)-F$184</f>
        <v>0.39563034284003312</v>
      </c>
    </row>
    <row r="22" spans="1:7" x14ac:dyDescent="0.25">
      <c r="A22" s="15">
        <v>39295</v>
      </c>
      <c r="B22" s="16">
        <v>4.7500000000000001E-2</v>
      </c>
      <c r="C22" s="16">
        <f t="shared" si="0"/>
        <v>6.25E-2</v>
      </c>
      <c r="D22" s="47">
        <f t="shared" si="1"/>
        <v>1.7123287671232877E-4</v>
      </c>
      <c r="E22" s="50">
        <f t="shared" si="2"/>
        <v>31</v>
      </c>
      <c r="F22" s="16">
        <f t="shared" si="3"/>
        <v>5.3082191780821917E-3</v>
      </c>
      <c r="G22" s="16">
        <f>SUM(F22:F$184)-F$184</f>
        <v>0.3903221236619509</v>
      </c>
    </row>
    <row r="23" spans="1:7" x14ac:dyDescent="0.25">
      <c r="A23" s="15">
        <v>39326</v>
      </c>
      <c r="B23" s="16">
        <v>4.7500000000000001E-2</v>
      </c>
      <c r="C23" s="16">
        <f t="shared" si="0"/>
        <v>6.25E-2</v>
      </c>
      <c r="D23" s="47">
        <f t="shared" si="1"/>
        <v>1.7123287671232877E-4</v>
      </c>
      <c r="E23" s="50">
        <f t="shared" si="2"/>
        <v>30</v>
      </c>
      <c r="F23" s="16">
        <f t="shared" si="3"/>
        <v>5.1369863013698627E-3</v>
      </c>
      <c r="G23" s="16">
        <f>SUM(F23:F$184)-F$184</f>
        <v>0.38501390448386869</v>
      </c>
    </row>
    <row r="24" spans="1:7" x14ac:dyDescent="0.25">
      <c r="A24" s="15">
        <v>39356</v>
      </c>
      <c r="B24" s="16">
        <v>4.7500000000000001E-2</v>
      </c>
      <c r="C24" s="16">
        <f t="shared" si="0"/>
        <v>6.25E-2</v>
      </c>
      <c r="D24" s="47">
        <f t="shared" si="1"/>
        <v>1.7123287671232877E-4</v>
      </c>
      <c r="E24" s="50">
        <f t="shared" si="2"/>
        <v>31</v>
      </c>
      <c r="F24" s="16">
        <f t="shared" si="3"/>
        <v>5.3082191780821917E-3</v>
      </c>
      <c r="G24" s="16">
        <f>SUM(F24:F$184)-F$184</f>
        <v>0.37987691818249886</v>
      </c>
    </row>
    <row r="25" spans="1:7" x14ac:dyDescent="0.25">
      <c r="A25" s="15">
        <v>39387</v>
      </c>
      <c r="B25" s="16">
        <v>4.7500000000000001E-2</v>
      </c>
      <c r="C25" s="16">
        <f t="shared" si="0"/>
        <v>6.25E-2</v>
      </c>
      <c r="D25" s="47">
        <f t="shared" si="1"/>
        <v>1.7123287671232877E-4</v>
      </c>
      <c r="E25" s="50">
        <f t="shared" si="2"/>
        <v>30</v>
      </c>
      <c r="F25" s="16">
        <f t="shared" si="3"/>
        <v>5.1369863013698627E-3</v>
      </c>
      <c r="G25" s="16">
        <f>SUM(F25:F$184)-F$184</f>
        <v>0.37456869900441675</v>
      </c>
    </row>
    <row r="26" spans="1:7" x14ac:dyDescent="0.25">
      <c r="A26" s="15">
        <v>39417</v>
      </c>
      <c r="B26" s="16">
        <v>4.4999999999999998E-2</v>
      </c>
      <c r="C26" s="16">
        <f t="shared" si="0"/>
        <v>0.06</v>
      </c>
      <c r="D26" s="47">
        <f t="shared" si="1"/>
        <v>1.6438356164383562E-4</v>
      </c>
      <c r="E26" s="50">
        <f t="shared" si="2"/>
        <v>31</v>
      </c>
      <c r="F26" s="16">
        <f t="shared" si="3"/>
        <v>5.0958904109589045E-3</v>
      </c>
      <c r="G26" s="16">
        <f>SUM(F26:F$184)-F$184</f>
        <v>0.36943171270304692</v>
      </c>
    </row>
    <row r="27" spans="1:7" x14ac:dyDescent="0.25">
      <c r="A27" s="15">
        <v>39448</v>
      </c>
      <c r="B27" s="16">
        <v>4.2500000000000003E-2</v>
      </c>
      <c r="C27" s="16">
        <f t="shared" si="0"/>
        <v>5.7500000000000002E-2</v>
      </c>
      <c r="D27" s="47">
        <f>C27/366</f>
        <v>1.5710382513661202E-4</v>
      </c>
      <c r="E27" s="50">
        <f t="shared" si="2"/>
        <v>31</v>
      </c>
      <c r="F27" s="16">
        <f t="shared" si="3"/>
        <v>4.8702185792349724E-3</v>
      </c>
      <c r="G27" s="16">
        <f>SUM(F27:F$184)-F$184</f>
        <v>0.36433582229208805</v>
      </c>
    </row>
    <row r="28" spans="1:7" x14ac:dyDescent="0.25">
      <c r="A28" s="15">
        <v>39479</v>
      </c>
      <c r="B28" s="16">
        <v>4.2500000000000003E-2</v>
      </c>
      <c r="C28" s="16">
        <f t="shared" si="0"/>
        <v>5.7500000000000002E-2</v>
      </c>
      <c r="D28" s="47">
        <f t="shared" ref="D28:D38" si="4">C28/366</f>
        <v>1.5710382513661202E-4</v>
      </c>
      <c r="E28" s="50">
        <f t="shared" si="2"/>
        <v>29</v>
      </c>
      <c r="F28" s="16">
        <f t="shared" si="3"/>
        <v>4.5560109289617488E-3</v>
      </c>
      <c r="G28" s="16">
        <f>SUM(F28:F$184)-F$184</f>
        <v>0.35946560371285302</v>
      </c>
    </row>
    <row r="29" spans="1:7" x14ac:dyDescent="0.25">
      <c r="A29" s="15">
        <v>39508</v>
      </c>
      <c r="B29" s="16">
        <v>3.7499999999999999E-2</v>
      </c>
      <c r="C29" s="16">
        <f t="shared" si="0"/>
        <v>5.2499999999999998E-2</v>
      </c>
      <c r="D29" s="47">
        <f t="shared" si="4"/>
        <v>1.4344262295081967E-4</v>
      </c>
      <c r="E29" s="50">
        <f t="shared" si="2"/>
        <v>31</v>
      </c>
      <c r="F29" s="16">
        <f t="shared" si="3"/>
        <v>4.4467213114754095E-3</v>
      </c>
      <c r="G29" s="16">
        <f>SUM(F29:F$184)-F$184</f>
        <v>0.35490959278389123</v>
      </c>
    </row>
    <row r="30" spans="1:7" x14ac:dyDescent="0.25">
      <c r="A30" s="15">
        <v>39539</v>
      </c>
      <c r="B30" s="16">
        <v>3.2500000000000001E-2</v>
      </c>
      <c r="C30" s="16">
        <f t="shared" si="0"/>
        <v>4.7500000000000001E-2</v>
      </c>
      <c r="D30" s="47">
        <f t="shared" si="4"/>
        <v>1.2978142076502732E-4</v>
      </c>
      <c r="E30" s="50">
        <f t="shared" si="2"/>
        <v>30</v>
      </c>
      <c r="F30" s="16">
        <f t="shared" si="3"/>
        <v>3.8934426229508198E-3</v>
      </c>
      <c r="G30" s="16">
        <f>SUM(F30:F$184)-F$184</f>
        <v>0.35046287147241578</v>
      </c>
    </row>
    <row r="31" spans="1:7" x14ac:dyDescent="0.25">
      <c r="A31" s="15">
        <v>39569</v>
      </c>
      <c r="B31" s="16">
        <v>3.2500000000000001E-2</v>
      </c>
      <c r="C31" s="16">
        <f t="shared" si="0"/>
        <v>4.7500000000000001E-2</v>
      </c>
      <c r="D31" s="47">
        <f t="shared" si="4"/>
        <v>1.2978142076502732E-4</v>
      </c>
      <c r="E31" s="50">
        <f t="shared" si="2"/>
        <v>31</v>
      </c>
      <c r="F31" s="16">
        <f t="shared" si="3"/>
        <v>4.0232240437158466E-3</v>
      </c>
      <c r="G31" s="16">
        <f>SUM(F31:F$184)-F$184</f>
        <v>0.34656942884946496</v>
      </c>
    </row>
    <row r="32" spans="1:7" x14ac:dyDescent="0.25">
      <c r="A32" s="15">
        <v>39600</v>
      </c>
      <c r="B32" s="16">
        <v>3.2500000000000001E-2</v>
      </c>
      <c r="C32" s="16">
        <f t="shared" si="0"/>
        <v>4.7500000000000001E-2</v>
      </c>
      <c r="D32" s="47">
        <f t="shared" si="4"/>
        <v>1.2978142076502732E-4</v>
      </c>
      <c r="E32" s="50">
        <f t="shared" si="2"/>
        <v>30</v>
      </c>
      <c r="F32" s="16">
        <f t="shared" si="3"/>
        <v>3.8934426229508198E-3</v>
      </c>
      <c r="G32" s="16">
        <f>SUM(F32:F$184)-F$184</f>
        <v>0.34254620480574904</v>
      </c>
    </row>
    <row r="33" spans="1:7" x14ac:dyDescent="0.25">
      <c r="A33" s="15">
        <v>39630</v>
      </c>
      <c r="B33" s="16">
        <v>3.2500000000000001E-2</v>
      </c>
      <c r="C33" s="16">
        <f t="shared" si="0"/>
        <v>4.7500000000000001E-2</v>
      </c>
      <c r="D33" s="47">
        <f t="shared" si="4"/>
        <v>1.2978142076502732E-4</v>
      </c>
      <c r="E33" s="50">
        <f t="shared" si="2"/>
        <v>31</v>
      </c>
      <c r="F33" s="16">
        <f t="shared" si="3"/>
        <v>4.0232240437158466E-3</v>
      </c>
      <c r="G33" s="16">
        <f>SUM(F33:F$184)-F$184</f>
        <v>0.33865276218279822</v>
      </c>
    </row>
    <row r="34" spans="1:7" x14ac:dyDescent="0.25">
      <c r="A34" s="15">
        <v>39661</v>
      </c>
      <c r="B34" s="16">
        <v>3.2500000000000001E-2</v>
      </c>
      <c r="C34" s="16">
        <f t="shared" si="0"/>
        <v>4.7500000000000001E-2</v>
      </c>
      <c r="D34" s="47">
        <f t="shared" si="4"/>
        <v>1.2978142076502732E-4</v>
      </c>
      <c r="E34" s="50">
        <f t="shared" si="2"/>
        <v>31</v>
      </c>
      <c r="F34" s="16">
        <f t="shared" si="3"/>
        <v>4.0232240437158466E-3</v>
      </c>
      <c r="G34" s="16">
        <f>SUM(F34:F$184)-F$184</f>
        <v>0.33462953813908236</v>
      </c>
    </row>
    <row r="35" spans="1:7" x14ac:dyDescent="0.25">
      <c r="A35" s="15">
        <v>39692</v>
      </c>
      <c r="B35" s="16">
        <v>3.2500000000000001E-2</v>
      </c>
      <c r="C35" s="16">
        <f t="shared" si="0"/>
        <v>4.7500000000000001E-2</v>
      </c>
      <c r="D35" s="47">
        <f t="shared" si="4"/>
        <v>1.2978142076502732E-4</v>
      </c>
      <c r="E35" s="50">
        <f t="shared" si="2"/>
        <v>30</v>
      </c>
      <c r="F35" s="16">
        <f t="shared" si="3"/>
        <v>3.8934426229508198E-3</v>
      </c>
      <c r="G35" s="16">
        <f>SUM(F35:F$184)-F$184</f>
        <v>0.3306063140953665</v>
      </c>
    </row>
    <row r="36" spans="1:7" x14ac:dyDescent="0.25">
      <c r="A36" s="15">
        <v>39722</v>
      </c>
      <c r="B36" s="16">
        <v>2.5000000000000001E-2</v>
      </c>
      <c r="C36" s="16">
        <f t="shared" si="0"/>
        <v>0.04</v>
      </c>
      <c r="D36" s="47">
        <f t="shared" si="4"/>
        <v>1.092896174863388E-4</v>
      </c>
      <c r="E36" s="50">
        <f t="shared" si="2"/>
        <v>31</v>
      </c>
      <c r="F36" s="16">
        <f t="shared" si="3"/>
        <v>3.3879781420765027E-3</v>
      </c>
      <c r="G36" s="16">
        <f>SUM(F36:F$184)-F$184</f>
        <v>0.32671287147241568</v>
      </c>
    </row>
    <row r="37" spans="1:7" x14ac:dyDescent="0.25">
      <c r="A37" s="15">
        <v>39753</v>
      </c>
      <c r="B37" s="16">
        <v>2.5000000000000001E-2</v>
      </c>
      <c r="C37" s="16">
        <f t="shared" si="0"/>
        <v>0.04</v>
      </c>
      <c r="D37" s="47">
        <f t="shared" si="4"/>
        <v>1.092896174863388E-4</v>
      </c>
      <c r="E37" s="50">
        <f t="shared" si="2"/>
        <v>30</v>
      </c>
      <c r="F37" s="16">
        <f t="shared" si="3"/>
        <v>3.2786885245901639E-3</v>
      </c>
      <c r="G37" s="16">
        <f>SUM(F37:F$184)-F$184</f>
        <v>0.32332489333033915</v>
      </c>
    </row>
    <row r="38" spans="1:7" x14ac:dyDescent="0.25">
      <c r="A38" s="15">
        <v>39783</v>
      </c>
      <c r="B38" s="16">
        <v>1.7500000000000002E-2</v>
      </c>
      <c r="C38" s="16">
        <f t="shared" si="0"/>
        <v>3.2500000000000001E-2</v>
      </c>
      <c r="D38" s="47">
        <f t="shared" si="4"/>
        <v>8.8797814207650273E-5</v>
      </c>
      <c r="E38" s="50">
        <f t="shared" si="2"/>
        <v>31</v>
      </c>
      <c r="F38" s="16">
        <f t="shared" si="3"/>
        <v>2.7527322404371584E-3</v>
      </c>
      <c r="G38" s="16">
        <f>SUM(F38:F$184)-F$184</f>
        <v>0.32004620480574897</v>
      </c>
    </row>
    <row r="39" spans="1:7" x14ac:dyDescent="0.25">
      <c r="A39" s="15">
        <v>39814</v>
      </c>
      <c r="B39" s="16">
        <v>1.2500000000000001E-2</v>
      </c>
      <c r="C39" s="16">
        <f t="shared" si="0"/>
        <v>2.75E-2</v>
      </c>
      <c r="D39" s="47">
        <f t="shared" si="1"/>
        <v>7.5342465753424663E-5</v>
      </c>
      <c r="E39" s="50">
        <f t="shared" si="2"/>
        <v>31</v>
      </c>
      <c r="F39" s="16">
        <f t="shared" si="3"/>
        <v>2.3356164383561647E-3</v>
      </c>
      <c r="G39" s="16">
        <f>SUM(F39:F$184)-F$184</f>
        <v>0.31729347256531182</v>
      </c>
    </row>
    <row r="40" spans="1:7" x14ac:dyDescent="0.25">
      <c r="A40" s="15">
        <v>39845</v>
      </c>
      <c r="B40" s="16">
        <v>1.2500000000000001E-2</v>
      </c>
      <c r="C40" s="16">
        <f t="shared" si="0"/>
        <v>2.75E-2</v>
      </c>
      <c r="D40" s="47">
        <f t="shared" si="1"/>
        <v>7.5342465753424663E-5</v>
      </c>
      <c r="E40" s="50">
        <f t="shared" si="2"/>
        <v>28</v>
      </c>
      <c r="F40" s="16">
        <f t="shared" si="3"/>
        <v>2.1095890410958904E-3</v>
      </c>
      <c r="G40" s="16">
        <f>SUM(F40:F$184)-F$184</f>
        <v>0.31495785612695559</v>
      </c>
    </row>
    <row r="41" spans="1:7" x14ac:dyDescent="0.25">
      <c r="A41" s="15">
        <v>39873</v>
      </c>
      <c r="B41" s="16">
        <v>7.4999999999999997E-3</v>
      </c>
      <c r="C41" s="16">
        <f t="shared" si="0"/>
        <v>2.2499999999999999E-2</v>
      </c>
      <c r="D41" s="47">
        <f t="shared" si="1"/>
        <v>6.1643835616438354E-5</v>
      </c>
      <c r="E41" s="50">
        <f t="shared" si="2"/>
        <v>31</v>
      </c>
      <c r="F41" s="16">
        <f t="shared" si="3"/>
        <v>1.910958904109589E-3</v>
      </c>
      <c r="G41" s="16">
        <f>SUM(F41:F$184)-F$184</f>
        <v>0.31284826708585972</v>
      </c>
    </row>
    <row r="42" spans="1:7" x14ac:dyDescent="0.25">
      <c r="A42" s="15">
        <v>39904</v>
      </c>
      <c r="B42" s="16">
        <v>5.0000000000000001E-3</v>
      </c>
      <c r="C42" s="16">
        <f t="shared" si="0"/>
        <v>0.02</v>
      </c>
      <c r="D42" s="47">
        <f t="shared" si="1"/>
        <v>5.4794520547945207E-5</v>
      </c>
      <c r="E42" s="50">
        <f t="shared" si="2"/>
        <v>30</v>
      </c>
      <c r="F42" s="16">
        <f t="shared" si="3"/>
        <v>1.6438356164383563E-3</v>
      </c>
      <c r="G42" s="16">
        <f>SUM(F42:F$184)-F$184</f>
        <v>0.31093730818175014</v>
      </c>
    </row>
    <row r="43" spans="1:7" x14ac:dyDescent="0.25">
      <c r="A43" s="15">
        <v>39934</v>
      </c>
      <c r="B43" s="16">
        <v>5.0000000000000001E-3</v>
      </c>
      <c r="C43" s="16">
        <f t="shared" si="0"/>
        <v>0.02</v>
      </c>
      <c r="D43" s="47">
        <f t="shared" si="1"/>
        <v>5.4794520547945207E-5</v>
      </c>
      <c r="E43" s="50">
        <f t="shared" si="2"/>
        <v>31</v>
      </c>
      <c r="F43" s="16">
        <f t="shared" si="3"/>
        <v>1.6986301369863014E-3</v>
      </c>
      <c r="G43" s="16">
        <f>SUM(F43:F$184)-F$184</f>
        <v>0.3092934725653117</v>
      </c>
    </row>
    <row r="44" spans="1:7" x14ac:dyDescent="0.25">
      <c r="A44" s="15">
        <v>39965</v>
      </c>
      <c r="B44" s="16">
        <v>5.0000000000000001E-3</v>
      </c>
      <c r="C44" s="16">
        <f t="shared" si="0"/>
        <v>0.02</v>
      </c>
      <c r="D44" s="47">
        <f t="shared" si="1"/>
        <v>5.4794520547945207E-5</v>
      </c>
      <c r="E44" s="50">
        <f t="shared" si="2"/>
        <v>30</v>
      </c>
      <c r="F44" s="16">
        <f t="shared" si="3"/>
        <v>1.6438356164383563E-3</v>
      </c>
      <c r="G44" s="16">
        <f>SUM(F44:F$184)-F$184</f>
        <v>0.30759484242832541</v>
      </c>
    </row>
    <row r="45" spans="1:7" x14ac:dyDescent="0.25">
      <c r="A45" s="15">
        <v>39995</v>
      </c>
      <c r="B45" s="16">
        <v>5.0000000000000001E-3</v>
      </c>
      <c r="C45" s="16">
        <f t="shared" si="0"/>
        <v>0.02</v>
      </c>
      <c r="D45" s="47">
        <f t="shared" si="1"/>
        <v>5.4794520547945207E-5</v>
      </c>
      <c r="E45" s="50">
        <f t="shared" si="2"/>
        <v>31</v>
      </c>
      <c r="F45" s="16">
        <f t="shared" si="3"/>
        <v>1.6986301369863014E-3</v>
      </c>
      <c r="G45" s="16">
        <f>SUM(F45:F$184)-F$184</f>
        <v>0.30595100681188703</v>
      </c>
    </row>
    <row r="46" spans="1:7" x14ac:dyDescent="0.25">
      <c r="A46" s="15">
        <v>40026</v>
      </c>
      <c r="B46" s="16">
        <v>5.0000000000000001E-3</v>
      </c>
      <c r="C46" s="16">
        <f t="shared" si="0"/>
        <v>0.02</v>
      </c>
      <c r="D46" s="47">
        <f t="shared" si="1"/>
        <v>5.4794520547945207E-5</v>
      </c>
      <c r="E46" s="50">
        <f t="shared" si="2"/>
        <v>31</v>
      </c>
      <c r="F46" s="16">
        <f t="shared" si="3"/>
        <v>1.6986301369863014E-3</v>
      </c>
      <c r="G46" s="16">
        <f>SUM(F46:F$184)-F$184</f>
        <v>0.30425237667490074</v>
      </c>
    </row>
    <row r="47" spans="1:7" x14ac:dyDescent="0.25">
      <c r="A47" s="15">
        <v>40057</v>
      </c>
      <c r="B47" s="16">
        <v>5.0000000000000001E-3</v>
      </c>
      <c r="C47" s="16">
        <f t="shared" si="0"/>
        <v>0.02</v>
      </c>
      <c r="D47" s="47">
        <f t="shared" si="1"/>
        <v>5.4794520547945207E-5</v>
      </c>
      <c r="E47" s="50">
        <f t="shared" si="2"/>
        <v>30</v>
      </c>
      <c r="F47" s="16">
        <f t="shared" si="3"/>
        <v>1.6438356164383563E-3</v>
      </c>
      <c r="G47" s="16">
        <f>SUM(F47:F$184)-F$184</f>
        <v>0.30255374653791445</v>
      </c>
    </row>
    <row r="48" spans="1:7" x14ac:dyDescent="0.25">
      <c r="A48" s="15">
        <v>40087</v>
      </c>
      <c r="B48" s="16">
        <v>5.0000000000000001E-3</v>
      </c>
      <c r="C48" s="16">
        <f t="shared" si="0"/>
        <v>0.02</v>
      </c>
      <c r="D48" s="47">
        <f t="shared" si="1"/>
        <v>5.4794520547945207E-5</v>
      </c>
      <c r="E48" s="50">
        <f t="shared" si="2"/>
        <v>31</v>
      </c>
      <c r="F48" s="16">
        <f t="shared" si="3"/>
        <v>1.6986301369863014E-3</v>
      </c>
      <c r="G48" s="16">
        <f>SUM(F48:F$184)-F$184</f>
        <v>0.30090991092147606</v>
      </c>
    </row>
    <row r="49" spans="1:7" x14ac:dyDescent="0.25">
      <c r="A49" s="15">
        <v>40118</v>
      </c>
      <c r="B49" s="16">
        <v>5.0000000000000001E-3</v>
      </c>
      <c r="C49" s="16">
        <f t="shared" si="0"/>
        <v>0.02</v>
      </c>
      <c r="D49" s="47">
        <f t="shared" si="1"/>
        <v>5.4794520547945207E-5</v>
      </c>
      <c r="E49" s="50">
        <f t="shared" si="2"/>
        <v>30</v>
      </c>
      <c r="F49" s="16">
        <f t="shared" si="3"/>
        <v>1.6438356164383563E-3</v>
      </c>
      <c r="G49" s="16">
        <f>SUM(F49:F$184)-F$184</f>
        <v>0.29921128078448977</v>
      </c>
    </row>
    <row r="50" spans="1:7" x14ac:dyDescent="0.25">
      <c r="A50" s="15">
        <v>40148</v>
      </c>
      <c r="B50" s="16">
        <v>5.0000000000000001E-3</v>
      </c>
      <c r="C50" s="16">
        <f t="shared" si="0"/>
        <v>0.02</v>
      </c>
      <c r="D50" s="47">
        <f t="shared" si="1"/>
        <v>5.4794520547945207E-5</v>
      </c>
      <c r="E50" s="50">
        <f t="shared" si="2"/>
        <v>31</v>
      </c>
      <c r="F50" s="16">
        <f t="shared" si="3"/>
        <v>1.6986301369863014E-3</v>
      </c>
      <c r="G50" s="16">
        <f>SUM(F50:F$184)-F$184</f>
        <v>0.29756744516805139</v>
      </c>
    </row>
    <row r="51" spans="1:7" x14ac:dyDescent="0.25">
      <c r="A51" s="15">
        <v>40179</v>
      </c>
      <c r="B51" s="16">
        <v>5.0000000000000001E-3</v>
      </c>
      <c r="C51" s="16">
        <f t="shared" si="0"/>
        <v>0.02</v>
      </c>
      <c r="D51" s="47">
        <f t="shared" si="1"/>
        <v>5.4794520547945207E-5</v>
      </c>
      <c r="E51" s="50">
        <f t="shared" si="2"/>
        <v>31</v>
      </c>
      <c r="F51" s="16">
        <f t="shared" si="3"/>
        <v>1.6986301369863014E-3</v>
      </c>
      <c r="G51" s="16">
        <f>SUM(F51:F$184)-F$184</f>
        <v>0.2958688150310651</v>
      </c>
    </row>
    <row r="52" spans="1:7" x14ac:dyDescent="0.25">
      <c r="A52" s="15">
        <v>40210</v>
      </c>
      <c r="B52" s="16">
        <v>5.0000000000000001E-3</v>
      </c>
      <c r="C52" s="16">
        <f t="shared" si="0"/>
        <v>0.02</v>
      </c>
      <c r="D52" s="47">
        <f t="shared" si="1"/>
        <v>5.4794520547945207E-5</v>
      </c>
      <c r="E52" s="50">
        <f t="shared" si="2"/>
        <v>28</v>
      </c>
      <c r="F52" s="16">
        <f t="shared" si="3"/>
        <v>1.5342465753424659E-3</v>
      </c>
      <c r="G52" s="16">
        <f>SUM(F52:F$184)-F$184</f>
        <v>0.29417018489407881</v>
      </c>
    </row>
    <row r="53" spans="1:7" x14ac:dyDescent="0.25">
      <c r="A53" s="15">
        <v>40238</v>
      </c>
      <c r="B53" s="16">
        <v>5.0000000000000001E-3</v>
      </c>
      <c r="C53" s="16">
        <f t="shared" si="0"/>
        <v>0.02</v>
      </c>
      <c r="D53" s="47">
        <f t="shared" si="1"/>
        <v>5.4794520547945207E-5</v>
      </c>
      <c r="E53" s="50">
        <f t="shared" si="2"/>
        <v>31</v>
      </c>
      <c r="F53" s="16">
        <f t="shared" si="3"/>
        <v>1.6986301369863014E-3</v>
      </c>
      <c r="G53" s="16">
        <f>SUM(F53:F$184)-F$184</f>
        <v>0.29263593831873635</v>
      </c>
    </row>
    <row r="54" spans="1:7" x14ac:dyDescent="0.25">
      <c r="A54" s="15">
        <v>40269</v>
      </c>
      <c r="B54" s="16">
        <v>5.0000000000000001E-3</v>
      </c>
      <c r="C54" s="16">
        <f t="shared" si="0"/>
        <v>0.02</v>
      </c>
      <c r="D54" s="47">
        <f t="shared" si="1"/>
        <v>5.4794520547945207E-5</v>
      </c>
      <c r="E54" s="50">
        <f t="shared" si="2"/>
        <v>30</v>
      </c>
      <c r="F54" s="16">
        <f t="shared" si="3"/>
        <v>1.6438356164383563E-3</v>
      </c>
      <c r="G54" s="16">
        <f>SUM(F54:F$184)-F$184</f>
        <v>0.29093730818175007</v>
      </c>
    </row>
    <row r="55" spans="1:7" x14ac:dyDescent="0.25">
      <c r="A55" s="15">
        <v>40299</v>
      </c>
      <c r="B55" s="16">
        <v>5.0000000000000001E-3</v>
      </c>
      <c r="C55" s="16">
        <f t="shared" si="0"/>
        <v>0.02</v>
      </c>
      <c r="D55" s="47">
        <f t="shared" si="1"/>
        <v>5.4794520547945207E-5</v>
      </c>
      <c r="E55" s="50">
        <f t="shared" si="2"/>
        <v>31</v>
      </c>
      <c r="F55" s="16">
        <f t="shared" si="3"/>
        <v>1.6986301369863014E-3</v>
      </c>
      <c r="G55" s="16">
        <f>SUM(F55:F$184)-F$184</f>
        <v>0.28929347256531168</v>
      </c>
    </row>
    <row r="56" spans="1:7" x14ac:dyDescent="0.25">
      <c r="A56" s="15">
        <v>40330</v>
      </c>
      <c r="B56" s="16">
        <v>7.4999999999999997E-3</v>
      </c>
      <c r="C56" s="16">
        <f t="shared" si="0"/>
        <v>2.2499999999999999E-2</v>
      </c>
      <c r="D56" s="47">
        <f t="shared" si="1"/>
        <v>6.1643835616438354E-5</v>
      </c>
      <c r="E56" s="50">
        <f t="shared" si="2"/>
        <v>30</v>
      </c>
      <c r="F56" s="16">
        <f t="shared" si="3"/>
        <v>1.8493150684931506E-3</v>
      </c>
      <c r="G56" s="16">
        <f>SUM(F56:F$184)-F$184</f>
        <v>0.28759484242832539</v>
      </c>
    </row>
    <row r="57" spans="1:7" x14ac:dyDescent="0.25">
      <c r="A57" s="15">
        <v>40360</v>
      </c>
      <c r="B57" s="16">
        <v>0.01</v>
      </c>
      <c r="C57" s="16">
        <f t="shared" si="0"/>
        <v>2.5000000000000001E-2</v>
      </c>
      <c r="D57" s="47">
        <f t="shared" si="1"/>
        <v>6.8493150684931516E-5</v>
      </c>
      <c r="E57" s="50">
        <f t="shared" si="2"/>
        <v>31</v>
      </c>
      <c r="F57" s="16">
        <f t="shared" si="3"/>
        <v>2.1232876712328772E-3</v>
      </c>
      <c r="G57" s="16">
        <f>SUM(F57:F$184)-F$184</f>
        <v>0.28574552735983222</v>
      </c>
    </row>
    <row r="58" spans="1:7" x14ac:dyDescent="0.25">
      <c r="A58" s="15">
        <v>40391</v>
      </c>
      <c r="B58" s="16">
        <v>0.01</v>
      </c>
      <c r="C58" s="16">
        <f t="shared" si="0"/>
        <v>2.5000000000000001E-2</v>
      </c>
      <c r="D58" s="47">
        <f t="shared" si="1"/>
        <v>6.8493150684931516E-5</v>
      </c>
      <c r="E58" s="50">
        <f t="shared" si="2"/>
        <v>31</v>
      </c>
      <c r="F58" s="16">
        <f t="shared" si="3"/>
        <v>2.1232876712328772E-3</v>
      </c>
      <c r="G58" s="16">
        <f>SUM(F58:F$184)-F$184</f>
        <v>0.28362223968859934</v>
      </c>
    </row>
    <row r="59" spans="1:7" x14ac:dyDescent="0.25">
      <c r="A59" s="15">
        <v>40422</v>
      </c>
      <c r="B59" s="16">
        <v>1.2500000000000001E-2</v>
      </c>
      <c r="C59" s="16">
        <f t="shared" si="0"/>
        <v>2.75E-2</v>
      </c>
      <c r="D59" s="47">
        <f t="shared" si="1"/>
        <v>7.5342465753424663E-5</v>
      </c>
      <c r="E59" s="50">
        <f t="shared" si="2"/>
        <v>30</v>
      </c>
      <c r="F59" s="16">
        <f t="shared" si="3"/>
        <v>2.2602739726027398E-3</v>
      </c>
      <c r="G59" s="16">
        <f>SUM(F59:F$184)-F$184</f>
        <v>0.28149895201736647</v>
      </c>
    </row>
    <row r="60" spans="1:7" x14ac:dyDescent="0.25">
      <c r="A60" s="15">
        <v>40452</v>
      </c>
      <c r="B60" s="16">
        <v>1.2500000000000001E-2</v>
      </c>
      <c r="C60" s="16">
        <f t="shared" si="0"/>
        <v>2.75E-2</v>
      </c>
      <c r="D60" s="47">
        <f t="shared" si="1"/>
        <v>7.5342465753424663E-5</v>
      </c>
      <c r="E60" s="50">
        <f t="shared" si="2"/>
        <v>31</v>
      </c>
      <c r="F60" s="16">
        <f t="shared" si="3"/>
        <v>2.3356164383561647E-3</v>
      </c>
      <c r="G60" s="16">
        <f>SUM(F60:F$184)-F$184</f>
        <v>0.27923867804476371</v>
      </c>
    </row>
    <row r="61" spans="1:7" x14ac:dyDescent="0.25">
      <c r="A61" s="15">
        <v>40483</v>
      </c>
      <c r="B61" s="16">
        <v>1.2500000000000001E-2</v>
      </c>
      <c r="C61" s="16">
        <f t="shared" si="0"/>
        <v>2.75E-2</v>
      </c>
      <c r="D61" s="47">
        <f t="shared" si="1"/>
        <v>7.5342465753424663E-5</v>
      </c>
      <c r="E61" s="50">
        <f t="shared" si="2"/>
        <v>30</v>
      </c>
      <c r="F61" s="16">
        <f t="shared" si="3"/>
        <v>2.2602739726027398E-3</v>
      </c>
      <c r="G61" s="16">
        <f>SUM(F61:F$184)-F$184</f>
        <v>0.27690306160640754</v>
      </c>
    </row>
    <row r="62" spans="1:7" x14ac:dyDescent="0.25">
      <c r="A62" s="15">
        <v>40513</v>
      </c>
      <c r="B62" s="16">
        <v>1.2500000000000001E-2</v>
      </c>
      <c r="C62" s="16">
        <f t="shared" si="0"/>
        <v>2.75E-2</v>
      </c>
      <c r="D62" s="47">
        <f t="shared" si="1"/>
        <v>7.5342465753424663E-5</v>
      </c>
      <c r="E62" s="50">
        <f t="shared" si="2"/>
        <v>31</v>
      </c>
      <c r="F62" s="16">
        <f t="shared" si="3"/>
        <v>2.3356164383561647E-3</v>
      </c>
      <c r="G62" s="16">
        <f>SUM(F62:F$184)-F$184</f>
        <v>0.27464278763380484</v>
      </c>
    </row>
    <row r="63" spans="1:7" x14ac:dyDescent="0.25">
      <c r="A63" s="15">
        <v>40544</v>
      </c>
      <c r="B63" s="16">
        <v>1.2500000000000001E-2</v>
      </c>
      <c r="C63" s="16">
        <f t="shared" si="0"/>
        <v>2.75E-2</v>
      </c>
      <c r="D63" s="47">
        <f t="shared" si="1"/>
        <v>7.5342465753424663E-5</v>
      </c>
      <c r="E63" s="50">
        <f t="shared" si="2"/>
        <v>31</v>
      </c>
      <c r="F63" s="16">
        <f t="shared" si="3"/>
        <v>2.3356164383561647E-3</v>
      </c>
      <c r="G63" s="16">
        <f>SUM(F63:F$184)-F$184</f>
        <v>0.27230717119544862</v>
      </c>
    </row>
    <row r="64" spans="1:7" x14ac:dyDescent="0.25">
      <c r="A64" s="15">
        <v>40575</v>
      </c>
      <c r="B64" s="16">
        <v>1.2500000000000001E-2</v>
      </c>
      <c r="C64" s="16">
        <f t="shared" si="0"/>
        <v>2.75E-2</v>
      </c>
      <c r="D64" s="47">
        <f t="shared" si="1"/>
        <v>7.5342465753424663E-5</v>
      </c>
      <c r="E64" s="50">
        <f t="shared" si="2"/>
        <v>28</v>
      </c>
      <c r="F64" s="16">
        <f t="shared" si="3"/>
        <v>2.1095890410958904E-3</v>
      </c>
      <c r="G64" s="16">
        <f>SUM(F64:F$184)-F$184</f>
        <v>0.2699715547570925</v>
      </c>
    </row>
    <row r="65" spans="1:7" x14ac:dyDescent="0.25">
      <c r="A65" s="15">
        <v>40603</v>
      </c>
      <c r="B65" s="16">
        <v>1.2500000000000001E-2</v>
      </c>
      <c r="C65" s="16">
        <f t="shared" si="0"/>
        <v>2.75E-2</v>
      </c>
      <c r="D65" s="47">
        <f t="shared" si="1"/>
        <v>7.5342465753424663E-5</v>
      </c>
      <c r="E65" s="50">
        <f t="shared" si="2"/>
        <v>31</v>
      </c>
      <c r="F65" s="16">
        <f t="shared" si="3"/>
        <v>2.3356164383561647E-3</v>
      </c>
      <c r="G65" s="16">
        <f>SUM(F65:F$184)-F$184</f>
        <v>0.26786196571599658</v>
      </c>
    </row>
    <row r="66" spans="1:7" x14ac:dyDescent="0.25">
      <c r="A66" s="15">
        <v>40634</v>
      </c>
      <c r="B66" s="16">
        <v>1.2500000000000001E-2</v>
      </c>
      <c r="C66" s="16">
        <f t="shared" si="0"/>
        <v>2.75E-2</v>
      </c>
      <c r="D66" s="47">
        <f t="shared" si="1"/>
        <v>7.5342465753424663E-5</v>
      </c>
      <c r="E66" s="50">
        <f t="shared" si="2"/>
        <v>30</v>
      </c>
      <c r="F66" s="16">
        <f t="shared" si="3"/>
        <v>2.2602739726027398E-3</v>
      </c>
      <c r="G66" s="16">
        <f>SUM(F66:F$184)-F$184</f>
        <v>0.26552634927764046</v>
      </c>
    </row>
    <row r="67" spans="1:7" x14ac:dyDescent="0.25">
      <c r="A67" s="15">
        <v>40664</v>
      </c>
      <c r="B67" s="16">
        <v>1.2500000000000001E-2</v>
      </c>
      <c r="C67" s="16">
        <f t="shared" ref="C67:C130" si="5">B67+1.5%</f>
        <v>2.75E-2</v>
      </c>
      <c r="D67" s="47">
        <f t="shared" si="1"/>
        <v>7.5342465753424663E-5</v>
      </c>
      <c r="E67" s="50">
        <f t="shared" si="2"/>
        <v>31</v>
      </c>
      <c r="F67" s="16">
        <f t="shared" si="3"/>
        <v>2.3356164383561647E-3</v>
      </c>
      <c r="G67" s="16">
        <f>SUM(F67:F$184)-F$184</f>
        <v>0.26326607530503771</v>
      </c>
    </row>
    <row r="68" spans="1:7" x14ac:dyDescent="0.25">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SUM(F68:F$184)-F$184</f>
        <v>0.26093045886668154</v>
      </c>
    </row>
    <row r="69" spans="1:7" x14ac:dyDescent="0.25">
      <c r="A69" s="15">
        <v>40725</v>
      </c>
      <c r="B69" s="16">
        <v>1.2500000000000001E-2</v>
      </c>
      <c r="C69" s="16">
        <f t="shared" si="5"/>
        <v>2.75E-2</v>
      </c>
      <c r="D69" s="47">
        <f t="shared" si="6"/>
        <v>7.5342465753424663E-5</v>
      </c>
      <c r="E69" s="50">
        <f t="shared" si="7"/>
        <v>31</v>
      </c>
      <c r="F69" s="16">
        <f t="shared" si="8"/>
        <v>2.3356164383561647E-3</v>
      </c>
      <c r="G69" s="16">
        <f>SUM(F69:F$184)-F$184</f>
        <v>0.25867018489407884</v>
      </c>
    </row>
    <row r="70" spans="1:7" x14ac:dyDescent="0.25">
      <c r="A70" s="15">
        <v>40756</v>
      </c>
      <c r="B70" s="16">
        <v>1.2500000000000001E-2</v>
      </c>
      <c r="C70" s="16">
        <f t="shared" si="5"/>
        <v>2.75E-2</v>
      </c>
      <c r="D70" s="47">
        <f t="shared" si="6"/>
        <v>7.5342465753424663E-5</v>
      </c>
      <c r="E70" s="50">
        <f t="shared" si="7"/>
        <v>31</v>
      </c>
      <c r="F70" s="16">
        <f t="shared" si="8"/>
        <v>2.3356164383561647E-3</v>
      </c>
      <c r="G70" s="16">
        <f>SUM(F70:F$184)-F$184</f>
        <v>0.25633456845572267</v>
      </c>
    </row>
    <row r="71" spans="1:7" x14ac:dyDescent="0.25">
      <c r="A71" s="15">
        <v>40787</v>
      </c>
      <c r="B71" s="16">
        <v>1.2500000000000001E-2</v>
      </c>
      <c r="C71" s="16">
        <f t="shared" si="5"/>
        <v>2.75E-2</v>
      </c>
      <c r="D71" s="47">
        <f t="shared" si="6"/>
        <v>7.5342465753424663E-5</v>
      </c>
      <c r="E71" s="50">
        <f t="shared" si="7"/>
        <v>30</v>
      </c>
      <c r="F71" s="16">
        <f t="shared" si="8"/>
        <v>2.2602739726027398E-3</v>
      </c>
      <c r="G71" s="16">
        <f>SUM(F71:F$184)-F$184</f>
        <v>0.2539989520173665</v>
      </c>
    </row>
    <row r="72" spans="1:7" x14ac:dyDescent="0.25">
      <c r="A72" s="15">
        <v>40817</v>
      </c>
      <c r="B72" s="16">
        <v>1.2500000000000001E-2</v>
      </c>
      <c r="C72" s="16">
        <f t="shared" si="5"/>
        <v>2.75E-2</v>
      </c>
      <c r="D72" s="47">
        <f t="shared" si="6"/>
        <v>7.5342465753424663E-5</v>
      </c>
      <c r="E72" s="50">
        <f t="shared" si="7"/>
        <v>31</v>
      </c>
      <c r="F72" s="16">
        <f t="shared" si="8"/>
        <v>2.3356164383561647E-3</v>
      </c>
      <c r="G72" s="16">
        <f>SUM(F72:F$184)-F$184</f>
        <v>0.2517386780447638</v>
      </c>
    </row>
    <row r="73" spans="1:7" x14ac:dyDescent="0.25">
      <c r="A73" s="15">
        <v>40848</v>
      </c>
      <c r="B73" s="16">
        <v>1.2500000000000001E-2</v>
      </c>
      <c r="C73" s="16">
        <f t="shared" si="5"/>
        <v>2.75E-2</v>
      </c>
      <c r="D73" s="47">
        <f t="shared" si="6"/>
        <v>7.5342465753424663E-5</v>
      </c>
      <c r="E73" s="50">
        <f t="shared" si="7"/>
        <v>30</v>
      </c>
      <c r="F73" s="16">
        <f t="shared" si="8"/>
        <v>2.2602739726027398E-3</v>
      </c>
      <c r="G73" s="16">
        <f>SUM(F73:F$184)-F$184</f>
        <v>0.24940306160640763</v>
      </c>
    </row>
    <row r="74" spans="1:7" x14ac:dyDescent="0.25">
      <c r="A74" s="15">
        <v>40878</v>
      </c>
      <c r="B74" s="16">
        <v>1.2500000000000001E-2</v>
      </c>
      <c r="C74" s="16">
        <f t="shared" si="5"/>
        <v>2.75E-2</v>
      </c>
      <c r="D74" s="47">
        <f t="shared" si="6"/>
        <v>7.5342465753424663E-5</v>
      </c>
      <c r="E74" s="50">
        <f t="shared" si="7"/>
        <v>31</v>
      </c>
      <c r="F74" s="16">
        <f t="shared" si="8"/>
        <v>2.3356164383561647E-3</v>
      </c>
      <c r="G74" s="16">
        <f>SUM(F74:F$184)-F$184</f>
        <v>0.24714278763380484</v>
      </c>
    </row>
    <row r="75" spans="1:7" x14ac:dyDescent="0.25">
      <c r="A75" s="15">
        <v>40909</v>
      </c>
      <c r="B75" s="16">
        <v>1.2500000000000001E-2</v>
      </c>
      <c r="C75" s="16">
        <f t="shared" si="5"/>
        <v>2.75E-2</v>
      </c>
      <c r="D75" s="47">
        <f>C75/366</f>
        <v>7.5136612021857923E-5</v>
      </c>
      <c r="E75" s="50">
        <f t="shared" si="7"/>
        <v>31</v>
      </c>
      <c r="F75" s="16">
        <f t="shared" si="8"/>
        <v>2.3292349726775955E-3</v>
      </c>
      <c r="G75" s="16">
        <f>SUM(F75:F$184)-F$184</f>
        <v>0.24480717119544868</v>
      </c>
    </row>
    <row r="76" spans="1:7" x14ac:dyDescent="0.25">
      <c r="A76" s="15">
        <v>40940</v>
      </c>
      <c r="B76" s="16">
        <v>1.2500000000000001E-2</v>
      </c>
      <c r="C76" s="16">
        <f t="shared" si="5"/>
        <v>2.75E-2</v>
      </c>
      <c r="D76" s="47">
        <f t="shared" ref="D76:D86" si="9">C76/366</f>
        <v>7.5136612021857923E-5</v>
      </c>
      <c r="E76" s="50">
        <f t="shared" si="7"/>
        <v>29</v>
      </c>
      <c r="F76" s="16">
        <f t="shared" si="8"/>
        <v>2.1789617486338798E-3</v>
      </c>
      <c r="G76" s="16">
        <f>SUM(F76:F$184)-F$184</f>
        <v>0.24247793622277111</v>
      </c>
    </row>
    <row r="77" spans="1:7" x14ac:dyDescent="0.25">
      <c r="A77" s="15">
        <v>40969</v>
      </c>
      <c r="B77" s="16">
        <v>1.2500000000000001E-2</v>
      </c>
      <c r="C77" s="16">
        <f t="shared" si="5"/>
        <v>2.75E-2</v>
      </c>
      <c r="D77" s="47">
        <f t="shared" si="9"/>
        <v>7.5136612021857923E-5</v>
      </c>
      <c r="E77" s="50">
        <f t="shared" si="7"/>
        <v>31</v>
      </c>
      <c r="F77" s="16">
        <f t="shared" si="8"/>
        <v>2.3292349726775955E-3</v>
      </c>
      <c r="G77" s="16">
        <f>SUM(F77:F$184)-F$184</f>
        <v>0.24029897447413723</v>
      </c>
    </row>
    <row r="78" spans="1:7" x14ac:dyDescent="0.25">
      <c r="A78" s="15">
        <v>41000</v>
      </c>
      <c r="B78" s="16">
        <v>1.2500000000000001E-2</v>
      </c>
      <c r="C78" s="16">
        <f t="shared" si="5"/>
        <v>2.75E-2</v>
      </c>
      <c r="D78" s="47">
        <f t="shared" si="9"/>
        <v>7.5136612021857923E-5</v>
      </c>
      <c r="E78" s="50">
        <f t="shared" si="7"/>
        <v>30</v>
      </c>
      <c r="F78" s="16">
        <f t="shared" si="8"/>
        <v>2.2540983606557379E-3</v>
      </c>
      <c r="G78" s="16">
        <f>SUM(F78:F$184)-F$184</f>
        <v>0.23796973950145964</v>
      </c>
    </row>
    <row r="79" spans="1:7" x14ac:dyDescent="0.25">
      <c r="A79" s="15">
        <v>41030</v>
      </c>
      <c r="B79" s="16">
        <v>1.2500000000000001E-2</v>
      </c>
      <c r="C79" s="16">
        <f t="shared" si="5"/>
        <v>2.75E-2</v>
      </c>
      <c r="D79" s="47">
        <f t="shared" si="9"/>
        <v>7.5136612021857923E-5</v>
      </c>
      <c r="E79" s="50">
        <f t="shared" si="7"/>
        <v>31</v>
      </c>
      <c r="F79" s="16">
        <f t="shared" si="8"/>
        <v>2.3292349726775955E-3</v>
      </c>
      <c r="G79" s="16">
        <f>SUM(F79:F$184)-F$184</f>
        <v>0.23571564114080387</v>
      </c>
    </row>
    <row r="80" spans="1:7" x14ac:dyDescent="0.25">
      <c r="A80" s="15">
        <v>41061</v>
      </c>
      <c r="B80" s="16">
        <v>1.2500000000000001E-2</v>
      </c>
      <c r="C80" s="16">
        <f t="shared" si="5"/>
        <v>2.75E-2</v>
      </c>
      <c r="D80" s="47">
        <f t="shared" si="9"/>
        <v>7.5136612021857923E-5</v>
      </c>
      <c r="E80" s="50">
        <f t="shared" si="7"/>
        <v>30</v>
      </c>
      <c r="F80" s="16">
        <f t="shared" si="8"/>
        <v>2.2540983606557379E-3</v>
      </c>
      <c r="G80" s="16">
        <f>SUM(F80:F$184)-F$184</f>
        <v>0.23338640616812628</v>
      </c>
    </row>
    <row r="81" spans="1:7" x14ac:dyDescent="0.25">
      <c r="A81" s="15">
        <v>41091</v>
      </c>
      <c r="B81" s="16">
        <v>1.2500000000000001E-2</v>
      </c>
      <c r="C81" s="16">
        <f t="shared" si="5"/>
        <v>2.75E-2</v>
      </c>
      <c r="D81" s="47">
        <f t="shared" si="9"/>
        <v>7.5136612021857923E-5</v>
      </c>
      <c r="E81" s="50">
        <f t="shared" si="7"/>
        <v>31</v>
      </c>
      <c r="F81" s="16">
        <f t="shared" si="8"/>
        <v>2.3292349726775955E-3</v>
      </c>
      <c r="G81" s="16">
        <f>SUM(F81:F$184)-F$184</f>
        <v>0.23113230780747054</v>
      </c>
    </row>
    <row r="82" spans="1:7" x14ac:dyDescent="0.25">
      <c r="A82" s="15">
        <v>41122</v>
      </c>
      <c r="B82" s="16">
        <v>1.2500000000000001E-2</v>
      </c>
      <c r="C82" s="16">
        <f t="shared" si="5"/>
        <v>2.75E-2</v>
      </c>
      <c r="D82" s="47">
        <f t="shared" si="9"/>
        <v>7.5136612021857923E-5</v>
      </c>
      <c r="E82" s="50">
        <f t="shared" si="7"/>
        <v>31</v>
      </c>
      <c r="F82" s="16">
        <f t="shared" si="8"/>
        <v>2.3292349726775955E-3</v>
      </c>
      <c r="G82" s="16">
        <f>SUM(F82:F$184)-F$184</f>
        <v>0.22880307283479295</v>
      </c>
    </row>
    <row r="83" spans="1:7" x14ac:dyDescent="0.25">
      <c r="A83" s="15">
        <v>41153</v>
      </c>
      <c r="B83" s="16">
        <v>1.2500000000000001E-2</v>
      </c>
      <c r="C83" s="16">
        <f t="shared" si="5"/>
        <v>2.75E-2</v>
      </c>
      <c r="D83" s="47">
        <f t="shared" si="9"/>
        <v>7.5136612021857923E-5</v>
      </c>
      <c r="E83" s="50">
        <f t="shared" si="7"/>
        <v>30</v>
      </c>
      <c r="F83" s="16">
        <f t="shared" si="8"/>
        <v>2.2540983606557379E-3</v>
      </c>
      <c r="G83" s="16">
        <f>SUM(F83:F$184)-F$184</f>
        <v>0.22647383786211536</v>
      </c>
    </row>
    <row r="84" spans="1:7" x14ac:dyDescent="0.25">
      <c r="A84" s="15">
        <v>41183</v>
      </c>
      <c r="B84" s="16">
        <v>1.2500000000000001E-2</v>
      </c>
      <c r="C84" s="16">
        <f t="shared" si="5"/>
        <v>2.75E-2</v>
      </c>
      <c r="D84" s="47">
        <f t="shared" si="9"/>
        <v>7.5136612021857923E-5</v>
      </c>
      <c r="E84" s="50">
        <f t="shared" si="7"/>
        <v>31</v>
      </c>
      <c r="F84" s="16">
        <f t="shared" si="8"/>
        <v>2.3292349726775955E-3</v>
      </c>
      <c r="G84" s="16">
        <f>SUM(F84:F$184)-F$184</f>
        <v>0.22421973950145963</v>
      </c>
    </row>
    <row r="85" spans="1:7" x14ac:dyDescent="0.25">
      <c r="A85" s="15">
        <v>41214</v>
      </c>
      <c r="B85" s="16">
        <v>1.2500000000000001E-2</v>
      </c>
      <c r="C85" s="16">
        <f t="shared" si="5"/>
        <v>2.75E-2</v>
      </c>
      <c r="D85" s="47">
        <f t="shared" si="9"/>
        <v>7.5136612021857923E-5</v>
      </c>
      <c r="E85" s="50">
        <f t="shared" si="7"/>
        <v>30</v>
      </c>
      <c r="F85" s="16">
        <f t="shared" si="8"/>
        <v>2.2540983606557379E-3</v>
      </c>
      <c r="G85" s="16">
        <f>SUM(F85:F$184)-F$184</f>
        <v>0.22189050452878201</v>
      </c>
    </row>
    <row r="86" spans="1:7" x14ac:dyDescent="0.25">
      <c r="A86" s="15">
        <v>41244</v>
      </c>
      <c r="B86" s="16">
        <v>1.2500000000000001E-2</v>
      </c>
      <c r="C86" s="16">
        <f t="shared" si="5"/>
        <v>2.75E-2</v>
      </c>
      <c r="D86" s="47">
        <f t="shared" si="9"/>
        <v>7.5136612021857923E-5</v>
      </c>
      <c r="E86" s="50">
        <f t="shared" si="7"/>
        <v>31</v>
      </c>
      <c r="F86" s="16">
        <f t="shared" si="8"/>
        <v>2.3292349726775955E-3</v>
      </c>
      <c r="G86" s="16">
        <f>SUM(F86:F$184)-F$184</f>
        <v>0.2196364061681263</v>
      </c>
    </row>
    <row r="87" spans="1:7" x14ac:dyDescent="0.25">
      <c r="A87" s="15">
        <v>41275</v>
      </c>
      <c r="B87" s="16">
        <v>1.2500000000000001E-2</v>
      </c>
      <c r="C87" s="16">
        <f t="shared" si="5"/>
        <v>2.75E-2</v>
      </c>
      <c r="D87" s="47">
        <f t="shared" si="6"/>
        <v>7.5342465753424663E-5</v>
      </c>
      <c r="E87" s="50">
        <f t="shared" si="7"/>
        <v>31</v>
      </c>
      <c r="F87" s="16">
        <f t="shared" si="8"/>
        <v>2.3356164383561647E-3</v>
      </c>
      <c r="G87" s="16">
        <f>SUM(F87:F$184)-F$184</f>
        <v>0.21730717119544871</v>
      </c>
    </row>
    <row r="88" spans="1:7" x14ac:dyDescent="0.25">
      <c r="A88" s="15">
        <v>41306</v>
      </c>
      <c r="B88" s="16">
        <v>1.2500000000000001E-2</v>
      </c>
      <c r="C88" s="16">
        <f t="shared" si="5"/>
        <v>2.75E-2</v>
      </c>
      <c r="D88" s="47">
        <f t="shared" si="6"/>
        <v>7.5342465753424663E-5</v>
      </c>
      <c r="E88" s="50">
        <f t="shared" si="7"/>
        <v>28</v>
      </c>
      <c r="F88" s="16">
        <f t="shared" si="8"/>
        <v>2.1095890410958904E-3</v>
      </c>
      <c r="G88" s="16">
        <f>SUM(F88:F$184)-F$184</f>
        <v>0.21497155475709254</v>
      </c>
    </row>
    <row r="89" spans="1:7" x14ac:dyDescent="0.25">
      <c r="A89" s="15">
        <v>41334</v>
      </c>
      <c r="B89" s="16">
        <v>1.2500000000000001E-2</v>
      </c>
      <c r="C89" s="16">
        <f t="shared" si="5"/>
        <v>2.75E-2</v>
      </c>
      <c r="D89" s="47">
        <f t="shared" si="6"/>
        <v>7.5342465753424663E-5</v>
      </c>
      <c r="E89" s="50">
        <f t="shared" si="7"/>
        <v>31</v>
      </c>
      <c r="F89" s="16">
        <f t="shared" si="8"/>
        <v>2.3356164383561647E-3</v>
      </c>
      <c r="G89" s="16">
        <f>SUM(F89:F$184)-F$184</f>
        <v>0.21286196571599664</v>
      </c>
    </row>
    <row r="90" spans="1:7" x14ac:dyDescent="0.25">
      <c r="A90" s="15">
        <v>41365</v>
      </c>
      <c r="B90" s="16">
        <v>1.2500000000000001E-2</v>
      </c>
      <c r="C90" s="16">
        <f t="shared" si="5"/>
        <v>2.75E-2</v>
      </c>
      <c r="D90" s="47">
        <f t="shared" si="6"/>
        <v>7.5342465753424663E-5</v>
      </c>
      <c r="E90" s="50">
        <f t="shared" si="7"/>
        <v>30</v>
      </c>
      <c r="F90" s="16">
        <f t="shared" si="8"/>
        <v>2.2602739726027398E-3</v>
      </c>
      <c r="G90" s="16">
        <f>SUM(F90:F$184)-F$184</f>
        <v>0.21052634927764047</v>
      </c>
    </row>
    <row r="91" spans="1:7" x14ac:dyDescent="0.25">
      <c r="A91" s="15">
        <v>41395</v>
      </c>
      <c r="B91" s="16">
        <v>1.2500000000000001E-2</v>
      </c>
      <c r="C91" s="16">
        <f t="shared" si="5"/>
        <v>2.75E-2</v>
      </c>
      <c r="D91" s="47">
        <f t="shared" si="6"/>
        <v>7.5342465753424663E-5</v>
      </c>
      <c r="E91" s="50">
        <f t="shared" si="7"/>
        <v>31</v>
      </c>
      <c r="F91" s="16">
        <f t="shared" si="8"/>
        <v>2.3356164383561647E-3</v>
      </c>
      <c r="G91" s="16">
        <f>SUM(F91:F$184)-F$184</f>
        <v>0.20826607530503771</v>
      </c>
    </row>
    <row r="92" spans="1:7" x14ac:dyDescent="0.25">
      <c r="A92" s="15">
        <v>41426</v>
      </c>
      <c r="B92" s="16">
        <v>1.2500000000000001E-2</v>
      </c>
      <c r="C92" s="16">
        <f t="shared" si="5"/>
        <v>2.75E-2</v>
      </c>
      <c r="D92" s="47">
        <f t="shared" si="6"/>
        <v>7.5342465753424663E-5</v>
      </c>
      <c r="E92" s="50">
        <f t="shared" si="7"/>
        <v>30</v>
      </c>
      <c r="F92" s="16">
        <f t="shared" si="8"/>
        <v>2.2602739726027398E-3</v>
      </c>
      <c r="G92" s="16">
        <f>SUM(F92:F$184)-F$184</f>
        <v>0.20593045886668154</v>
      </c>
    </row>
    <row r="93" spans="1:7" x14ac:dyDescent="0.25">
      <c r="A93" s="15">
        <v>41456</v>
      </c>
      <c r="B93" s="16">
        <v>1.2500000000000001E-2</v>
      </c>
      <c r="C93" s="16">
        <f t="shared" si="5"/>
        <v>2.75E-2</v>
      </c>
      <c r="D93" s="47">
        <f t="shared" si="6"/>
        <v>7.5342465753424663E-5</v>
      </c>
      <c r="E93" s="50">
        <f t="shared" si="7"/>
        <v>31</v>
      </c>
      <c r="F93" s="16">
        <f t="shared" si="8"/>
        <v>2.3356164383561647E-3</v>
      </c>
      <c r="G93" s="16">
        <f>SUM(F93:F$184)-F$184</f>
        <v>0.20367018489407882</v>
      </c>
    </row>
    <row r="94" spans="1:7" x14ac:dyDescent="0.25">
      <c r="A94" s="15">
        <v>41487</v>
      </c>
      <c r="B94" s="16">
        <v>1.2500000000000001E-2</v>
      </c>
      <c r="C94" s="16">
        <f t="shared" si="5"/>
        <v>2.75E-2</v>
      </c>
      <c r="D94" s="47">
        <f t="shared" si="6"/>
        <v>7.5342465753424663E-5</v>
      </c>
      <c r="E94" s="50">
        <f t="shared" si="7"/>
        <v>31</v>
      </c>
      <c r="F94" s="16">
        <f t="shared" si="8"/>
        <v>2.3356164383561647E-3</v>
      </c>
      <c r="G94" s="16">
        <f>SUM(F94:F$184)-F$184</f>
        <v>0.20133456845572265</v>
      </c>
    </row>
    <row r="95" spans="1:7" x14ac:dyDescent="0.25">
      <c r="A95" s="15">
        <v>41518</v>
      </c>
      <c r="B95" s="16">
        <v>1.2500000000000001E-2</v>
      </c>
      <c r="C95" s="16">
        <f t="shared" si="5"/>
        <v>2.75E-2</v>
      </c>
      <c r="D95" s="47">
        <f t="shared" si="6"/>
        <v>7.5342465753424663E-5</v>
      </c>
      <c r="E95" s="50">
        <f t="shared" si="7"/>
        <v>30</v>
      </c>
      <c r="F95" s="16">
        <f t="shared" si="8"/>
        <v>2.2602739726027398E-3</v>
      </c>
      <c r="G95" s="16">
        <f>SUM(F95:F$184)-F$184</f>
        <v>0.1989989520173665</v>
      </c>
    </row>
    <row r="96" spans="1:7" x14ac:dyDescent="0.25">
      <c r="A96" s="15">
        <v>41548</v>
      </c>
      <c r="B96" s="16">
        <v>1.2500000000000001E-2</v>
      </c>
      <c r="C96" s="16">
        <f t="shared" si="5"/>
        <v>2.75E-2</v>
      </c>
      <c r="D96" s="47">
        <f t="shared" si="6"/>
        <v>7.5342465753424663E-5</v>
      </c>
      <c r="E96" s="50">
        <f t="shared" si="7"/>
        <v>31</v>
      </c>
      <c r="F96" s="16">
        <f t="shared" si="8"/>
        <v>2.3356164383561647E-3</v>
      </c>
      <c r="G96" s="16">
        <f>SUM(F96:F$184)-F$184</f>
        <v>0.19673867804476378</v>
      </c>
    </row>
    <row r="97" spans="1:7" x14ac:dyDescent="0.25">
      <c r="A97" s="15">
        <v>41579</v>
      </c>
      <c r="B97" s="16">
        <v>1.2500000000000001E-2</v>
      </c>
      <c r="C97" s="16">
        <f t="shared" si="5"/>
        <v>2.75E-2</v>
      </c>
      <c r="D97" s="47">
        <f t="shared" si="6"/>
        <v>7.5342465753424663E-5</v>
      </c>
      <c r="E97" s="50">
        <f t="shared" si="7"/>
        <v>30</v>
      </c>
      <c r="F97" s="16">
        <f t="shared" si="8"/>
        <v>2.2602739726027398E-3</v>
      </c>
      <c r="G97" s="16">
        <f>SUM(F97:F$184)-F$184</f>
        <v>0.19440306160640761</v>
      </c>
    </row>
    <row r="98" spans="1:7" x14ac:dyDescent="0.25">
      <c r="A98" s="15">
        <v>41609</v>
      </c>
      <c r="B98" s="16">
        <v>1.2500000000000001E-2</v>
      </c>
      <c r="C98" s="16">
        <f t="shared" si="5"/>
        <v>2.75E-2</v>
      </c>
      <c r="D98" s="47">
        <f t="shared" si="6"/>
        <v>7.5342465753424663E-5</v>
      </c>
      <c r="E98" s="50">
        <f t="shared" si="7"/>
        <v>31</v>
      </c>
      <c r="F98" s="16">
        <f t="shared" si="8"/>
        <v>2.3356164383561647E-3</v>
      </c>
      <c r="G98" s="16">
        <f>SUM(F98:F$184)-F$184</f>
        <v>0.19214278763380485</v>
      </c>
    </row>
    <row r="99" spans="1:7" x14ac:dyDescent="0.25">
      <c r="A99" s="15">
        <v>41640</v>
      </c>
      <c r="B99" s="16">
        <v>1.2500000000000001E-2</v>
      </c>
      <c r="C99" s="16">
        <f t="shared" si="5"/>
        <v>2.75E-2</v>
      </c>
      <c r="D99" s="47">
        <f t="shared" si="6"/>
        <v>7.5342465753424663E-5</v>
      </c>
      <c r="E99" s="50">
        <f t="shared" si="7"/>
        <v>31</v>
      </c>
      <c r="F99" s="16">
        <f t="shared" si="8"/>
        <v>2.3356164383561647E-3</v>
      </c>
      <c r="G99" s="16">
        <f>SUM(F99:F$184)-F$184</f>
        <v>0.18980717119544868</v>
      </c>
    </row>
    <row r="100" spans="1:7" x14ac:dyDescent="0.25">
      <c r="A100" s="15">
        <v>41671</v>
      </c>
      <c r="B100" s="16">
        <v>1.2500000000000001E-2</v>
      </c>
      <c r="C100" s="16">
        <f t="shared" si="5"/>
        <v>2.75E-2</v>
      </c>
      <c r="D100" s="47">
        <f t="shared" si="6"/>
        <v>7.5342465753424663E-5</v>
      </c>
      <c r="E100" s="50">
        <f t="shared" si="7"/>
        <v>28</v>
      </c>
      <c r="F100" s="16">
        <f t="shared" si="8"/>
        <v>2.1095890410958904E-3</v>
      </c>
      <c r="G100" s="16">
        <f>SUM(F100:F$184)-F$184</f>
        <v>0.18747155475709251</v>
      </c>
    </row>
    <row r="101" spans="1:7" x14ac:dyDescent="0.25">
      <c r="A101" s="15">
        <v>41699</v>
      </c>
      <c r="B101" s="16">
        <v>1.2500000000000001E-2</v>
      </c>
      <c r="C101" s="16">
        <f t="shared" si="5"/>
        <v>2.75E-2</v>
      </c>
      <c r="D101" s="47">
        <f t="shared" si="6"/>
        <v>7.5342465753424663E-5</v>
      </c>
      <c r="E101" s="50">
        <f t="shared" si="7"/>
        <v>31</v>
      </c>
      <c r="F101" s="16">
        <f t="shared" si="8"/>
        <v>2.3356164383561647E-3</v>
      </c>
      <c r="G101" s="16">
        <f>SUM(F101:F$184)-F$184</f>
        <v>0.18536196571599661</v>
      </c>
    </row>
    <row r="102" spans="1:7" x14ac:dyDescent="0.25">
      <c r="A102" s="15">
        <v>41730</v>
      </c>
      <c r="B102" s="16">
        <v>1.2500000000000001E-2</v>
      </c>
      <c r="C102" s="16">
        <f t="shared" si="5"/>
        <v>2.75E-2</v>
      </c>
      <c r="D102" s="47">
        <f t="shared" si="6"/>
        <v>7.5342465753424663E-5</v>
      </c>
      <c r="E102" s="50">
        <f t="shared" si="7"/>
        <v>30</v>
      </c>
      <c r="F102" s="16">
        <f t="shared" si="8"/>
        <v>2.2602739726027398E-3</v>
      </c>
      <c r="G102" s="16">
        <f>SUM(F102:F$184)-F$184</f>
        <v>0.18302634927764044</v>
      </c>
    </row>
    <row r="103" spans="1:7" x14ac:dyDescent="0.25">
      <c r="A103" s="15">
        <v>41760</v>
      </c>
      <c r="B103" s="16">
        <v>1.2500000000000001E-2</v>
      </c>
      <c r="C103" s="16">
        <f t="shared" si="5"/>
        <v>2.75E-2</v>
      </c>
      <c r="D103" s="47">
        <f t="shared" si="6"/>
        <v>7.5342465753424663E-5</v>
      </c>
      <c r="E103" s="50">
        <f t="shared" si="7"/>
        <v>31</v>
      </c>
      <c r="F103" s="16">
        <f t="shared" si="8"/>
        <v>2.3356164383561647E-3</v>
      </c>
      <c r="G103" s="16">
        <f>SUM(F103:F$184)-F$184</f>
        <v>0.18076607530503772</v>
      </c>
    </row>
    <row r="104" spans="1:7" x14ac:dyDescent="0.25">
      <c r="A104" s="15">
        <v>41791</v>
      </c>
      <c r="B104" s="16">
        <v>1.2500000000000001E-2</v>
      </c>
      <c r="C104" s="16">
        <f t="shared" si="5"/>
        <v>2.75E-2</v>
      </c>
      <c r="D104" s="47">
        <f t="shared" si="6"/>
        <v>7.5342465753424663E-5</v>
      </c>
      <c r="E104" s="50">
        <f t="shared" si="7"/>
        <v>30</v>
      </c>
      <c r="F104" s="16">
        <f t="shared" si="8"/>
        <v>2.2602739726027398E-3</v>
      </c>
      <c r="G104" s="16">
        <f>SUM(F104:F$184)-F$184</f>
        <v>0.17843045886668155</v>
      </c>
    </row>
    <row r="105" spans="1:7" x14ac:dyDescent="0.25">
      <c r="A105" s="15">
        <v>41821</v>
      </c>
      <c r="B105" s="16">
        <v>1.2500000000000001E-2</v>
      </c>
      <c r="C105" s="16">
        <f t="shared" si="5"/>
        <v>2.75E-2</v>
      </c>
      <c r="D105" s="47">
        <f t="shared" si="6"/>
        <v>7.5342465753424663E-5</v>
      </c>
      <c r="E105" s="50">
        <f t="shared" si="7"/>
        <v>31</v>
      </c>
      <c r="F105" s="16">
        <f t="shared" si="8"/>
        <v>2.3356164383561647E-3</v>
      </c>
      <c r="G105" s="16">
        <f>SUM(F105:F$184)-F$184</f>
        <v>0.17617018489407882</v>
      </c>
    </row>
    <row r="106" spans="1:7" x14ac:dyDescent="0.25">
      <c r="A106" s="15">
        <v>41852</v>
      </c>
      <c r="B106" s="16">
        <v>1.2500000000000001E-2</v>
      </c>
      <c r="C106" s="16">
        <f t="shared" si="5"/>
        <v>2.75E-2</v>
      </c>
      <c r="D106" s="47">
        <f t="shared" si="6"/>
        <v>7.5342465753424663E-5</v>
      </c>
      <c r="E106" s="50">
        <f t="shared" si="7"/>
        <v>31</v>
      </c>
      <c r="F106" s="16">
        <f t="shared" si="8"/>
        <v>2.3356164383561647E-3</v>
      </c>
      <c r="G106" s="16">
        <f>SUM(F106:F$184)-F$184</f>
        <v>0.17383456845572262</v>
      </c>
    </row>
    <row r="107" spans="1:7" x14ac:dyDescent="0.25">
      <c r="A107" s="15">
        <v>41883</v>
      </c>
      <c r="B107" s="16">
        <v>1.2500000000000001E-2</v>
      </c>
      <c r="C107" s="16">
        <f t="shared" si="5"/>
        <v>2.75E-2</v>
      </c>
      <c r="D107" s="47">
        <f t="shared" si="6"/>
        <v>7.5342465753424663E-5</v>
      </c>
      <c r="E107" s="50">
        <f t="shared" si="7"/>
        <v>30</v>
      </c>
      <c r="F107" s="16">
        <f t="shared" si="8"/>
        <v>2.2602739726027398E-3</v>
      </c>
      <c r="G107" s="16">
        <f>SUM(F107:F$184)-F$184</f>
        <v>0.17149895201736648</v>
      </c>
    </row>
    <row r="108" spans="1:7" x14ac:dyDescent="0.25">
      <c r="A108" s="15">
        <v>41913</v>
      </c>
      <c r="B108" s="16">
        <v>1.2500000000000001E-2</v>
      </c>
      <c r="C108" s="16">
        <f t="shared" si="5"/>
        <v>2.75E-2</v>
      </c>
      <c r="D108" s="47">
        <f t="shared" si="6"/>
        <v>7.5342465753424663E-5</v>
      </c>
      <c r="E108" s="50">
        <f t="shared" si="7"/>
        <v>31</v>
      </c>
      <c r="F108" s="16">
        <f t="shared" si="8"/>
        <v>2.3356164383561647E-3</v>
      </c>
      <c r="G108" s="16">
        <f>SUM(F108:F$184)-F$184</f>
        <v>0.16923867804476375</v>
      </c>
    </row>
    <row r="109" spans="1:7" x14ac:dyDescent="0.25">
      <c r="A109" s="15">
        <v>41944</v>
      </c>
      <c r="B109" s="16">
        <v>1.2500000000000001E-2</v>
      </c>
      <c r="C109" s="16">
        <f t="shared" si="5"/>
        <v>2.75E-2</v>
      </c>
      <c r="D109" s="47">
        <f t="shared" si="6"/>
        <v>7.5342465753424663E-5</v>
      </c>
      <c r="E109" s="50">
        <f t="shared" si="7"/>
        <v>30</v>
      </c>
      <c r="F109" s="16">
        <f t="shared" si="8"/>
        <v>2.2602739726027398E-3</v>
      </c>
      <c r="G109" s="16">
        <f>SUM(F109:F$184)-F$184</f>
        <v>0.16690306160640761</v>
      </c>
    </row>
    <row r="110" spans="1:7" x14ac:dyDescent="0.25">
      <c r="A110" s="15">
        <v>41974</v>
      </c>
      <c r="B110" s="16">
        <v>1.2500000000000001E-2</v>
      </c>
      <c r="C110" s="16">
        <f t="shared" si="5"/>
        <v>2.75E-2</v>
      </c>
      <c r="D110" s="47">
        <f t="shared" si="6"/>
        <v>7.5342465753424663E-5</v>
      </c>
      <c r="E110" s="50">
        <f t="shared" si="7"/>
        <v>31</v>
      </c>
      <c r="F110" s="16">
        <f t="shared" si="8"/>
        <v>2.3356164383561647E-3</v>
      </c>
      <c r="G110" s="16">
        <f>SUM(F110:F$184)-F$184</f>
        <v>0.16464278763380485</v>
      </c>
    </row>
    <row r="111" spans="1:7" x14ac:dyDescent="0.25">
      <c r="A111" s="15">
        <v>42005</v>
      </c>
      <c r="B111" s="16">
        <v>0.01</v>
      </c>
      <c r="C111" s="16">
        <f t="shared" si="5"/>
        <v>2.5000000000000001E-2</v>
      </c>
      <c r="D111" s="47">
        <f t="shared" si="6"/>
        <v>6.8493150684931516E-5</v>
      </c>
      <c r="E111" s="50">
        <f t="shared" si="7"/>
        <v>31</v>
      </c>
      <c r="F111" s="16">
        <f t="shared" si="8"/>
        <v>2.1232876712328772E-3</v>
      </c>
      <c r="G111" s="16">
        <f>SUM(F111:F$184)-F$184</f>
        <v>0.16230717119544869</v>
      </c>
    </row>
    <row r="112" spans="1:7" x14ac:dyDescent="0.25">
      <c r="A112" s="15">
        <v>42036</v>
      </c>
      <c r="B112" s="16">
        <v>0.01</v>
      </c>
      <c r="C112" s="16">
        <f t="shared" si="5"/>
        <v>2.5000000000000001E-2</v>
      </c>
      <c r="D112" s="47">
        <f t="shared" si="6"/>
        <v>6.8493150684931516E-5</v>
      </c>
      <c r="E112" s="50">
        <f t="shared" si="7"/>
        <v>28</v>
      </c>
      <c r="F112" s="16">
        <f t="shared" si="8"/>
        <v>1.9178082191780824E-3</v>
      </c>
      <c r="G112" s="16">
        <f>SUM(F112:F$184)-F$184</f>
        <v>0.16018388352421581</v>
      </c>
    </row>
    <row r="113" spans="1:7" x14ac:dyDescent="0.25">
      <c r="A113" s="15">
        <v>42064</v>
      </c>
      <c r="B113" s="16">
        <v>0.01</v>
      </c>
      <c r="C113" s="16">
        <f t="shared" si="5"/>
        <v>2.5000000000000001E-2</v>
      </c>
      <c r="D113" s="47">
        <f t="shared" si="6"/>
        <v>6.8493150684931516E-5</v>
      </c>
      <c r="E113" s="50">
        <f t="shared" si="7"/>
        <v>31</v>
      </c>
      <c r="F113" s="16">
        <f t="shared" si="8"/>
        <v>2.1232876712328772E-3</v>
      </c>
      <c r="G113" s="16">
        <f>SUM(F113:F$184)-F$184</f>
        <v>0.15826607530503772</v>
      </c>
    </row>
    <row r="114" spans="1:7" x14ac:dyDescent="0.25">
      <c r="A114" s="15">
        <v>42095</v>
      </c>
      <c r="B114" s="16">
        <v>0.01</v>
      </c>
      <c r="C114" s="16">
        <f t="shared" si="5"/>
        <v>2.5000000000000001E-2</v>
      </c>
      <c r="D114" s="47">
        <f t="shared" si="6"/>
        <v>6.8493150684931516E-5</v>
      </c>
      <c r="E114" s="50">
        <f t="shared" si="7"/>
        <v>30</v>
      </c>
      <c r="F114" s="16">
        <f t="shared" si="8"/>
        <v>2.0547945205479454E-3</v>
      </c>
      <c r="G114" s="16">
        <f>SUM(F114:F$184)-F$184</f>
        <v>0.15614278763380485</v>
      </c>
    </row>
    <row r="115" spans="1:7" x14ac:dyDescent="0.25">
      <c r="A115" s="15">
        <v>42125</v>
      </c>
      <c r="B115" s="16">
        <v>0.01</v>
      </c>
      <c r="C115" s="16">
        <f t="shared" si="5"/>
        <v>2.5000000000000001E-2</v>
      </c>
      <c r="D115" s="47">
        <f t="shared" si="6"/>
        <v>6.8493150684931516E-5</v>
      </c>
      <c r="E115" s="50">
        <f t="shared" si="7"/>
        <v>31</v>
      </c>
      <c r="F115" s="16">
        <f t="shared" si="8"/>
        <v>2.1232876712328772E-3</v>
      </c>
      <c r="G115" s="16">
        <f>SUM(F115:F$184)-F$184</f>
        <v>0.15408799311325691</v>
      </c>
    </row>
    <row r="116" spans="1:7" x14ac:dyDescent="0.25">
      <c r="A116" s="15">
        <v>42156</v>
      </c>
      <c r="B116" s="16">
        <v>0.01</v>
      </c>
      <c r="C116" s="16">
        <f t="shared" si="5"/>
        <v>2.5000000000000001E-2</v>
      </c>
      <c r="D116" s="47">
        <f t="shared" si="6"/>
        <v>6.8493150684931516E-5</v>
      </c>
      <c r="E116" s="50">
        <f t="shared" si="7"/>
        <v>30</v>
      </c>
      <c r="F116" s="16">
        <f t="shared" si="8"/>
        <v>2.0547945205479454E-3</v>
      </c>
      <c r="G116" s="16">
        <f>SUM(F116:F$184)-F$184</f>
        <v>0.15196470544202403</v>
      </c>
    </row>
    <row r="117" spans="1:7" x14ac:dyDescent="0.25">
      <c r="A117" s="15">
        <v>42186</v>
      </c>
      <c r="B117" s="16">
        <v>7.4999999999999997E-3</v>
      </c>
      <c r="C117" s="16">
        <f t="shared" si="5"/>
        <v>2.2499999999999999E-2</v>
      </c>
      <c r="D117" s="47">
        <f t="shared" si="6"/>
        <v>6.1643835616438354E-5</v>
      </c>
      <c r="E117" s="50">
        <f t="shared" si="7"/>
        <v>31</v>
      </c>
      <c r="F117" s="16">
        <f t="shared" si="8"/>
        <v>1.910958904109589E-3</v>
      </c>
      <c r="G117" s="16">
        <f>SUM(F117:F$184)-F$184</f>
        <v>0.1499099109214761</v>
      </c>
    </row>
    <row r="118" spans="1:7" x14ac:dyDescent="0.25">
      <c r="A118" s="15">
        <v>42217</v>
      </c>
      <c r="B118" s="16">
        <v>7.4999999999999997E-3</v>
      </c>
      <c r="C118" s="16">
        <f t="shared" si="5"/>
        <v>2.2499999999999999E-2</v>
      </c>
      <c r="D118" s="47">
        <f t="shared" si="6"/>
        <v>6.1643835616438354E-5</v>
      </c>
      <c r="E118" s="50">
        <f t="shared" si="7"/>
        <v>31</v>
      </c>
      <c r="F118" s="16">
        <f t="shared" si="8"/>
        <v>1.910958904109589E-3</v>
      </c>
      <c r="G118" s="16">
        <f>SUM(F118:F$184)-F$184</f>
        <v>0.14799895201736649</v>
      </c>
    </row>
    <row r="119" spans="1:7" x14ac:dyDescent="0.25">
      <c r="A119" s="15">
        <v>42248</v>
      </c>
      <c r="B119" s="16">
        <v>7.4999999999999997E-3</v>
      </c>
      <c r="C119" s="16">
        <f t="shared" si="5"/>
        <v>2.2499999999999999E-2</v>
      </c>
      <c r="D119" s="47">
        <f t="shared" si="6"/>
        <v>6.1643835616438354E-5</v>
      </c>
      <c r="E119" s="50">
        <f t="shared" si="7"/>
        <v>30</v>
      </c>
      <c r="F119" s="16">
        <f t="shared" si="8"/>
        <v>1.8493150684931506E-3</v>
      </c>
      <c r="G119" s="16">
        <f>SUM(F119:F$184)-F$184</f>
        <v>0.1460879931132569</v>
      </c>
    </row>
    <row r="120" spans="1:7" x14ac:dyDescent="0.25">
      <c r="A120" s="15">
        <v>42278</v>
      </c>
      <c r="B120" s="16">
        <v>7.4999999999999997E-3</v>
      </c>
      <c r="C120" s="16">
        <f t="shared" si="5"/>
        <v>2.2499999999999999E-2</v>
      </c>
      <c r="D120" s="47">
        <f t="shared" si="6"/>
        <v>6.1643835616438354E-5</v>
      </c>
      <c r="E120" s="50">
        <f t="shared" si="7"/>
        <v>31</v>
      </c>
      <c r="F120" s="16">
        <f t="shared" si="8"/>
        <v>1.910958904109589E-3</v>
      </c>
      <c r="G120" s="16">
        <f>SUM(F120:F$184)-F$184</f>
        <v>0.14423867804476376</v>
      </c>
    </row>
    <row r="121" spans="1:7" x14ac:dyDescent="0.25">
      <c r="A121" s="15">
        <v>42309</v>
      </c>
      <c r="B121" s="16">
        <v>7.4999999999999997E-3</v>
      </c>
      <c r="C121" s="16">
        <f t="shared" si="5"/>
        <v>2.2499999999999999E-2</v>
      </c>
      <c r="D121" s="47">
        <f t="shared" si="6"/>
        <v>6.1643835616438354E-5</v>
      </c>
      <c r="E121" s="50">
        <f t="shared" si="7"/>
        <v>30</v>
      </c>
      <c r="F121" s="16">
        <f t="shared" si="8"/>
        <v>1.8493150684931506E-3</v>
      </c>
      <c r="G121" s="16">
        <f>SUM(F121:F$184)-F$184</f>
        <v>0.14232771914065415</v>
      </c>
    </row>
    <row r="122" spans="1:7" x14ac:dyDescent="0.25">
      <c r="A122" s="15">
        <v>42339</v>
      </c>
      <c r="B122" s="16">
        <v>7.4999999999999997E-3</v>
      </c>
      <c r="C122" s="16">
        <f t="shared" si="5"/>
        <v>2.2499999999999999E-2</v>
      </c>
      <c r="D122" s="47">
        <f t="shared" si="6"/>
        <v>6.1643835616438354E-5</v>
      </c>
      <c r="E122" s="50">
        <f t="shared" si="7"/>
        <v>31</v>
      </c>
      <c r="F122" s="16">
        <f t="shared" si="8"/>
        <v>1.910958904109589E-3</v>
      </c>
      <c r="G122" s="16">
        <f>SUM(F122:F$184)-F$184</f>
        <v>0.140478404072161</v>
      </c>
    </row>
    <row r="123" spans="1:7" x14ac:dyDescent="0.25">
      <c r="A123" s="15">
        <v>42370</v>
      </c>
      <c r="B123" s="16">
        <v>7.4999999999999997E-3</v>
      </c>
      <c r="C123" s="16">
        <f t="shared" si="5"/>
        <v>2.2499999999999999E-2</v>
      </c>
      <c r="D123" s="47">
        <f>C123/366</f>
        <v>6.1475409836065574E-5</v>
      </c>
      <c r="E123" s="50">
        <f t="shared" si="7"/>
        <v>31</v>
      </c>
      <c r="F123" s="16">
        <f t="shared" si="8"/>
        <v>1.9057377049180328E-3</v>
      </c>
      <c r="G123" s="16">
        <f>SUM(F123:F$184)-F$184</f>
        <v>0.13856744516805139</v>
      </c>
    </row>
    <row r="124" spans="1:7" x14ac:dyDescent="0.25">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SUM(F124:F$184)-F$184</f>
        <v>0.13666170746313336</v>
      </c>
    </row>
    <row r="125" spans="1:7" x14ac:dyDescent="0.25">
      <c r="A125" s="15">
        <v>42430</v>
      </c>
      <c r="B125" s="16">
        <v>7.4999999999999997E-3</v>
      </c>
      <c r="C125" s="16">
        <f t="shared" si="5"/>
        <v>2.2499999999999999E-2</v>
      </c>
      <c r="D125" s="47">
        <f t="shared" si="10"/>
        <v>6.1475409836065574E-5</v>
      </c>
      <c r="E125" s="50">
        <f t="shared" si="7"/>
        <v>31</v>
      </c>
      <c r="F125" s="16">
        <f t="shared" si="8"/>
        <v>1.9057377049180328E-3</v>
      </c>
      <c r="G125" s="16">
        <f>SUM(F125:F$184)-F$184</f>
        <v>0.13487892057788747</v>
      </c>
    </row>
    <row r="126" spans="1:7" x14ac:dyDescent="0.25">
      <c r="A126" s="15">
        <v>42461</v>
      </c>
      <c r="B126" s="16">
        <v>7.4999999999999997E-3</v>
      </c>
      <c r="C126" s="16">
        <f t="shared" si="5"/>
        <v>2.2499999999999999E-2</v>
      </c>
      <c r="D126" s="47">
        <f t="shared" si="10"/>
        <v>6.1475409836065574E-5</v>
      </c>
      <c r="E126" s="50">
        <f t="shared" si="7"/>
        <v>30</v>
      </c>
      <c r="F126" s="16">
        <f t="shared" si="8"/>
        <v>1.8442622950819673E-3</v>
      </c>
      <c r="G126" s="16">
        <f>SUM(F126:F$184)-F$184</f>
        <v>0.13297318287296944</v>
      </c>
    </row>
    <row r="127" spans="1:7" x14ac:dyDescent="0.25">
      <c r="A127" s="15">
        <v>42491</v>
      </c>
      <c r="B127" s="16">
        <v>7.4999999999999997E-3</v>
      </c>
      <c r="C127" s="16">
        <f t="shared" si="5"/>
        <v>2.2499999999999999E-2</v>
      </c>
      <c r="D127" s="47">
        <f t="shared" si="10"/>
        <v>6.1475409836065574E-5</v>
      </c>
      <c r="E127" s="50">
        <f t="shared" si="7"/>
        <v>31</v>
      </c>
      <c r="F127" s="16">
        <f t="shared" si="8"/>
        <v>1.9057377049180328E-3</v>
      </c>
      <c r="G127" s="16">
        <f>SUM(F127:F$184)-F$184</f>
        <v>0.13112892057788747</v>
      </c>
    </row>
    <row r="128" spans="1:7" x14ac:dyDescent="0.25">
      <c r="A128" s="15">
        <v>42522</v>
      </c>
      <c r="B128" s="16">
        <v>7.4999999999999997E-3</v>
      </c>
      <c r="C128" s="16">
        <f t="shared" si="5"/>
        <v>2.2499999999999999E-2</v>
      </c>
      <c r="D128" s="47">
        <f t="shared" si="10"/>
        <v>6.1475409836065574E-5</v>
      </c>
      <c r="E128" s="50">
        <f t="shared" si="7"/>
        <v>30</v>
      </c>
      <c r="F128" s="16">
        <f t="shared" si="8"/>
        <v>1.8442622950819673E-3</v>
      </c>
      <c r="G128" s="16">
        <f>SUM(F128:F$184)-F$184</f>
        <v>0.12922318287296947</v>
      </c>
    </row>
    <row r="129" spans="1:7" x14ac:dyDescent="0.25">
      <c r="A129" s="15">
        <v>42552</v>
      </c>
      <c r="B129" s="16">
        <v>7.4999999999999997E-3</v>
      </c>
      <c r="C129" s="16">
        <f t="shared" si="5"/>
        <v>2.2499999999999999E-2</v>
      </c>
      <c r="D129" s="47">
        <f t="shared" si="10"/>
        <v>6.1475409836065574E-5</v>
      </c>
      <c r="E129" s="50">
        <f t="shared" si="7"/>
        <v>31</v>
      </c>
      <c r="F129" s="16">
        <f t="shared" si="8"/>
        <v>1.9057377049180328E-3</v>
      </c>
      <c r="G129" s="16">
        <f>SUM(F129:F$184)-F$184</f>
        <v>0.12737892057788749</v>
      </c>
    </row>
    <row r="130" spans="1:7" x14ac:dyDescent="0.25">
      <c r="A130" s="15">
        <v>42583</v>
      </c>
      <c r="B130" s="16">
        <v>7.4999999999999997E-3</v>
      </c>
      <c r="C130" s="16">
        <f t="shared" si="5"/>
        <v>2.2499999999999999E-2</v>
      </c>
      <c r="D130" s="47">
        <f t="shared" si="10"/>
        <v>6.1475409836065574E-5</v>
      </c>
      <c r="E130" s="50">
        <f t="shared" si="7"/>
        <v>31</v>
      </c>
      <c r="F130" s="16">
        <f t="shared" si="8"/>
        <v>1.9057377049180328E-3</v>
      </c>
      <c r="G130" s="16">
        <f>SUM(F130:F$184)-F$184</f>
        <v>0.12547318287296946</v>
      </c>
    </row>
    <row r="131" spans="1:7" x14ac:dyDescent="0.25">
      <c r="A131" s="15">
        <v>42614</v>
      </c>
      <c r="B131" s="16">
        <v>7.4999999999999997E-3</v>
      </c>
      <c r="C131" s="16">
        <f t="shared" ref="C131:C184" si="11">B131+1.5%</f>
        <v>2.2499999999999999E-2</v>
      </c>
      <c r="D131" s="47">
        <f t="shared" si="10"/>
        <v>6.1475409836065574E-5</v>
      </c>
      <c r="E131" s="50">
        <f t="shared" si="7"/>
        <v>30</v>
      </c>
      <c r="F131" s="16">
        <f t="shared" si="8"/>
        <v>1.8442622950819673E-3</v>
      </c>
      <c r="G131" s="16">
        <f>SUM(F131:F$184)-F$184</f>
        <v>0.12356744516805145</v>
      </c>
    </row>
    <row r="132" spans="1:7" x14ac:dyDescent="0.25">
      <c r="A132" s="15">
        <v>42644</v>
      </c>
      <c r="B132" s="16">
        <v>7.4999999999999997E-3</v>
      </c>
      <c r="C132" s="16">
        <f t="shared" si="11"/>
        <v>2.2499999999999999E-2</v>
      </c>
      <c r="D132" s="47">
        <f t="shared" si="10"/>
        <v>6.1475409836065574E-5</v>
      </c>
      <c r="E132" s="50">
        <f t="shared" ref="E132:E184" si="12">DAY(DATE(YEAR(A132),MONTH(A132)+1,0))</f>
        <v>31</v>
      </c>
      <c r="F132" s="16">
        <f t="shared" ref="F132:F184" si="13">D132*E132</f>
        <v>1.9057377049180328E-3</v>
      </c>
      <c r="G132" s="16">
        <f>SUM(F132:F$184)-F$184</f>
        <v>0.12172318287296949</v>
      </c>
    </row>
    <row r="133" spans="1:7" x14ac:dyDescent="0.25">
      <c r="A133" s="15">
        <v>42675</v>
      </c>
      <c r="B133" s="16">
        <v>7.4999999999999997E-3</v>
      </c>
      <c r="C133" s="16">
        <f t="shared" si="11"/>
        <v>2.2499999999999999E-2</v>
      </c>
      <c r="D133" s="47">
        <f t="shared" si="10"/>
        <v>6.1475409836065574E-5</v>
      </c>
      <c r="E133" s="50">
        <f t="shared" si="12"/>
        <v>30</v>
      </c>
      <c r="F133" s="16">
        <f t="shared" si="13"/>
        <v>1.8442622950819673E-3</v>
      </c>
      <c r="G133" s="16">
        <f>SUM(F133:F$184)-F$184</f>
        <v>0.11981744516805146</v>
      </c>
    </row>
    <row r="134" spans="1:7" x14ac:dyDescent="0.25">
      <c r="A134" s="15">
        <v>42705</v>
      </c>
      <c r="B134" s="16">
        <v>7.4999999999999997E-3</v>
      </c>
      <c r="C134" s="16">
        <f t="shared" si="11"/>
        <v>2.2499999999999999E-2</v>
      </c>
      <c r="D134" s="47">
        <f t="shared" si="10"/>
        <v>6.1475409836065574E-5</v>
      </c>
      <c r="E134" s="50">
        <f t="shared" si="12"/>
        <v>31</v>
      </c>
      <c r="F134" s="16">
        <f t="shared" si="13"/>
        <v>1.9057377049180328E-3</v>
      </c>
      <c r="G134" s="16">
        <f>SUM(F134:F$184)-F$184</f>
        <v>0.1179731828729695</v>
      </c>
    </row>
    <row r="135" spans="1:7" x14ac:dyDescent="0.25">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SUM(F135:F$184)-F$184</f>
        <v>0.11606744516805147</v>
      </c>
    </row>
    <row r="136" spans="1:7" x14ac:dyDescent="0.25">
      <c r="A136" s="15">
        <v>42767</v>
      </c>
      <c r="B136" s="17">
        <v>7.4999999999999997E-3</v>
      </c>
      <c r="C136" s="16">
        <f t="shared" si="11"/>
        <v>2.2499999999999999E-2</v>
      </c>
      <c r="D136" s="47">
        <f t="shared" si="14"/>
        <v>6.1643835616438354E-5</v>
      </c>
      <c r="E136" s="50">
        <f t="shared" si="12"/>
        <v>28</v>
      </c>
      <c r="F136" s="16">
        <f t="shared" si="13"/>
        <v>1.7260273972602739E-3</v>
      </c>
      <c r="G136" s="16">
        <f>SUM(F136:F$184)-F$184</f>
        <v>0.11415648626394188</v>
      </c>
    </row>
    <row r="137" spans="1:7" x14ac:dyDescent="0.25">
      <c r="A137" s="15">
        <v>42795</v>
      </c>
      <c r="B137" s="17">
        <v>7.4999999999999997E-3</v>
      </c>
      <c r="C137" s="16">
        <f t="shared" si="11"/>
        <v>2.2499999999999999E-2</v>
      </c>
      <c r="D137" s="47">
        <f t="shared" si="14"/>
        <v>6.1643835616438354E-5</v>
      </c>
      <c r="E137" s="50">
        <f t="shared" si="12"/>
        <v>31</v>
      </c>
      <c r="F137" s="16">
        <f t="shared" si="13"/>
        <v>1.910958904109589E-3</v>
      </c>
      <c r="G137" s="16">
        <f>SUM(F137:F$184)-F$184</f>
        <v>0.11243045886668161</v>
      </c>
    </row>
    <row r="138" spans="1:7" x14ac:dyDescent="0.25">
      <c r="A138" s="15">
        <v>42826</v>
      </c>
      <c r="B138" s="17">
        <v>7.4999999999999997E-3</v>
      </c>
      <c r="C138" s="16">
        <f t="shared" si="11"/>
        <v>2.2499999999999999E-2</v>
      </c>
      <c r="D138" s="47">
        <f t="shared" si="14"/>
        <v>6.1643835616438354E-5</v>
      </c>
      <c r="E138" s="50">
        <f t="shared" si="12"/>
        <v>30</v>
      </c>
      <c r="F138" s="16">
        <f t="shared" si="13"/>
        <v>1.8493150684931506E-3</v>
      </c>
      <c r="G138" s="16">
        <f>SUM(F138:F$184)-F$184</f>
        <v>0.11051949996257202</v>
      </c>
    </row>
    <row r="139" spans="1:7" x14ac:dyDescent="0.25">
      <c r="A139" s="15">
        <v>42856</v>
      </c>
      <c r="B139" s="17">
        <v>7.4999999999999997E-3</v>
      </c>
      <c r="C139" s="16">
        <f t="shared" si="11"/>
        <v>2.2499999999999999E-2</v>
      </c>
      <c r="D139" s="47">
        <f t="shared" si="14"/>
        <v>6.1643835616438354E-5</v>
      </c>
      <c r="E139" s="50">
        <f t="shared" si="12"/>
        <v>31</v>
      </c>
      <c r="F139" s="16">
        <f t="shared" si="13"/>
        <v>1.910958904109589E-3</v>
      </c>
      <c r="G139" s="16">
        <f>SUM(F139:F$184)-F$184</f>
        <v>0.10867018489407887</v>
      </c>
    </row>
    <row r="140" spans="1:7" x14ac:dyDescent="0.25">
      <c r="A140" s="15">
        <v>42887</v>
      </c>
      <c r="B140" s="17">
        <v>7.4999999999999997E-3</v>
      </c>
      <c r="C140" s="16">
        <f t="shared" si="11"/>
        <v>2.2499999999999999E-2</v>
      </c>
      <c r="D140" s="47">
        <f t="shared" si="14"/>
        <v>6.1643835616438354E-5</v>
      </c>
      <c r="E140" s="50">
        <f t="shared" si="12"/>
        <v>30</v>
      </c>
      <c r="F140" s="16">
        <f t="shared" si="13"/>
        <v>1.8493150684931506E-3</v>
      </c>
      <c r="G140" s="16">
        <f>SUM(F140:F$184)-F$184</f>
        <v>0.10675922598996927</v>
      </c>
    </row>
    <row r="141" spans="1:7" x14ac:dyDescent="0.25">
      <c r="A141" s="15">
        <v>42917</v>
      </c>
      <c r="B141" s="17">
        <v>0.01</v>
      </c>
      <c r="C141" s="16">
        <f t="shared" si="11"/>
        <v>2.5000000000000001E-2</v>
      </c>
      <c r="D141" s="47">
        <f t="shared" si="14"/>
        <v>6.8493150684931516E-5</v>
      </c>
      <c r="E141" s="50">
        <f t="shared" si="12"/>
        <v>31</v>
      </c>
      <c r="F141" s="16">
        <f t="shared" si="13"/>
        <v>2.1232876712328772E-3</v>
      </c>
      <c r="G141" s="16">
        <f>SUM(F141:F$184)-F$184</f>
        <v>0.10490991092147613</v>
      </c>
    </row>
    <row r="142" spans="1:7" x14ac:dyDescent="0.25">
      <c r="A142" s="15">
        <v>42948</v>
      </c>
      <c r="B142" s="17">
        <v>0.01</v>
      </c>
      <c r="C142" s="16">
        <f t="shared" si="11"/>
        <v>2.5000000000000001E-2</v>
      </c>
      <c r="D142" s="47">
        <f t="shared" si="14"/>
        <v>6.8493150684931516E-5</v>
      </c>
      <c r="E142" s="50">
        <f t="shared" si="12"/>
        <v>31</v>
      </c>
      <c r="F142" s="16">
        <f t="shared" si="13"/>
        <v>2.1232876712328772E-3</v>
      </c>
      <c r="G142" s="16">
        <f>SUM(F142:F$184)-F$184</f>
        <v>0.10278662325024324</v>
      </c>
    </row>
    <row r="143" spans="1:7" x14ac:dyDescent="0.25">
      <c r="A143" s="15">
        <v>42979</v>
      </c>
      <c r="B143" s="17">
        <v>1.2500000000000001E-2</v>
      </c>
      <c r="C143" s="16">
        <f t="shared" si="11"/>
        <v>2.75E-2</v>
      </c>
      <c r="D143" s="47">
        <f t="shared" si="14"/>
        <v>7.5342465753424663E-5</v>
      </c>
      <c r="E143" s="50">
        <f t="shared" si="12"/>
        <v>30</v>
      </c>
      <c r="F143" s="16">
        <f t="shared" si="13"/>
        <v>2.2602739726027398E-3</v>
      </c>
      <c r="G143" s="16">
        <f>SUM(F143:F$184)-F$184</f>
        <v>0.10066333557901037</v>
      </c>
    </row>
    <row r="144" spans="1:7" x14ac:dyDescent="0.25">
      <c r="A144" s="15">
        <v>43009</v>
      </c>
      <c r="B144" s="17">
        <v>1.2500000000000001E-2</v>
      </c>
      <c r="C144" s="16">
        <f t="shared" si="11"/>
        <v>2.75E-2</v>
      </c>
      <c r="D144" s="47">
        <f t="shared" si="14"/>
        <v>7.5342465753424663E-5</v>
      </c>
      <c r="E144" s="50">
        <f t="shared" si="12"/>
        <v>31</v>
      </c>
      <c r="F144" s="16">
        <f t="shared" si="13"/>
        <v>2.3356164383561647E-3</v>
      </c>
      <c r="G144" s="16">
        <f>SUM(F144:F$184)-F$184</f>
        <v>9.8403061606407632E-2</v>
      </c>
    </row>
    <row r="145" spans="1:7" x14ac:dyDescent="0.25">
      <c r="A145" s="15">
        <v>43040</v>
      </c>
      <c r="B145" s="17">
        <v>1.2500000000000001E-2</v>
      </c>
      <c r="C145" s="16">
        <f t="shared" si="11"/>
        <v>2.75E-2</v>
      </c>
      <c r="D145" s="47">
        <f t="shared" si="14"/>
        <v>7.5342465753424663E-5</v>
      </c>
      <c r="E145" s="50">
        <f t="shared" si="12"/>
        <v>30</v>
      </c>
      <c r="F145" s="16">
        <f t="shared" si="13"/>
        <v>2.2602739726027398E-3</v>
      </c>
      <c r="G145" s="16">
        <f>SUM(F145:F$184)-F$184</f>
        <v>9.6067445168051463E-2</v>
      </c>
    </row>
    <row r="146" spans="1:7" x14ac:dyDescent="0.25">
      <c r="A146" s="15">
        <v>43070</v>
      </c>
      <c r="B146" s="17">
        <v>1.2500000000000001E-2</v>
      </c>
      <c r="C146" s="16">
        <f t="shared" si="11"/>
        <v>2.75E-2</v>
      </c>
      <c r="D146" s="47">
        <f t="shared" si="14"/>
        <v>7.5342465753424663E-5</v>
      </c>
      <c r="E146" s="50">
        <f t="shared" si="12"/>
        <v>31</v>
      </c>
      <c r="F146" s="16">
        <f t="shared" si="13"/>
        <v>2.3356164383561647E-3</v>
      </c>
      <c r="G146" s="16">
        <f>SUM(F146:F$184)-F$184</f>
        <v>9.3807171195448721E-2</v>
      </c>
    </row>
    <row r="147" spans="1:7" x14ac:dyDescent="0.25">
      <c r="A147" s="15">
        <v>43101</v>
      </c>
      <c r="B147" s="17">
        <v>1.4999999999999999E-2</v>
      </c>
      <c r="C147" s="16">
        <f t="shared" si="11"/>
        <v>0.03</v>
      </c>
      <c r="D147" s="47">
        <f t="shared" si="14"/>
        <v>8.219178082191781E-5</v>
      </c>
      <c r="E147" s="50">
        <f t="shared" si="12"/>
        <v>31</v>
      </c>
      <c r="F147" s="16">
        <f t="shared" si="13"/>
        <v>2.5479452054794523E-3</v>
      </c>
      <c r="G147" s="16">
        <f>SUM(F147:F$184)-F$184</f>
        <v>9.1471554757092566E-2</v>
      </c>
    </row>
    <row r="148" spans="1:7" x14ac:dyDescent="0.25">
      <c r="A148" s="15">
        <v>43132</v>
      </c>
      <c r="B148" s="17">
        <v>1.4999999999999999E-2</v>
      </c>
      <c r="C148" s="16">
        <f t="shared" si="11"/>
        <v>0.03</v>
      </c>
      <c r="D148" s="47">
        <f t="shared" si="14"/>
        <v>8.219178082191781E-5</v>
      </c>
      <c r="E148" s="50">
        <f t="shared" si="12"/>
        <v>28</v>
      </c>
      <c r="F148" s="16">
        <f t="shared" si="13"/>
        <v>2.3013698630136989E-3</v>
      </c>
      <c r="G148" s="16">
        <f>SUM(F148:F$184)-F$184</f>
        <v>8.8923609551613103E-2</v>
      </c>
    </row>
    <row r="149" spans="1:7" x14ac:dyDescent="0.25">
      <c r="A149" s="15">
        <v>43160</v>
      </c>
      <c r="B149" s="17">
        <v>1.4999999999999999E-2</v>
      </c>
      <c r="C149" s="16">
        <f t="shared" si="11"/>
        <v>0.03</v>
      </c>
      <c r="D149" s="47">
        <f t="shared" si="14"/>
        <v>8.219178082191781E-5</v>
      </c>
      <c r="E149" s="50">
        <f t="shared" si="12"/>
        <v>31</v>
      </c>
      <c r="F149" s="16">
        <f t="shared" si="13"/>
        <v>2.5479452054794523E-3</v>
      </c>
      <c r="G149" s="16">
        <f>SUM(F149:F$184)-F$184</f>
        <v>8.6622239688599417E-2</v>
      </c>
    </row>
    <row r="150" spans="1:7" x14ac:dyDescent="0.25">
      <c r="A150" s="15">
        <v>43191</v>
      </c>
      <c r="B150" s="17">
        <v>1.4999999999999999E-2</v>
      </c>
      <c r="C150" s="16">
        <f t="shared" si="11"/>
        <v>0.03</v>
      </c>
      <c r="D150" s="47">
        <f t="shared" si="14"/>
        <v>8.219178082191781E-5</v>
      </c>
      <c r="E150" s="50">
        <f t="shared" si="12"/>
        <v>30</v>
      </c>
      <c r="F150" s="16">
        <f t="shared" si="13"/>
        <v>2.4657534246575342E-3</v>
      </c>
      <c r="G150" s="16">
        <f>SUM(F150:F$184)-F$184</f>
        <v>8.4074294483119955E-2</v>
      </c>
    </row>
    <row r="151" spans="1:7" x14ac:dyDescent="0.25">
      <c r="A151" s="15">
        <v>43221</v>
      </c>
      <c r="B151" s="17">
        <v>1.4999999999999999E-2</v>
      </c>
      <c r="C151" s="16">
        <f t="shared" si="11"/>
        <v>0.03</v>
      </c>
      <c r="D151" s="47">
        <f t="shared" si="14"/>
        <v>8.219178082191781E-5</v>
      </c>
      <c r="E151" s="50">
        <f t="shared" si="12"/>
        <v>31</v>
      </c>
      <c r="F151" s="16">
        <f t="shared" si="13"/>
        <v>2.5479452054794523E-3</v>
      </c>
      <c r="G151" s="16">
        <f>SUM(F151:F$184)-F$184</f>
        <v>8.1608541058462436E-2</v>
      </c>
    </row>
    <row r="152" spans="1:7" x14ac:dyDescent="0.25">
      <c r="A152" s="15">
        <v>43252</v>
      </c>
      <c r="B152" s="17">
        <v>1.4999999999999999E-2</v>
      </c>
      <c r="C152" s="16">
        <f t="shared" si="11"/>
        <v>0.03</v>
      </c>
      <c r="D152" s="47">
        <f t="shared" si="14"/>
        <v>8.219178082191781E-5</v>
      </c>
      <c r="E152" s="50">
        <f t="shared" si="12"/>
        <v>30</v>
      </c>
      <c r="F152" s="16">
        <f t="shared" si="13"/>
        <v>2.4657534246575342E-3</v>
      </c>
      <c r="G152" s="16">
        <f>SUM(F152:F$184)-F$184</f>
        <v>7.9060595852982987E-2</v>
      </c>
    </row>
    <row r="153" spans="1:7" x14ac:dyDescent="0.25">
      <c r="A153" s="15">
        <v>43282</v>
      </c>
      <c r="B153" s="17">
        <v>1.7500000000000002E-2</v>
      </c>
      <c r="C153" s="16">
        <f t="shared" si="11"/>
        <v>3.2500000000000001E-2</v>
      </c>
      <c r="D153" s="47">
        <f t="shared" si="14"/>
        <v>8.9041095890410958E-5</v>
      </c>
      <c r="E153" s="50">
        <f t="shared" si="12"/>
        <v>31</v>
      </c>
      <c r="F153" s="16">
        <f t="shared" si="13"/>
        <v>2.7602739726027398E-3</v>
      </c>
      <c r="G153" s="16">
        <f>SUM(F153:F$184)-F$184</f>
        <v>7.6594842428325455E-2</v>
      </c>
    </row>
    <row r="154" spans="1:7" x14ac:dyDescent="0.25">
      <c r="A154" s="15">
        <v>43313</v>
      </c>
      <c r="B154" s="17">
        <v>1.7500000000000002E-2</v>
      </c>
      <c r="C154" s="16">
        <f t="shared" si="11"/>
        <v>3.2500000000000001E-2</v>
      </c>
      <c r="D154" s="47">
        <f t="shared" si="14"/>
        <v>8.9041095890410958E-5</v>
      </c>
      <c r="E154" s="50">
        <f t="shared" si="12"/>
        <v>31</v>
      </c>
      <c r="F154" s="16">
        <f t="shared" si="13"/>
        <v>2.7602739726027398E-3</v>
      </c>
      <c r="G154" s="16">
        <f>SUM(F154:F$184)-F$184</f>
        <v>7.3834568455722727E-2</v>
      </c>
    </row>
    <row r="155" spans="1:7" x14ac:dyDescent="0.25">
      <c r="A155" s="15">
        <v>43344</v>
      </c>
      <c r="B155" s="17">
        <v>1.7500000000000002E-2</v>
      </c>
      <c r="C155" s="16">
        <f t="shared" si="11"/>
        <v>3.2500000000000001E-2</v>
      </c>
      <c r="D155" s="47">
        <f t="shared" si="14"/>
        <v>8.9041095890410958E-5</v>
      </c>
      <c r="E155" s="50">
        <f t="shared" si="12"/>
        <v>30</v>
      </c>
      <c r="F155" s="16">
        <f t="shared" si="13"/>
        <v>2.6712328767123285E-3</v>
      </c>
      <c r="G155" s="16">
        <f>SUM(F155:F$184)-F$184</f>
        <v>7.1074294483119985E-2</v>
      </c>
    </row>
    <row r="156" spans="1:7" x14ac:dyDescent="0.25">
      <c r="A156" s="15">
        <v>43374</v>
      </c>
      <c r="B156" s="17">
        <v>0.02</v>
      </c>
      <c r="C156" s="16">
        <f t="shared" si="11"/>
        <v>3.5000000000000003E-2</v>
      </c>
      <c r="D156" s="47">
        <f t="shared" si="14"/>
        <v>9.5890410958904119E-5</v>
      </c>
      <c r="E156" s="50">
        <f t="shared" si="12"/>
        <v>31</v>
      </c>
      <c r="F156" s="16">
        <f t="shared" si="13"/>
        <v>2.9726027397260278E-3</v>
      </c>
      <c r="G156" s="16">
        <f>SUM(F156:F$184)-F$184</f>
        <v>6.8403061606407661E-2</v>
      </c>
    </row>
    <row r="157" spans="1:7" x14ac:dyDescent="0.25">
      <c r="A157" s="15">
        <v>43405</v>
      </c>
      <c r="B157" s="17">
        <v>0.02</v>
      </c>
      <c r="C157" s="16">
        <f t="shared" si="11"/>
        <v>3.5000000000000003E-2</v>
      </c>
      <c r="D157" s="47">
        <f t="shared" si="14"/>
        <v>9.5890410958904119E-5</v>
      </c>
      <c r="E157" s="50">
        <f t="shared" si="12"/>
        <v>30</v>
      </c>
      <c r="F157" s="16">
        <f t="shared" si="13"/>
        <v>2.8767123287671238E-3</v>
      </c>
      <c r="G157" s="16">
        <f>SUM(F157:F$184)-F$184</f>
        <v>6.543045886668164E-2</v>
      </c>
    </row>
    <row r="158" spans="1:7" x14ac:dyDescent="0.25">
      <c r="A158" s="15">
        <v>43435</v>
      </c>
      <c r="B158" s="17">
        <v>0.02</v>
      </c>
      <c r="C158" s="16">
        <f t="shared" si="11"/>
        <v>3.5000000000000003E-2</v>
      </c>
      <c r="D158" s="47">
        <f t="shared" si="14"/>
        <v>9.5890410958904119E-5</v>
      </c>
      <c r="E158" s="50">
        <f t="shared" si="12"/>
        <v>31</v>
      </c>
      <c r="F158" s="16">
        <f t="shared" si="13"/>
        <v>2.9726027397260278E-3</v>
      </c>
      <c r="G158" s="16">
        <f>SUM(F158:F$184)-F$184</f>
        <v>6.2553746537914512E-2</v>
      </c>
    </row>
    <row r="159" spans="1:7" x14ac:dyDescent="0.25">
      <c r="A159" s="15">
        <v>43466</v>
      </c>
      <c r="B159" s="17">
        <v>0.02</v>
      </c>
      <c r="C159" s="16">
        <f t="shared" si="11"/>
        <v>3.5000000000000003E-2</v>
      </c>
      <c r="D159" s="47">
        <f t="shared" si="14"/>
        <v>9.5890410958904119E-5</v>
      </c>
      <c r="E159" s="50">
        <f t="shared" si="12"/>
        <v>31</v>
      </c>
      <c r="F159" s="16">
        <f t="shared" si="13"/>
        <v>2.9726027397260278E-3</v>
      </c>
      <c r="G159" s="16">
        <f>SUM(F159:F$184)-F$184</f>
        <v>5.9581143798188498E-2</v>
      </c>
    </row>
    <row r="160" spans="1:7" x14ac:dyDescent="0.25">
      <c r="A160" s="15">
        <v>43497</v>
      </c>
      <c r="B160" s="17">
        <v>0.02</v>
      </c>
      <c r="C160" s="16">
        <f t="shared" si="11"/>
        <v>3.5000000000000003E-2</v>
      </c>
      <c r="D160" s="47">
        <f t="shared" si="14"/>
        <v>9.5890410958904119E-5</v>
      </c>
      <c r="E160" s="50">
        <f t="shared" si="12"/>
        <v>28</v>
      </c>
      <c r="F160" s="16">
        <f t="shared" si="13"/>
        <v>2.6849315068493153E-3</v>
      </c>
      <c r="G160" s="16">
        <f>SUM(F160:F$184)-F$184</f>
        <v>5.6608541058462476E-2</v>
      </c>
    </row>
    <row r="161" spans="1:7" x14ac:dyDescent="0.25">
      <c r="A161" s="15">
        <v>43525</v>
      </c>
      <c r="B161" s="17">
        <v>0.02</v>
      </c>
      <c r="C161" s="16">
        <f t="shared" si="11"/>
        <v>3.5000000000000003E-2</v>
      </c>
      <c r="D161" s="47">
        <f t="shared" si="14"/>
        <v>9.5890410958904119E-5</v>
      </c>
      <c r="E161" s="50">
        <f t="shared" si="12"/>
        <v>31</v>
      </c>
      <c r="F161" s="16">
        <f t="shared" si="13"/>
        <v>2.9726027397260278E-3</v>
      </c>
      <c r="G161" s="16">
        <f>SUM(F161:F$184)-F$184</f>
        <v>5.3923609551613155E-2</v>
      </c>
    </row>
    <row r="162" spans="1:7" x14ac:dyDescent="0.25">
      <c r="A162" s="15">
        <v>43556</v>
      </c>
      <c r="B162" s="17">
        <v>0.02</v>
      </c>
      <c r="C162" s="16">
        <f t="shared" si="11"/>
        <v>3.5000000000000003E-2</v>
      </c>
      <c r="D162" s="47">
        <f t="shared" si="14"/>
        <v>9.5890410958904119E-5</v>
      </c>
      <c r="E162" s="50">
        <f t="shared" si="12"/>
        <v>30</v>
      </c>
      <c r="F162" s="16">
        <f t="shared" si="13"/>
        <v>2.8767123287671238E-3</v>
      </c>
      <c r="G162" s="16">
        <f>SUM(F162:F$184)-F$184</f>
        <v>5.0951006811887127E-2</v>
      </c>
    </row>
    <row r="163" spans="1:7" x14ac:dyDescent="0.25">
      <c r="A163" s="15">
        <v>43586</v>
      </c>
      <c r="B163" s="17">
        <v>0.02</v>
      </c>
      <c r="C163" s="16">
        <f t="shared" si="11"/>
        <v>3.5000000000000003E-2</v>
      </c>
      <c r="D163" s="47">
        <f t="shared" si="14"/>
        <v>9.5890410958904119E-5</v>
      </c>
      <c r="E163" s="50">
        <f t="shared" si="12"/>
        <v>31</v>
      </c>
      <c r="F163" s="16">
        <f t="shared" si="13"/>
        <v>2.9726027397260278E-3</v>
      </c>
      <c r="G163" s="16">
        <f>SUM(F163:F$184)-F$184</f>
        <v>4.8074294483120006E-2</v>
      </c>
    </row>
    <row r="164" spans="1:7" x14ac:dyDescent="0.25">
      <c r="A164" s="15">
        <v>43617</v>
      </c>
      <c r="B164" s="17">
        <v>0.02</v>
      </c>
      <c r="C164" s="16">
        <f t="shared" si="11"/>
        <v>3.5000000000000003E-2</v>
      </c>
      <c r="D164" s="47">
        <f t="shared" si="14"/>
        <v>9.5890410958904119E-5</v>
      </c>
      <c r="E164" s="50">
        <f t="shared" si="12"/>
        <v>30</v>
      </c>
      <c r="F164" s="16">
        <f t="shared" si="13"/>
        <v>2.8767123287671238E-3</v>
      </c>
      <c r="G164" s="16">
        <f>SUM(F164:F$184)-F$184</f>
        <v>4.5101691743393978E-2</v>
      </c>
    </row>
    <row r="165" spans="1:7" x14ac:dyDescent="0.25">
      <c r="A165" s="15">
        <v>43647</v>
      </c>
      <c r="B165" s="17">
        <v>0.02</v>
      </c>
      <c r="C165" s="16">
        <f t="shared" si="11"/>
        <v>3.5000000000000003E-2</v>
      </c>
      <c r="D165" s="47">
        <f t="shared" si="14"/>
        <v>9.5890410958904119E-5</v>
      </c>
      <c r="E165" s="50">
        <f t="shared" si="12"/>
        <v>31</v>
      </c>
      <c r="F165" s="16">
        <f t="shared" si="13"/>
        <v>2.9726027397260278E-3</v>
      </c>
      <c r="G165" s="16">
        <f>SUM(F165:F$184)-F$184</f>
        <v>4.222497941462685E-2</v>
      </c>
    </row>
    <row r="166" spans="1:7" x14ac:dyDescent="0.25">
      <c r="A166" s="15">
        <v>43678</v>
      </c>
      <c r="B166" s="17">
        <v>0.02</v>
      </c>
      <c r="C166" s="16">
        <f t="shared" si="11"/>
        <v>3.5000000000000003E-2</v>
      </c>
      <c r="D166" s="47">
        <f t="shared" si="14"/>
        <v>9.5890410958904119E-5</v>
      </c>
      <c r="E166" s="50">
        <f t="shared" si="12"/>
        <v>31</v>
      </c>
      <c r="F166" s="16">
        <f t="shared" si="13"/>
        <v>2.9726027397260278E-3</v>
      </c>
      <c r="G166" s="16">
        <f>SUM(F166:F$184)-F$184</f>
        <v>3.9252376674900821E-2</v>
      </c>
    </row>
    <row r="167" spans="1:7" x14ac:dyDescent="0.25">
      <c r="A167" s="15">
        <v>43709</v>
      </c>
      <c r="B167" s="17">
        <v>0.02</v>
      </c>
      <c r="C167" s="16">
        <f t="shared" si="11"/>
        <v>3.5000000000000003E-2</v>
      </c>
      <c r="D167" s="47">
        <f t="shared" si="14"/>
        <v>9.5890410958904119E-5</v>
      </c>
      <c r="E167" s="50">
        <f t="shared" si="12"/>
        <v>30</v>
      </c>
      <c r="F167" s="16">
        <f t="shared" si="13"/>
        <v>2.8767123287671238E-3</v>
      </c>
      <c r="G167" s="16">
        <f>SUM(F167:F$184)-F$184</f>
        <v>3.6279773935174793E-2</v>
      </c>
    </row>
    <row r="168" spans="1:7" x14ac:dyDescent="0.25">
      <c r="A168" s="15">
        <v>43739</v>
      </c>
      <c r="B168" s="17">
        <v>0.02</v>
      </c>
      <c r="C168" s="16">
        <f t="shared" si="11"/>
        <v>3.5000000000000003E-2</v>
      </c>
      <c r="D168" s="47">
        <f t="shared" si="14"/>
        <v>9.5890410958904119E-5</v>
      </c>
      <c r="E168" s="50">
        <f t="shared" si="12"/>
        <v>31</v>
      </c>
      <c r="F168" s="16">
        <f t="shared" si="13"/>
        <v>2.9726027397260278E-3</v>
      </c>
      <c r="G168" s="16">
        <f>SUM(F168:F$184)-F$184</f>
        <v>3.3403061606407672E-2</v>
      </c>
    </row>
    <row r="169" spans="1:7" x14ac:dyDescent="0.25">
      <c r="A169" s="15">
        <v>43770</v>
      </c>
      <c r="B169" s="17">
        <v>0.02</v>
      </c>
      <c r="C169" s="16">
        <f t="shared" si="11"/>
        <v>3.5000000000000003E-2</v>
      </c>
      <c r="D169" s="47">
        <f t="shared" si="14"/>
        <v>9.5890410958904119E-5</v>
      </c>
      <c r="E169" s="50">
        <f t="shared" si="12"/>
        <v>30</v>
      </c>
      <c r="F169" s="16">
        <f t="shared" si="13"/>
        <v>2.8767123287671238E-3</v>
      </c>
      <c r="G169" s="16">
        <f>SUM(F169:F$184)-F$184</f>
        <v>3.0430458866681644E-2</v>
      </c>
    </row>
    <row r="170" spans="1:7" x14ac:dyDescent="0.25">
      <c r="A170" s="15">
        <v>43800</v>
      </c>
      <c r="B170" s="17">
        <v>0.02</v>
      </c>
      <c r="C170" s="16">
        <f t="shared" si="11"/>
        <v>3.5000000000000003E-2</v>
      </c>
      <c r="D170" s="47">
        <f t="shared" si="14"/>
        <v>9.5890410958904119E-5</v>
      </c>
      <c r="E170" s="50">
        <f t="shared" si="12"/>
        <v>31</v>
      </c>
      <c r="F170" s="16">
        <f t="shared" si="13"/>
        <v>2.9726027397260278E-3</v>
      </c>
      <c r="G170" s="16">
        <f>SUM(F170:F$184)-F$184</f>
        <v>2.7553746537914522E-2</v>
      </c>
    </row>
    <row r="171" spans="1:7" x14ac:dyDescent="0.25">
      <c r="A171" s="15">
        <v>43831</v>
      </c>
      <c r="B171" s="17">
        <v>0.02</v>
      </c>
      <c r="C171" s="16">
        <f t="shared" si="11"/>
        <v>3.5000000000000003E-2</v>
      </c>
      <c r="D171" s="47">
        <f>C171/366</f>
        <v>9.5628415300546462E-5</v>
      </c>
      <c r="E171" s="50">
        <f t="shared" si="12"/>
        <v>31</v>
      </c>
      <c r="F171" s="16">
        <f t="shared" si="13"/>
        <v>2.9644808743169403E-3</v>
      </c>
      <c r="G171" s="16">
        <f>SUM(F171:F$184)-F$184</f>
        <v>2.4581143798188487E-2</v>
      </c>
    </row>
    <row r="172" spans="1:7" x14ac:dyDescent="0.25">
      <c r="A172" s="15">
        <v>43862</v>
      </c>
      <c r="B172" s="17">
        <v>0.02</v>
      </c>
      <c r="C172" s="16">
        <f t="shared" si="11"/>
        <v>3.5000000000000003E-2</v>
      </c>
      <c r="D172" s="47">
        <f t="shared" ref="D172:D182" si="15">C172/366</f>
        <v>9.5628415300546462E-5</v>
      </c>
      <c r="E172" s="50">
        <f t="shared" si="12"/>
        <v>29</v>
      </c>
      <c r="F172" s="16">
        <f t="shared" si="13"/>
        <v>2.7732240437158473E-3</v>
      </c>
      <c r="G172" s="16">
        <f>SUM(F172:F$184)-F$184</f>
        <v>2.161666292387155E-2</v>
      </c>
    </row>
    <row r="173" spans="1:7" x14ac:dyDescent="0.25">
      <c r="A173" s="15">
        <v>43891</v>
      </c>
      <c r="B173" s="17">
        <v>0.01</v>
      </c>
      <c r="C173" s="16">
        <f t="shared" si="11"/>
        <v>2.5000000000000001E-2</v>
      </c>
      <c r="D173" s="47">
        <f t="shared" si="15"/>
        <v>6.8306010928961749E-5</v>
      </c>
      <c r="E173" s="50">
        <f t="shared" si="12"/>
        <v>31</v>
      </c>
      <c r="F173" s="16">
        <f t="shared" si="13"/>
        <v>2.117486338797814E-3</v>
      </c>
      <c r="G173" s="16">
        <f>SUM(F173:F$184)-F$184</f>
        <v>1.8843438880155702E-2</v>
      </c>
    </row>
    <row r="174" spans="1:7" x14ac:dyDescent="0.25">
      <c r="A174" s="15">
        <v>43922</v>
      </c>
      <c r="B174" s="17">
        <v>5.0000000000000001E-3</v>
      </c>
      <c r="C174" s="16">
        <f t="shared" si="11"/>
        <v>0.02</v>
      </c>
      <c r="D174" s="47">
        <f t="shared" si="15"/>
        <v>5.4644808743169399E-5</v>
      </c>
      <c r="E174" s="50">
        <f t="shared" si="12"/>
        <v>30</v>
      </c>
      <c r="F174" s="16">
        <f t="shared" si="13"/>
        <v>1.639344262295082E-3</v>
      </c>
      <c r="G174" s="16">
        <f>SUM(F174:F$184)-F$184</f>
        <v>1.6725952541357891E-2</v>
      </c>
    </row>
    <row r="175" spans="1:7" x14ac:dyDescent="0.25">
      <c r="A175" s="15">
        <v>43952</v>
      </c>
      <c r="B175" s="17">
        <v>5.0000000000000001E-3</v>
      </c>
      <c r="C175" s="16">
        <f t="shared" si="11"/>
        <v>0.02</v>
      </c>
      <c r="D175" s="47">
        <f t="shared" si="15"/>
        <v>5.4644808743169399E-5</v>
      </c>
      <c r="E175" s="50">
        <f t="shared" si="12"/>
        <v>31</v>
      </c>
      <c r="F175" s="16">
        <f t="shared" si="13"/>
        <v>1.6939890710382514E-3</v>
      </c>
      <c r="G175" s="16">
        <f>SUM(F175:F$184)-F$184</f>
        <v>1.5086608279062807E-2</v>
      </c>
    </row>
    <row r="176" spans="1:7" x14ac:dyDescent="0.25">
      <c r="A176" s="15">
        <v>43983</v>
      </c>
      <c r="B176" s="17">
        <v>5.0000000000000001E-3</v>
      </c>
      <c r="C176" s="16">
        <f t="shared" si="11"/>
        <v>0.02</v>
      </c>
      <c r="D176" s="47">
        <f t="shared" si="15"/>
        <v>5.4644808743169399E-5</v>
      </c>
      <c r="E176" s="50">
        <f t="shared" si="12"/>
        <v>30</v>
      </c>
      <c r="F176" s="16">
        <f t="shared" si="13"/>
        <v>1.639344262295082E-3</v>
      </c>
      <c r="G176" s="16">
        <f>SUM(F176:F$184)-F$184</f>
        <v>1.3392619208024554E-2</v>
      </c>
    </row>
    <row r="177" spans="1:7" x14ac:dyDescent="0.25">
      <c r="A177" s="15">
        <v>44013</v>
      </c>
      <c r="B177" s="17">
        <v>5.0000000000000001E-3</v>
      </c>
      <c r="C177" s="16">
        <f t="shared" si="11"/>
        <v>0.02</v>
      </c>
      <c r="D177" s="47">
        <f t="shared" si="15"/>
        <v>5.4644808743169399E-5</v>
      </c>
      <c r="E177" s="50">
        <f t="shared" si="12"/>
        <v>31</v>
      </c>
      <c r="F177" s="16">
        <f t="shared" si="13"/>
        <v>1.6939890710382514E-3</v>
      </c>
      <c r="G177" s="16">
        <f>SUM(F177:F$184)-F$184</f>
        <v>1.1753274945729471E-2</v>
      </c>
    </row>
    <row r="178" spans="1:7" x14ac:dyDescent="0.25">
      <c r="A178" s="15">
        <v>44044</v>
      </c>
      <c r="B178" s="17">
        <v>5.0000000000000001E-3</v>
      </c>
      <c r="C178" s="16">
        <f t="shared" si="11"/>
        <v>0.02</v>
      </c>
      <c r="D178" s="47">
        <f t="shared" si="15"/>
        <v>5.4644808743169399E-5</v>
      </c>
      <c r="E178" s="50">
        <f t="shared" si="12"/>
        <v>31</v>
      </c>
      <c r="F178" s="16">
        <f t="shared" si="13"/>
        <v>1.6939890710382514E-3</v>
      </c>
      <c r="G178" s="16">
        <f>SUM(F178:F$184)-F$184</f>
        <v>1.005928587469122E-2</v>
      </c>
    </row>
    <row r="179" spans="1:7" x14ac:dyDescent="0.25">
      <c r="A179" s="15">
        <v>44075</v>
      </c>
      <c r="B179" s="17">
        <v>5.0000000000000001E-3</v>
      </c>
      <c r="C179" s="16">
        <f t="shared" si="11"/>
        <v>0.02</v>
      </c>
      <c r="D179" s="47">
        <f t="shared" si="15"/>
        <v>5.4644808743169399E-5</v>
      </c>
      <c r="E179" s="50">
        <f t="shared" si="12"/>
        <v>30</v>
      </c>
      <c r="F179" s="16">
        <f t="shared" si="13"/>
        <v>1.639344262295082E-3</v>
      </c>
      <c r="G179" s="16">
        <f>SUM(F179:F$184)-F$184</f>
        <v>8.3652968036529683E-3</v>
      </c>
    </row>
    <row r="180" spans="1:7" x14ac:dyDescent="0.25">
      <c r="A180" s="15">
        <v>44105</v>
      </c>
      <c r="B180" s="17">
        <v>5.0000000000000001E-3</v>
      </c>
      <c r="C180" s="16">
        <f t="shared" si="11"/>
        <v>0.02</v>
      </c>
      <c r="D180" s="47">
        <f t="shared" si="15"/>
        <v>5.4644808743169399E-5</v>
      </c>
      <c r="E180" s="50">
        <f t="shared" si="12"/>
        <v>31</v>
      </c>
      <c r="F180" s="16">
        <f t="shared" si="13"/>
        <v>1.6939890710382514E-3</v>
      </c>
      <c r="G180" s="16">
        <f>SUM(F180:F$184)-F$184</f>
        <v>6.7259525413578859E-3</v>
      </c>
    </row>
    <row r="181" spans="1:7" x14ac:dyDescent="0.25">
      <c r="A181" s="15">
        <v>44136</v>
      </c>
      <c r="B181" s="18">
        <f t="shared" ref="B181:B184" si="16">B180</f>
        <v>5.0000000000000001E-3</v>
      </c>
      <c r="C181" s="16">
        <f t="shared" si="11"/>
        <v>0.02</v>
      </c>
      <c r="D181" s="47">
        <f t="shared" si="15"/>
        <v>5.4644808743169399E-5</v>
      </c>
      <c r="E181" s="50">
        <f t="shared" si="12"/>
        <v>30</v>
      </c>
      <c r="F181" s="16">
        <f t="shared" si="13"/>
        <v>1.639344262295082E-3</v>
      </c>
      <c r="G181" s="16">
        <f>SUM(F181:F$184)-F$184</f>
        <v>5.0319634703196343E-3</v>
      </c>
    </row>
    <row r="182" spans="1:7" x14ac:dyDescent="0.25">
      <c r="A182" s="15">
        <v>44166</v>
      </c>
      <c r="B182" s="18">
        <f t="shared" si="16"/>
        <v>5.0000000000000001E-3</v>
      </c>
      <c r="C182" s="16">
        <f t="shared" si="11"/>
        <v>0.02</v>
      </c>
      <c r="D182" s="47">
        <f t="shared" si="15"/>
        <v>5.4644808743169399E-5</v>
      </c>
      <c r="E182" s="50">
        <f t="shared" si="12"/>
        <v>31</v>
      </c>
      <c r="F182" s="16">
        <f t="shared" si="13"/>
        <v>1.6939890710382514E-3</v>
      </c>
      <c r="G182" s="16">
        <f>SUM(F182:F$184)-F$184</f>
        <v>3.3926192080245528E-3</v>
      </c>
    </row>
    <row r="183" spans="1:7" x14ac:dyDescent="0.25">
      <c r="A183" s="15">
        <v>44197</v>
      </c>
      <c r="B183" s="18">
        <f t="shared" si="16"/>
        <v>5.0000000000000001E-3</v>
      </c>
      <c r="C183" s="16">
        <f t="shared" si="11"/>
        <v>0.02</v>
      </c>
      <c r="D183" s="47">
        <f t="shared" ref="D183:D184" si="17">C183/365</f>
        <v>5.4794520547945207E-5</v>
      </c>
      <c r="E183" s="50">
        <f t="shared" si="12"/>
        <v>31</v>
      </c>
      <c r="F183" s="16">
        <f t="shared" si="13"/>
        <v>1.6986301369863014E-3</v>
      </c>
      <c r="G183" s="16">
        <f>SUM(F183:F$184)-F$184</f>
        <v>1.6986301369863012E-3</v>
      </c>
    </row>
    <row r="184" spans="1:7" x14ac:dyDescent="0.25">
      <c r="A184" s="15">
        <v>44228</v>
      </c>
      <c r="B184" s="18">
        <f t="shared" si="16"/>
        <v>5.0000000000000001E-3</v>
      </c>
      <c r="C184" s="16">
        <f t="shared" si="11"/>
        <v>0.02</v>
      </c>
      <c r="D184" s="47">
        <f t="shared" si="17"/>
        <v>5.4794520547945207E-5</v>
      </c>
      <c r="E184" s="50">
        <f t="shared" si="12"/>
        <v>28</v>
      </c>
      <c r="F184" s="16">
        <f t="shared" si="13"/>
        <v>1.5342465753424659E-3</v>
      </c>
      <c r="G184" s="16">
        <f>SUM(F184:F$184)-F$184</f>
        <v>0</v>
      </c>
    </row>
    <row r="186" spans="1:7" x14ac:dyDescent="0.25">
      <c r="A186" s="19" t="s">
        <v>553</v>
      </c>
    </row>
    <row r="187" spans="1:7" x14ac:dyDescent="0.25">
      <c r="A187" s="19"/>
    </row>
    <row r="188" spans="1:7" x14ac:dyDescent="0.25">
      <c r="A188" s="19" t="s">
        <v>445</v>
      </c>
    </row>
    <row r="189" spans="1:7" x14ac:dyDescent="0.25">
      <c r="A189" s="27" t="s">
        <v>444</v>
      </c>
    </row>
    <row r="190" spans="1:7" x14ac:dyDescent="0.25">
      <c r="A190" s="26"/>
    </row>
    <row r="191" spans="1:7" x14ac:dyDescent="0.25">
      <c r="A191" s="19" t="s">
        <v>172</v>
      </c>
    </row>
    <row r="192" spans="1:7" x14ac:dyDescent="0.25">
      <c r="A192" s="19" t="s">
        <v>173</v>
      </c>
    </row>
    <row r="193" spans="1:1" x14ac:dyDescent="0.25">
      <c r="A193" s="19" t="s">
        <v>174</v>
      </c>
    </row>
  </sheetData>
  <hyperlinks>
    <hyperlink ref="A189" r:id="rId1" xr:uid="{00000000-0004-0000-0200-000000000000}"/>
  </hyperlinks>
  <pageMargins left="0.511811023622047" right="0.511811023622047" top="0.74803149606299202" bottom="0.511811023622047" header="0.511811023622047" footer="0.23622047244094499"/>
  <pageSetup paperSize="17" orientation="landscape" r:id="rId2"/>
  <headerFooter>
    <oddHeader>&amp;C&amp;"-,Bold"&amp;12&amp;F[&amp;A]</oddHeader>
    <oddFooter>&amp;L&amp;9Posted: 19 Nov 2020&amp;C&amp;9Page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8"/>
  <sheetViews>
    <sheetView workbookViewId="0">
      <pane ySplit="1" topLeftCell="A2" activePane="bottomLeft" state="frozen"/>
      <selection activeCell="A2" sqref="A2"/>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0.12</v>
      </c>
      <c r="H2" s="1" t="s">
        <v>194</v>
      </c>
      <c r="I2" s="1" t="s">
        <v>195</v>
      </c>
    </row>
    <row r="3" spans="1:9" x14ac:dyDescent="0.25">
      <c r="A3" s="1" t="s">
        <v>178</v>
      </c>
      <c r="B3" s="1" t="s">
        <v>178</v>
      </c>
      <c r="D3" s="1" t="s">
        <v>156</v>
      </c>
      <c r="E3" s="1" t="s">
        <v>179</v>
      </c>
      <c r="F3" s="28">
        <v>6.6900000000000001E-2</v>
      </c>
      <c r="H3" s="1" t="s">
        <v>198</v>
      </c>
      <c r="I3" s="1" t="s">
        <v>199</v>
      </c>
    </row>
    <row r="4" spans="1:9" x14ac:dyDescent="0.25">
      <c r="A4" s="1" t="s">
        <v>156</v>
      </c>
      <c r="B4" s="1" t="s">
        <v>156</v>
      </c>
      <c r="D4" s="1" t="s">
        <v>557</v>
      </c>
      <c r="E4" s="1" t="s">
        <v>558</v>
      </c>
      <c r="F4" s="28">
        <v>3.8800000000000001E-2</v>
      </c>
      <c r="H4" t="s">
        <v>555</v>
      </c>
      <c r="I4" t="s">
        <v>556</v>
      </c>
    </row>
    <row r="5" spans="1:9" x14ac:dyDescent="0.25">
      <c r="A5" s="1" t="s">
        <v>181</v>
      </c>
      <c r="B5" s="1" t="s">
        <v>181</v>
      </c>
      <c r="D5" s="1" t="s">
        <v>149</v>
      </c>
      <c r="E5" s="1" t="s">
        <v>180</v>
      </c>
      <c r="F5" s="28">
        <v>9.0999999999999998E-2</v>
      </c>
    </row>
    <row r="6" spans="1:9" x14ac:dyDescent="0.25">
      <c r="A6" s="1" t="s">
        <v>183</v>
      </c>
      <c r="B6" s="1" t="s">
        <v>183</v>
      </c>
      <c r="D6" s="1" t="s">
        <v>150</v>
      </c>
      <c r="E6" s="1" t="s">
        <v>182</v>
      </c>
      <c r="F6" s="28">
        <v>-1.7500000000000002E-2</v>
      </c>
    </row>
    <row r="7" spans="1:9" x14ac:dyDescent="0.25">
      <c r="A7" s="1" t="s">
        <v>184</v>
      </c>
      <c r="B7" s="1" t="s">
        <v>184</v>
      </c>
      <c r="D7" s="1" t="s">
        <v>152</v>
      </c>
      <c r="E7" s="1" t="s">
        <v>185</v>
      </c>
      <c r="F7" s="28">
        <v>3.8800000000000001E-2</v>
      </c>
    </row>
    <row r="8" spans="1:9" x14ac:dyDescent="0.25">
      <c r="A8" s="1" t="s">
        <v>186</v>
      </c>
      <c r="B8" s="1" t="s">
        <v>186</v>
      </c>
      <c r="D8" s="1" t="s">
        <v>153</v>
      </c>
      <c r="E8" s="1" t="s">
        <v>187</v>
      </c>
      <c r="F8" s="28">
        <v>4.2700000000000002E-2</v>
      </c>
    </row>
    <row r="9" spans="1:9" x14ac:dyDescent="0.25">
      <c r="A9" s="1" t="s">
        <v>149</v>
      </c>
      <c r="B9" s="1" t="s">
        <v>149</v>
      </c>
      <c r="D9" s="1" t="s">
        <v>154</v>
      </c>
      <c r="E9" s="1" t="s">
        <v>188</v>
      </c>
      <c r="F9" s="28">
        <v>5.7799999999999997E-2</v>
      </c>
    </row>
    <row r="10" spans="1:9" x14ac:dyDescent="0.25">
      <c r="A10" s="1" t="s">
        <v>189</v>
      </c>
      <c r="B10" s="1" t="s">
        <v>189</v>
      </c>
      <c r="D10" s="1" t="s">
        <v>190</v>
      </c>
      <c r="E10" s="1" t="s">
        <v>191</v>
      </c>
      <c r="F10" s="28">
        <v>9.6000000000000002E-2</v>
      </c>
    </row>
    <row r="11" spans="1:9" x14ac:dyDescent="0.25">
      <c r="A11" s="1" t="s">
        <v>150</v>
      </c>
      <c r="B11" s="1" t="s">
        <v>150</v>
      </c>
      <c r="D11" s="1" t="s">
        <v>155</v>
      </c>
      <c r="E11" s="1" t="s">
        <v>192</v>
      </c>
      <c r="F11" s="28">
        <v>3.8800000000000001E-2</v>
      </c>
    </row>
    <row r="12" spans="1:9" x14ac:dyDescent="0.25">
      <c r="A12" s="1" t="s">
        <v>193</v>
      </c>
      <c r="B12" s="1" t="s">
        <v>193</v>
      </c>
      <c r="D12" s="1" t="s">
        <v>194</v>
      </c>
      <c r="E12" s="1" t="s">
        <v>195</v>
      </c>
      <c r="F12" s="28">
        <v>3.8800000000000001E-2</v>
      </c>
    </row>
    <row r="13" spans="1:9" x14ac:dyDescent="0.25">
      <c r="A13" s="1" t="s">
        <v>151</v>
      </c>
      <c r="B13" s="1" t="s">
        <v>151</v>
      </c>
      <c r="D13" s="1" t="s">
        <v>555</v>
      </c>
      <c r="E13" s="1" t="s">
        <v>556</v>
      </c>
      <c r="F13" s="28">
        <v>-2E-3</v>
      </c>
    </row>
    <row r="14" spans="1:9" x14ac:dyDescent="0.25">
      <c r="A14" s="1" t="s">
        <v>152</v>
      </c>
      <c r="B14" s="1" t="s">
        <v>152</v>
      </c>
      <c r="D14" s="1" t="s">
        <v>17</v>
      </c>
      <c r="E14" s="1" t="s">
        <v>201</v>
      </c>
      <c r="F14" s="28">
        <v>-5.3E-3</v>
      </c>
    </row>
    <row r="15" spans="1:9" x14ac:dyDescent="0.25">
      <c r="A15" s="1" t="s">
        <v>197</v>
      </c>
      <c r="B15" s="1" t="s">
        <v>197</v>
      </c>
      <c r="D15" s="1" t="s">
        <v>62</v>
      </c>
      <c r="E15" s="1" t="s">
        <v>202</v>
      </c>
      <c r="F15" s="28">
        <v>2.3599999999999999E-2</v>
      </c>
    </row>
    <row r="16" spans="1:9" x14ac:dyDescent="0.25">
      <c r="A16" s="1" t="s">
        <v>153</v>
      </c>
      <c r="B16" s="1" t="s">
        <v>153</v>
      </c>
      <c r="D16" s="1" t="s">
        <v>157</v>
      </c>
      <c r="E16" s="1" t="s">
        <v>203</v>
      </c>
      <c r="F16" s="28">
        <v>4.7600000000000003E-2</v>
      </c>
    </row>
    <row r="17" spans="1:6" x14ac:dyDescent="0.25">
      <c r="A17" s="1" t="s">
        <v>154</v>
      </c>
      <c r="B17" s="1" t="s">
        <v>154</v>
      </c>
      <c r="D17" s="1" t="s">
        <v>122</v>
      </c>
      <c r="E17" s="1" t="s">
        <v>205</v>
      </c>
      <c r="F17" s="28">
        <v>-5.8999999999999999E-3</v>
      </c>
    </row>
    <row r="18" spans="1:6" x14ac:dyDescent="0.25">
      <c r="A18" s="1" t="s">
        <v>200</v>
      </c>
      <c r="B18" s="1" t="s">
        <v>200</v>
      </c>
      <c r="D18" s="1" t="s">
        <v>138</v>
      </c>
      <c r="E18" s="1" t="s">
        <v>206</v>
      </c>
      <c r="F18" s="28">
        <v>-0.1032</v>
      </c>
    </row>
    <row r="19" spans="1:6" x14ac:dyDescent="0.25">
      <c r="A19" s="1" t="s">
        <v>190</v>
      </c>
      <c r="B19" s="1" t="s">
        <v>190</v>
      </c>
      <c r="D19" s="1" t="s">
        <v>139</v>
      </c>
      <c r="E19" s="1" t="s">
        <v>207</v>
      </c>
      <c r="F19" s="28">
        <v>-4.5499999999999999E-2</v>
      </c>
    </row>
    <row r="20" spans="1:6" x14ac:dyDescent="0.25">
      <c r="A20" s="1" t="s">
        <v>155</v>
      </c>
      <c r="B20" s="1" t="s">
        <v>155</v>
      </c>
      <c r="D20" s="1" t="s">
        <v>123</v>
      </c>
      <c r="E20" s="1" t="s">
        <v>208</v>
      </c>
      <c r="F20" s="28">
        <v>8.0000000000000004E-4</v>
      </c>
    </row>
    <row r="21" spans="1:6" x14ac:dyDescent="0.25">
      <c r="A21" s="1" t="s">
        <v>194</v>
      </c>
      <c r="B21" s="1" t="s">
        <v>194</v>
      </c>
      <c r="D21" s="1" t="s">
        <v>124</v>
      </c>
      <c r="E21" s="1" t="s">
        <v>209</v>
      </c>
      <c r="F21" s="28">
        <v>-3.1800000000000002E-2</v>
      </c>
    </row>
    <row r="22" spans="1:6" x14ac:dyDescent="0.25">
      <c r="A22" s="1" t="s">
        <v>196</v>
      </c>
      <c r="B22" s="1" t="s">
        <v>196</v>
      </c>
      <c r="D22" s="1" t="s">
        <v>12</v>
      </c>
      <c r="E22" s="1" t="s">
        <v>210</v>
      </c>
      <c r="F22" s="28">
        <v>6.9500000000000006E-2</v>
      </c>
    </row>
    <row r="23" spans="1:6" x14ac:dyDescent="0.25">
      <c r="A23" s="1" t="s">
        <v>18</v>
      </c>
      <c r="B23" s="1" t="s">
        <v>18</v>
      </c>
      <c r="D23" s="1" t="s">
        <v>13</v>
      </c>
      <c r="E23" s="1" t="s">
        <v>211</v>
      </c>
      <c r="F23" s="28">
        <v>7.7399999999999997E-2</v>
      </c>
    </row>
    <row r="24" spans="1:6" x14ac:dyDescent="0.25">
      <c r="A24" s="1" t="s">
        <v>204</v>
      </c>
      <c r="B24" s="1" t="s">
        <v>204</v>
      </c>
      <c r="D24" s="1" t="s">
        <v>25</v>
      </c>
      <c r="E24" s="1" t="s">
        <v>212</v>
      </c>
      <c r="F24" s="28">
        <v>4.6699999999999998E-2</v>
      </c>
    </row>
    <row r="25" spans="1:6" x14ac:dyDescent="0.25">
      <c r="A25" s="1" t="s">
        <v>19</v>
      </c>
      <c r="B25" s="1" t="s">
        <v>19</v>
      </c>
      <c r="D25" s="1" t="s">
        <v>125</v>
      </c>
      <c r="E25" s="1" t="s">
        <v>213</v>
      </c>
      <c r="F25" s="28">
        <v>2.0299999999999999E-2</v>
      </c>
    </row>
    <row r="26" spans="1:6" x14ac:dyDescent="0.25">
      <c r="A26" s="1" t="s">
        <v>198</v>
      </c>
      <c r="B26" s="1" t="s">
        <v>198</v>
      </c>
      <c r="D26" s="1" t="s">
        <v>158</v>
      </c>
      <c r="E26" s="1" t="s">
        <v>214</v>
      </c>
      <c r="F26" s="28">
        <v>4.3900000000000002E-2</v>
      </c>
    </row>
    <row r="27" spans="1:6" x14ac:dyDescent="0.25">
      <c r="A27" s="1" t="s">
        <v>20</v>
      </c>
      <c r="B27" s="1" t="s">
        <v>20</v>
      </c>
      <c r="D27" s="1" t="s">
        <v>126</v>
      </c>
      <c r="E27" s="1" t="s">
        <v>215</v>
      </c>
      <c r="F27" s="28">
        <v>-4.1399999999999999E-2</v>
      </c>
    </row>
    <row r="28" spans="1:6" x14ac:dyDescent="0.25">
      <c r="A28" s="1" t="s">
        <v>555</v>
      </c>
      <c r="B28" s="1" t="s">
        <v>555</v>
      </c>
      <c r="D28" s="1" t="s">
        <v>216</v>
      </c>
      <c r="E28" s="1" t="s">
        <v>524</v>
      </c>
      <c r="F28" s="28">
        <v>-2.4299999999999999E-2</v>
      </c>
    </row>
    <row r="29" spans="1:6" x14ac:dyDescent="0.25">
      <c r="A29" s="1" t="s">
        <v>21</v>
      </c>
      <c r="B29" s="1" t="s">
        <v>21</v>
      </c>
      <c r="D29" s="1" t="s">
        <v>44</v>
      </c>
      <c r="E29" s="1" t="s">
        <v>217</v>
      </c>
      <c r="F29" s="28">
        <v>-8.0999999999999996E-3</v>
      </c>
    </row>
    <row r="30" spans="1:6" x14ac:dyDescent="0.25">
      <c r="A30" s="1" t="s">
        <v>17</v>
      </c>
      <c r="B30" s="1" t="s">
        <v>17</v>
      </c>
      <c r="D30" s="1" t="s">
        <v>45</v>
      </c>
      <c r="E30" s="1" t="s">
        <v>218</v>
      </c>
      <c r="F30" s="28">
        <v>8.6199999999999999E-2</v>
      </c>
    </row>
    <row r="31" spans="1:6" x14ac:dyDescent="0.25">
      <c r="A31" s="1" t="s">
        <v>62</v>
      </c>
      <c r="B31" s="1" t="s">
        <v>62</v>
      </c>
      <c r="D31" s="1" t="s">
        <v>159</v>
      </c>
      <c r="E31" s="1" t="s">
        <v>219</v>
      </c>
      <c r="F31" s="28">
        <v>2.58E-2</v>
      </c>
    </row>
    <row r="32" spans="1:6" x14ac:dyDescent="0.25">
      <c r="A32" s="1" t="s">
        <v>14</v>
      </c>
      <c r="B32" s="1" t="s">
        <v>14</v>
      </c>
      <c r="D32" s="1" t="s">
        <v>231</v>
      </c>
      <c r="E32" s="1" t="s">
        <v>496</v>
      </c>
      <c r="F32" s="28">
        <v>0.12</v>
      </c>
    </row>
    <row r="33" spans="1:6" x14ac:dyDescent="0.25">
      <c r="A33" s="1" t="s">
        <v>157</v>
      </c>
      <c r="B33" s="1" t="s">
        <v>157</v>
      </c>
      <c r="D33" s="1" t="s">
        <v>233</v>
      </c>
      <c r="E33" s="1" t="s">
        <v>497</v>
      </c>
      <c r="F33" s="28">
        <v>3.8800000000000001E-2</v>
      </c>
    </row>
    <row r="34" spans="1:6" x14ac:dyDescent="0.25">
      <c r="A34" s="1" t="s">
        <v>138</v>
      </c>
      <c r="B34" s="1" t="s">
        <v>138</v>
      </c>
      <c r="D34" s="1" t="s">
        <v>160</v>
      </c>
      <c r="E34" s="1" t="s">
        <v>498</v>
      </c>
      <c r="F34" s="28">
        <v>6.7199999999999996E-2</v>
      </c>
    </row>
    <row r="35" spans="1:6" x14ac:dyDescent="0.25">
      <c r="A35" s="1" t="s">
        <v>139</v>
      </c>
      <c r="B35" s="1" t="s">
        <v>139</v>
      </c>
      <c r="D35" s="1" t="s">
        <v>48</v>
      </c>
      <c r="E35" s="1" t="s">
        <v>499</v>
      </c>
      <c r="F35" s="28">
        <v>2.5399999999999999E-2</v>
      </c>
    </row>
    <row r="36" spans="1:6" x14ac:dyDescent="0.25">
      <c r="A36" s="1" t="s">
        <v>123</v>
      </c>
      <c r="B36" s="1" t="s">
        <v>123</v>
      </c>
      <c r="D36" s="1" t="s">
        <v>69</v>
      </c>
      <c r="E36" s="1" t="s">
        <v>220</v>
      </c>
      <c r="F36" s="28">
        <v>2.5000000000000001E-2</v>
      </c>
    </row>
    <row r="37" spans="1:6" x14ac:dyDescent="0.25">
      <c r="A37" s="1" t="s">
        <v>122</v>
      </c>
      <c r="B37" s="1" t="s">
        <v>122</v>
      </c>
      <c r="D37" s="1" t="s">
        <v>70</v>
      </c>
      <c r="E37" s="1" t="s">
        <v>221</v>
      </c>
      <c r="F37" s="28">
        <v>2.7400000000000001E-2</v>
      </c>
    </row>
    <row r="38" spans="1:6" x14ac:dyDescent="0.25">
      <c r="A38" s="1" t="s">
        <v>124</v>
      </c>
      <c r="B38" s="1" t="s">
        <v>124</v>
      </c>
      <c r="D38" s="1" t="s">
        <v>71</v>
      </c>
      <c r="E38" s="1" t="s">
        <v>222</v>
      </c>
      <c r="F38" s="28">
        <v>2.58E-2</v>
      </c>
    </row>
    <row r="39" spans="1:6" x14ac:dyDescent="0.25">
      <c r="A39" s="1" t="s">
        <v>126</v>
      </c>
      <c r="B39" s="1" t="s">
        <v>126</v>
      </c>
      <c r="D39" s="1" t="s">
        <v>55</v>
      </c>
      <c r="E39" s="1" t="s">
        <v>500</v>
      </c>
      <c r="F39" s="28">
        <v>9.5299999999999996E-2</v>
      </c>
    </row>
    <row r="40" spans="1:6" x14ac:dyDescent="0.25">
      <c r="A40" s="1" t="s">
        <v>127</v>
      </c>
      <c r="B40" s="1" t="s">
        <v>127</v>
      </c>
      <c r="D40" s="1" t="s">
        <v>57</v>
      </c>
      <c r="E40" s="1" t="s">
        <v>223</v>
      </c>
      <c r="F40" s="28">
        <v>-5.0200000000000002E-2</v>
      </c>
    </row>
    <row r="41" spans="1:6" x14ac:dyDescent="0.25">
      <c r="A41" s="1" t="s">
        <v>128</v>
      </c>
      <c r="B41" s="1" t="s">
        <v>128</v>
      </c>
      <c r="D41" s="1" t="s">
        <v>58</v>
      </c>
      <c r="E41" s="1" t="s">
        <v>224</v>
      </c>
      <c r="F41" s="28">
        <v>4.3099999999999999E-2</v>
      </c>
    </row>
    <row r="42" spans="1:6" x14ac:dyDescent="0.25">
      <c r="A42" s="1" t="s">
        <v>129</v>
      </c>
      <c r="B42" s="1" t="s">
        <v>129</v>
      </c>
      <c r="D42" s="1" t="s">
        <v>32</v>
      </c>
      <c r="E42" s="1" t="s">
        <v>225</v>
      </c>
      <c r="F42" s="28">
        <v>3.0700000000000002E-2</v>
      </c>
    </row>
    <row r="43" spans="1:6" x14ac:dyDescent="0.25">
      <c r="A43" s="1" t="s">
        <v>130</v>
      </c>
      <c r="B43" s="1" t="s">
        <v>130</v>
      </c>
      <c r="D43" s="1" t="s">
        <v>78</v>
      </c>
      <c r="E43" s="1" t="s">
        <v>226</v>
      </c>
      <c r="F43" s="28">
        <v>-1.8800000000000001E-2</v>
      </c>
    </row>
    <row r="44" spans="1:6" x14ac:dyDescent="0.25">
      <c r="A44" s="1" t="s">
        <v>131</v>
      </c>
      <c r="B44" s="1" t="s">
        <v>131</v>
      </c>
      <c r="D44" s="1" t="s">
        <v>73</v>
      </c>
      <c r="E44" s="1" t="s">
        <v>227</v>
      </c>
      <c r="F44" s="28">
        <v>3.61E-2</v>
      </c>
    </row>
    <row r="45" spans="1:6" x14ac:dyDescent="0.25">
      <c r="A45" s="1" t="s">
        <v>132</v>
      </c>
      <c r="B45" s="1" t="s">
        <v>132</v>
      </c>
      <c r="D45" s="1" t="s">
        <v>59</v>
      </c>
      <c r="E45" s="1" t="s">
        <v>228</v>
      </c>
      <c r="F45" s="28">
        <v>3.4799999999999998E-2</v>
      </c>
    </row>
    <row r="46" spans="1:6" x14ac:dyDescent="0.25">
      <c r="A46" s="1" t="s">
        <v>133</v>
      </c>
      <c r="B46" s="1" t="s">
        <v>133</v>
      </c>
      <c r="D46" s="1" t="s">
        <v>60</v>
      </c>
      <c r="E46" s="1" t="s">
        <v>229</v>
      </c>
      <c r="F46" s="28">
        <v>3.49E-2</v>
      </c>
    </row>
    <row r="47" spans="1:6" x14ac:dyDescent="0.25">
      <c r="A47" s="1" t="s">
        <v>134</v>
      </c>
      <c r="B47" s="1" t="s">
        <v>134</v>
      </c>
      <c r="D47" s="1" t="s">
        <v>61</v>
      </c>
      <c r="E47" s="1" t="s">
        <v>230</v>
      </c>
      <c r="F47" s="28">
        <v>3.3599999999999998E-2</v>
      </c>
    </row>
    <row r="48" spans="1:6" x14ac:dyDescent="0.25">
      <c r="A48" s="1" t="s">
        <v>12</v>
      </c>
      <c r="B48" s="1" t="s">
        <v>12</v>
      </c>
      <c r="D48" s="1" t="s">
        <v>106</v>
      </c>
      <c r="E48" s="1" t="s">
        <v>232</v>
      </c>
      <c r="F48" s="28">
        <v>2.0000000000000001E-4</v>
      </c>
    </row>
    <row r="49" spans="1:6" x14ac:dyDescent="0.25">
      <c r="A49" s="1" t="s">
        <v>13</v>
      </c>
      <c r="B49" s="1" t="s">
        <v>13</v>
      </c>
      <c r="D49" s="1" t="s">
        <v>127</v>
      </c>
      <c r="E49" s="1" t="s">
        <v>234</v>
      </c>
      <c r="F49" s="28">
        <v>-3.1099999999999999E-2</v>
      </c>
    </row>
    <row r="50" spans="1:6" x14ac:dyDescent="0.25">
      <c r="A50" s="1" t="s">
        <v>25</v>
      </c>
      <c r="B50" s="1" t="s">
        <v>25</v>
      </c>
      <c r="D50" s="1" t="s">
        <v>46</v>
      </c>
      <c r="E50" s="1" t="s">
        <v>235</v>
      </c>
      <c r="F50" s="28">
        <v>5.5399999999999998E-2</v>
      </c>
    </row>
    <row r="51" spans="1:6" x14ac:dyDescent="0.25">
      <c r="A51" s="1" t="s">
        <v>125</v>
      </c>
      <c r="B51" s="1" t="s">
        <v>125</v>
      </c>
      <c r="D51" s="1" t="s">
        <v>47</v>
      </c>
      <c r="E51" s="1" t="s">
        <v>236</v>
      </c>
      <c r="F51" s="28">
        <v>5.3999999999999999E-2</v>
      </c>
    </row>
    <row r="52" spans="1:6" x14ac:dyDescent="0.25">
      <c r="A52" s="1" t="s">
        <v>33</v>
      </c>
      <c r="B52" s="1" t="s">
        <v>33</v>
      </c>
      <c r="D52" s="1" t="s">
        <v>79</v>
      </c>
      <c r="E52" s="1" t="s">
        <v>238</v>
      </c>
      <c r="F52" s="28">
        <v>5.1400000000000001E-2</v>
      </c>
    </row>
    <row r="53" spans="1:6" x14ac:dyDescent="0.25">
      <c r="A53" s="1" t="s">
        <v>158</v>
      </c>
      <c r="B53" s="1" t="s">
        <v>158</v>
      </c>
      <c r="D53" s="1" t="s">
        <v>43</v>
      </c>
      <c r="E53" s="1" t="s">
        <v>525</v>
      </c>
      <c r="F53" s="28">
        <v>-0.1164</v>
      </c>
    </row>
    <row r="54" spans="1:6" x14ac:dyDescent="0.25">
      <c r="A54" s="1" t="s">
        <v>34</v>
      </c>
      <c r="B54" s="1" t="s">
        <v>216</v>
      </c>
      <c r="D54" s="1" t="s">
        <v>119</v>
      </c>
      <c r="E54" s="1" t="s">
        <v>239</v>
      </c>
      <c r="F54" s="28">
        <v>3.5499999999999997E-2</v>
      </c>
    </row>
    <row r="55" spans="1:6" x14ac:dyDescent="0.25">
      <c r="A55" s="1" t="s">
        <v>35</v>
      </c>
      <c r="B55" s="1" t="s">
        <v>216</v>
      </c>
      <c r="D55" s="1" t="s">
        <v>84</v>
      </c>
      <c r="E55" s="1" t="s">
        <v>240</v>
      </c>
      <c r="F55" s="28">
        <v>5.79E-2</v>
      </c>
    </row>
    <row r="56" spans="1:6" x14ac:dyDescent="0.25">
      <c r="A56" s="1" t="s">
        <v>85</v>
      </c>
      <c r="B56" s="1" t="s">
        <v>85</v>
      </c>
      <c r="D56" s="1" t="s">
        <v>92</v>
      </c>
      <c r="E56" s="1" t="s">
        <v>241</v>
      </c>
      <c r="F56" s="28">
        <v>-8.7599999999999997E-2</v>
      </c>
    </row>
    <row r="57" spans="1:6" x14ac:dyDescent="0.25">
      <c r="A57" s="1" t="s">
        <v>72</v>
      </c>
      <c r="B57" s="1" t="s">
        <v>72</v>
      </c>
      <c r="D57" s="1" t="s">
        <v>128</v>
      </c>
      <c r="E57" s="1" t="s">
        <v>242</v>
      </c>
      <c r="F57" s="28">
        <v>-2.9399999999999999E-2</v>
      </c>
    </row>
    <row r="58" spans="1:6" x14ac:dyDescent="0.25">
      <c r="A58" s="1" t="s">
        <v>45</v>
      </c>
      <c r="B58" s="1" t="s">
        <v>45</v>
      </c>
      <c r="D58" s="1" t="s">
        <v>161</v>
      </c>
      <c r="E58" s="1" t="s">
        <v>243</v>
      </c>
      <c r="F58" s="28">
        <v>4.8800000000000003E-2</v>
      </c>
    </row>
    <row r="59" spans="1:6" x14ac:dyDescent="0.25">
      <c r="A59" s="1" t="s">
        <v>159</v>
      </c>
      <c r="B59" s="1" t="s">
        <v>159</v>
      </c>
      <c r="D59" s="1" t="s">
        <v>162</v>
      </c>
      <c r="E59" s="1" t="s">
        <v>244</v>
      </c>
      <c r="F59" s="28">
        <v>5.1400000000000001E-2</v>
      </c>
    </row>
    <row r="60" spans="1:6" x14ac:dyDescent="0.25">
      <c r="A60" s="1" t="s">
        <v>231</v>
      </c>
      <c r="B60" s="1" t="s">
        <v>231</v>
      </c>
      <c r="D60" s="1" t="s">
        <v>129</v>
      </c>
      <c r="E60" s="1" t="s">
        <v>245</v>
      </c>
      <c r="F60" s="28">
        <v>7.4999999999999997E-3</v>
      </c>
    </row>
    <row r="61" spans="1:6" x14ac:dyDescent="0.25">
      <c r="A61" s="1" t="s">
        <v>508</v>
      </c>
      <c r="B61" s="1" t="s">
        <v>231</v>
      </c>
      <c r="D61" s="1" t="s">
        <v>81</v>
      </c>
      <c r="E61" s="1" t="s">
        <v>246</v>
      </c>
      <c r="F61" s="28">
        <v>1.9599999999999999E-2</v>
      </c>
    </row>
    <row r="62" spans="1:6" x14ac:dyDescent="0.25">
      <c r="A62" s="1" t="s">
        <v>233</v>
      </c>
      <c r="B62" s="1" t="s">
        <v>233</v>
      </c>
      <c r="D62" s="1" t="s">
        <v>130</v>
      </c>
      <c r="E62" s="1" t="s">
        <v>248</v>
      </c>
      <c r="F62" s="28">
        <v>-2.8000000000000001E-2</v>
      </c>
    </row>
    <row r="63" spans="1:6" x14ac:dyDescent="0.25">
      <c r="A63" s="1" t="s">
        <v>160</v>
      </c>
      <c r="B63" s="1" t="s">
        <v>160</v>
      </c>
      <c r="D63" s="1" t="s">
        <v>63</v>
      </c>
      <c r="E63" s="1" t="s">
        <v>249</v>
      </c>
      <c r="F63" s="28">
        <v>7.6200000000000004E-2</v>
      </c>
    </row>
    <row r="64" spans="1:6" x14ac:dyDescent="0.25">
      <c r="A64" s="1" t="s">
        <v>48</v>
      </c>
      <c r="B64" s="1" t="s">
        <v>48</v>
      </c>
      <c r="D64" s="1" t="s">
        <v>64</v>
      </c>
      <c r="E64" s="1" t="s">
        <v>250</v>
      </c>
      <c r="F64" s="28">
        <v>6.1199999999999997E-2</v>
      </c>
    </row>
    <row r="65" spans="1:6" x14ac:dyDescent="0.25">
      <c r="A65" s="1" t="s">
        <v>237</v>
      </c>
      <c r="B65" s="1" t="s">
        <v>237</v>
      </c>
      <c r="D65" s="1" t="s">
        <v>121</v>
      </c>
      <c r="E65" s="1" t="s">
        <v>251</v>
      </c>
      <c r="F65" s="28">
        <v>5.3699999999999998E-2</v>
      </c>
    </row>
    <row r="66" spans="1:6" x14ac:dyDescent="0.25">
      <c r="A66" s="1" t="s">
        <v>69</v>
      </c>
      <c r="B66" s="1" t="s">
        <v>69</v>
      </c>
      <c r="D66" s="1" t="s">
        <v>88</v>
      </c>
      <c r="E66" s="1" t="s">
        <v>253</v>
      </c>
      <c r="F66" s="28">
        <v>2.8400000000000002E-2</v>
      </c>
    </row>
    <row r="67" spans="1:6" x14ac:dyDescent="0.25">
      <c r="A67" s="1" t="s">
        <v>70</v>
      </c>
      <c r="B67" s="1" t="s">
        <v>70</v>
      </c>
      <c r="D67" s="1" t="s">
        <v>91</v>
      </c>
      <c r="E67" s="1" t="s">
        <v>254</v>
      </c>
      <c r="F67" s="28">
        <v>5.2600000000000001E-2</v>
      </c>
    </row>
    <row r="68" spans="1:6" x14ac:dyDescent="0.25">
      <c r="A68" s="1" t="s">
        <v>71</v>
      </c>
      <c r="B68" s="1" t="s">
        <v>71</v>
      </c>
      <c r="D68" s="1" t="s">
        <v>111</v>
      </c>
      <c r="E68" s="1" t="s">
        <v>255</v>
      </c>
      <c r="F68" s="28">
        <v>7.9600000000000004E-2</v>
      </c>
    </row>
    <row r="69" spans="1:6" x14ac:dyDescent="0.25">
      <c r="A69" s="1" t="s">
        <v>55</v>
      </c>
      <c r="B69" s="1" t="s">
        <v>55</v>
      </c>
      <c r="D69" s="1" t="s">
        <v>140</v>
      </c>
      <c r="E69" s="1" t="s">
        <v>256</v>
      </c>
      <c r="F69" s="28">
        <v>6.4600000000000005E-2</v>
      </c>
    </row>
    <row r="70" spans="1:6" x14ac:dyDescent="0.25">
      <c r="A70" s="1" t="s">
        <v>57</v>
      </c>
      <c r="B70" s="1" t="s">
        <v>57</v>
      </c>
      <c r="D70" s="1" t="s">
        <v>83</v>
      </c>
      <c r="E70" s="1" t="s">
        <v>257</v>
      </c>
      <c r="F70" s="28">
        <v>4.6199999999999998E-2</v>
      </c>
    </row>
    <row r="71" spans="1:6" x14ac:dyDescent="0.25">
      <c r="A71" s="1" t="s">
        <v>58</v>
      </c>
      <c r="B71" s="1" t="s">
        <v>58</v>
      </c>
      <c r="D71" s="1" t="s">
        <v>22</v>
      </c>
      <c r="E71" s="1" t="s">
        <v>258</v>
      </c>
      <c r="F71" s="28">
        <v>7.3000000000000001E-3</v>
      </c>
    </row>
    <row r="72" spans="1:6" x14ac:dyDescent="0.25">
      <c r="A72" s="1" t="s">
        <v>32</v>
      </c>
      <c r="B72" s="1" t="s">
        <v>32</v>
      </c>
      <c r="D72" s="1" t="s">
        <v>101</v>
      </c>
      <c r="E72" s="1" t="s">
        <v>501</v>
      </c>
      <c r="F72" s="28">
        <v>-0.12</v>
      </c>
    </row>
    <row r="73" spans="1:6" x14ac:dyDescent="0.25">
      <c r="A73" s="1" t="s">
        <v>80</v>
      </c>
      <c r="B73" s="1" t="s">
        <v>80</v>
      </c>
      <c r="D73" s="1" t="s">
        <v>82</v>
      </c>
      <c r="E73" s="1" t="s">
        <v>259</v>
      </c>
      <c r="F73" s="28">
        <v>-0.12</v>
      </c>
    </row>
    <row r="74" spans="1:6" x14ac:dyDescent="0.25">
      <c r="A74" s="1" t="s">
        <v>78</v>
      </c>
      <c r="B74" s="1" t="s">
        <v>78</v>
      </c>
      <c r="D74" s="1" t="s">
        <v>102</v>
      </c>
      <c r="E74" s="1" t="s">
        <v>260</v>
      </c>
      <c r="F74" s="28">
        <v>1.14E-2</v>
      </c>
    </row>
    <row r="75" spans="1:6" x14ac:dyDescent="0.25">
      <c r="A75" s="1" t="s">
        <v>73</v>
      </c>
      <c r="B75" s="1" t="s">
        <v>73</v>
      </c>
      <c r="D75" s="1" t="s">
        <v>103</v>
      </c>
      <c r="E75" s="1" t="s">
        <v>261</v>
      </c>
      <c r="F75" s="28">
        <v>-2.23E-2</v>
      </c>
    </row>
    <row r="76" spans="1:6" x14ac:dyDescent="0.25">
      <c r="A76" s="1" t="s">
        <v>68</v>
      </c>
      <c r="B76" s="1" t="s">
        <v>68</v>
      </c>
      <c r="D76" s="1" t="s">
        <v>104</v>
      </c>
      <c r="E76" s="1" t="s">
        <v>262</v>
      </c>
      <c r="F76" s="28">
        <v>7.5800000000000006E-2</v>
      </c>
    </row>
    <row r="77" spans="1:6" x14ac:dyDescent="0.25">
      <c r="A77" s="1" t="s">
        <v>59</v>
      </c>
      <c r="B77" s="1" t="s">
        <v>59</v>
      </c>
      <c r="D77" s="1" t="s">
        <v>49</v>
      </c>
      <c r="E77" s="1" t="s">
        <v>263</v>
      </c>
      <c r="F77" s="28">
        <v>3.8E-3</v>
      </c>
    </row>
    <row r="78" spans="1:6" x14ac:dyDescent="0.25">
      <c r="A78" s="1" t="s">
        <v>60</v>
      </c>
      <c r="B78" s="1" t="s">
        <v>60</v>
      </c>
      <c r="D78" s="1" t="s">
        <v>50</v>
      </c>
      <c r="E78" s="1" t="s">
        <v>264</v>
      </c>
      <c r="F78" s="28">
        <v>-0.12</v>
      </c>
    </row>
    <row r="79" spans="1:6" x14ac:dyDescent="0.25">
      <c r="A79" s="1" t="s">
        <v>61</v>
      </c>
      <c r="B79" s="1" t="s">
        <v>61</v>
      </c>
      <c r="D79" s="1" t="s">
        <v>56</v>
      </c>
      <c r="E79" s="1" t="s">
        <v>265</v>
      </c>
      <c r="F79" s="28">
        <v>9.2600000000000002E-2</v>
      </c>
    </row>
    <row r="80" spans="1:6" x14ac:dyDescent="0.25">
      <c r="A80" s="1" t="s">
        <v>252</v>
      </c>
      <c r="B80" s="1" t="s">
        <v>252</v>
      </c>
      <c r="D80" s="1" t="s">
        <v>131</v>
      </c>
      <c r="E80" s="1" t="s">
        <v>266</v>
      </c>
      <c r="F80" s="28">
        <v>0</v>
      </c>
    </row>
    <row r="81" spans="1:6" x14ac:dyDescent="0.25">
      <c r="A81" s="1" t="s">
        <v>106</v>
      </c>
      <c r="B81" s="1" t="s">
        <v>106</v>
      </c>
      <c r="D81" s="1" t="s">
        <v>11</v>
      </c>
      <c r="E81" s="1" t="s">
        <v>502</v>
      </c>
      <c r="F81" s="28">
        <v>5.28E-2</v>
      </c>
    </row>
    <row r="82" spans="1:6" x14ac:dyDescent="0.25">
      <c r="A82" s="1" t="s">
        <v>46</v>
      </c>
      <c r="B82" s="1" t="s">
        <v>46</v>
      </c>
      <c r="D82" s="1" t="s">
        <v>281</v>
      </c>
      <c r="E82" s="1" t="s">
        <v>503</v>
      </c>
      <c r="F82" s="28">
        <v>3.8800000000000001E-2</v>
      </c>
    </row>
    <row r="83" spans="1:6" x14ac:dyDescent="0.25">
      <c r="A83" s="1" t="s">
        <v>47</v>
      </c>
      <c r="B83" s="1" t="s">
        <v>47</v>
      </c>
      <c r="D83" s="1" t="s">
        <v>283</v>
      </c>
      <c r="E83" s="1" t="s">
        <v>504</v>
      </c>
      <c r="F83" s="28">
        <v>3.8800000000000001E-2</v>
      </c>
    </row>
    <row r="84" spans="1:6" x14ac:dyDescent="0.25">
      <c r="A84" s="1" t="s">
        <v>79</v>
      </c>
      <c r="B84" s="1" t="s">
        <v>79</v>
      </c>
      <c r="D84" s="1" t="s">
        <v>285</v>
      </c>
      <c r="E84" s="1" t="s">
        <v>505</v>
      </c>
      <c r="F84" s="28">
        <v>3.8800000000000001E-2</v>
      </c>
    </row>
    <row r="85" spans="1:6" x14ac:dyDescent="0.25">
      <c r="A85" s="1" t="s">
        <v>43</v>
      </c>
      <c r="B85" s="1" t="s">
        <v>43</v>
      </c>
      <c r="D85" s="1" t="s">
        <v>51</v>
      </c>
      <c r="E85" s="1" t="s">
        <v>267</v>
      </c>
      <c r="F85" s="28">
        <v>-3.3500000000000002E-2</v>
      </c>
    </row>
    <row r="86" spans="1:6" x14ac:dyDescent="0.25">
      <c r="A86" s="1" t="s">
        <v>119</v>
      </c>
      <c r="B86" s="1" t="s">
        <v>119</v>
      </c>
      <c r="D86" s="1" t="s">
        <v>52</v>
      </c>
      <c r="E86" s="1" t="s">
        <v>506</v>
      </c>
      <c r="F86" s="28">
        <v>-8.7800000000000003E-2</v>
      </c>
    </row>
    <row r="87" spans="1:6" x14ac:dyDescent="0.25">
      <c r="A87" s="1" t="s">
        <v>84</v>
      </c>
      <c r="B87" s="1" t="s">
        <v>84</v>
      </c>
      <c r="D87" s="1" t="s">
        <v>132</v>
      </c>
      <c r="E87" s="1" t="s">
        <v>268</v>
      </c>
      <c r="F87" s="28">
        <v>-2.47E-2</v>
      </c>
    </row>
    <row r="88" spans="1:6" x14ac:dyDescent="0.25">
      <c r="A88" s="1" t="s">
        <v>92</v>
      </c>
      <c r="B88" s="1" t="s">
        <v>92</v>
      </c>
      <c r="D88" s="1" t="s">
        <v>112</v>
      </c>
      <c r="E88" s="1" t="s">
        <v>269</v>
      </c>
      <c r="F88" s="28">
        <v>0.10290000000000001</v>
      </c>
    </row>
    <row r="89" spans="1:6" x14ac:dyDescent="0.25">
      <c r="A89" s="1" t="s">
        <v>161</v>
      </c>
      <c r="B89" s="1" t="s">
        <v>161</v>
      </c>
      <c r="D89" s="1" t="s">
        <v>113</v>
      </c>
      <c r="E89" s="1" t="s">
        <v>270</v>
      </c>
      <c r="F89" s="28">
        <v>3.7100000000000001E-2</v>
      </c>
    </row>
    <row r="90" spans="1:6" x14ac:dyDescent="0.25">
      <c r="A90" s="1" t="s">
        <v>162</v>
      </c>
      <c r="B90" s="1" t="s">
        <v>162</v>
      </c>
      <c r="D90" s="1" t="s">
        <v>114</v>
      </c>
      <c r="E90" s="1" t="s">
        <v>271</v>
      </c>
      <c r="F90" s="28">
        <v>1.9900000000000001E-2</v>
      </c>
    </row>
    <row r="91" spans="1:6" x14ac:dyDescent="0.25">
      <c r="A91" s="1" t="s">
        <v>81</v>
      </c>
      <c r="B91" s="1" t="s">
        <v>81</v>
      </c>
      <c r="D91" s="1" t="s">
        <v>115</v>
      </c>
      <c r="E91" s="1" t="s">
        <v>272</v>
      </c>
      <c r="F91" s="28">
        <v>4.5999999999999999E-3</v>
      </c>
    </row>
    <row r="92" spans="1:6" x14ac:dyDescent="0.25">
      <c r="A92" s="1" t="s">
        <v>247</v>
      </c>
      <c r="B92" s="1" t="s">
        <v>247</v>
      </c>
      <c r="D92" s="1" t="s">
        <v>120</v>
      </c>
      <c r="E92" s="1" t="s">
        <v>273</v>
      </c>
      <c r="F92" s="28">
        <v>5.2900000000000003E-2</v>
      </c>
    </row>
    <row r="93" spans="1:6" x14ac:dyDescent="0.25">
      <c r="A93" s="1" t="s">
        <v>22</v>
      </c>
      <c r="B93" s="1" t="s">
        <v>22</v>
      </c>
      <c r="D93" s="1" t="s">
        <v>116</v>
      </c>
      <c r="E93" s="1" t="s">
        <v>274</v>
      </c>
      <c r="F93" s="28">
        <v>4.2200000000000001E-2</v>
      </c>
    </row>
    <row r="94" spans="1:6" x14ac:dyDescent="0.25">
      <c r="A94" s="1" t="s">
        <v>63</v>
      </c>
      <c r="B94" s="1" t="s">
        <v>63</v>
      </c>
      <c r="D94" s="1" t="s">
        <v>26</v>
      </c>
      <c r="E94" s="1" t="s">
        <v>275</v>
      </c>
      <c r="F94" s="28">
        <v>7.6499999999999999E-2</v>
      </c>
    </row>
    <row r="95" spans="1:6" x14ac:dyDescent="0.25">
      <c r="A95" s="1" t="s">
        <v>64</v>
      </c>
      <c r="B95" s="1" t="s">
        <v>64</v>
      </c>
      <c r="D95" s="1" t="s">
        <v>27</v>
      </c>
      <c r="E95" s="1" t="s">
        <v>276</v>
      </c>
      <c r="F95" s="28">
        <v>8.1799999999999998E-2</v>
      </c>
    </row>
    <row r="96" spans="1:6" x14ac:dyDescent="0.25">
      <c r="A96" s="1" t="s">
        <v>121</v>
      </c>
      <c r="B96" s="1" t="s">
        <v>121</v>
      </c>
      <c r="D96" s="1" t="s">
        <v>23</v>
      </c>
      <c r="E96" s="1" t="s">
        <v>277</v>
      </c>
      <c r="F96" s="28">
        <v>5.2699999999999997E-2</v>
      </c>
    </row>
    <row r="97" spans="1:6" x14ac:dyDescent="0.25">
      <c r="A97" s="1" t="s">
        <v>88</v>
      </c>
      <c r="B97" s="1" t="s">
        <v>88</v>
      </c>
      <c r="D97" s="1" t="s">
        <v>24</v>
      </c>
      <c r="E97" s="1" t="s">
        <v>278</v>
      </c>
      <c r="F97" s="28">
        <v>5.62E-2</v>
      </c>
    </row>
    <row r="98" spans="1:6" x14ac:dyDescent="0.25">
      <c r="A98" s="1" t="s">
        <v>44</v>
      </c>
      <c r="B98" s="1" t="s">
        <v>44</v>
      </c>
      <c r="D98" s="1" t="s">
        <v>28</v>
      </c>
      <c r="E98" s="1" t="s">
        <v>279</v>
      </c>
      <c r="F98" s="28">
        <v>5.1900000000000002E-2</v>
      </c>
    </row>
    <row r="99" spans="1:6" x14ac:dyDescent="0.25">
      <c r="A99" s="1" t="s">
        <v>91</v>
      </c>
      <c r="B99" s="1" t="s">
        <v>91</v>
      </c>
      <c r="D99" s="1" t="s">
        <v>29</v>
      </c>
      <c r="E99" s="1" t="s">
        <v>280</v>
      </c>
      <c r="F99" s="28">
        <v>5.1900000000000002E-2</v>
      </c>
    </row>
    <row r="100" spans="1:6" x14ac:dyDescent="0.25">
      <c r="A100" s="1" t="s">
        <v>111</v>
      </c>
      <c r="B100" s="1" t="s">
        <v>111</v>
      </c>
      <c r="D100" s="1" t="s">
        <v>30</v>
      </c>
      <c r="E100" s="1" t="s">
        <v>282</v>
      </c>
      <c r="F100" s="28">
        <v>3.6799999999999999E-2</v>
      </c>
    </row>
    <row r="101" spans="1:6" x14ac:dyDescent="0.25">
      <c r="A101" s="1" t="s">
        <v>140</v>
      </c>
      <c r="B101" s="1" t="s">
        <v>140</v>
      </c>
      <c r="D101" s="1" t="s">
        <v>31</v>
      </c>
      <c r="E101" s="1" t="s">
        <v>284</v>
      </c>
      <c r="F101" s="28">
        <v>4.3499999999999997E-2</v>
      </c>
    </row>
    <row r="102" spans="1:6" x14ac:dyDescent="0.25">
      <c r="A102" s="1" t="s">
        <v>83</v>
      </c>
      <c r="B102" s="1" t="s">
        <v>83</v>
      </c>
      <c r="D102" s="1" t="s">
        <v>117</v>
      </c>
      <c r="E102" s="1" t="s">
        <v>286</v>
      </c>
      <c r="F102" s="28">
        <v>1.0500000000000001E-2</v>
      </c>
    </row>
    <row r="103" spans="1:6" x14ac:dyDescent="0.25">
      <c r="A103" s="1" t="s">
        <v>101</v>
      </c>
      <c r="B103" s="1" t="s">
        <v>101</v>
      </c>
      <c r="D103" s="1" t="s">
        <v>133</v>
      </c>
      <c r="E103" s="1" t="s">
        <v>288</v>
      </c>
      <c r="F103" s="28">
        <v>-3.3700000000000001E-2</v>
      </c>
    </row>
    <row r="104" spans="1:6" x14ac:dyDescent="0.25">
      <c r="A104" s="1" t="s">
        <v>82</v>
      </c>
      <c r="B104" s="1" t="s">
        <v>82</v>
      </c>
      <c r="D104" s="1" t="s">
        <v>310</v>
      </c>
      <c r="E104" s="1" t="s">
        <v>526</v>
      </c>
      <c r="F104" s="28">
        <v>3.8800000000000001E-2</v>
      </c>
    </row>
    <row r="105" spans="1:6" x14ac:dyDescent="0.25">
      <c r="A105" s="1" t="s">
        <v>102</v>
      </c>
      <c r="B105" s="1" t="s">
        <v>102</v>
      </c>
      <c r="D105" s="1" t="s">
        <v>311</v>
      </c>
      <c r="E105" s="1" t="s">
        <v>527</v>
      </c>
      <c r="F105" s="28">
        <v>3.8800000000000001E-2</v>
      </c>
    </row>
    <row r="106" spans="1:6" x14ac:dyDescent="0.25">
      <c r="A106" s="1" t="s">
        <v>103</v>
      </c>
      <c r="B106" s="1" t="s">
        <v>103</v>
      </c>
      <c r="D106" s="1" t="s">
        <v>65</v>
      </c>
      <c r="E106" s="1" t="s">
        <v>289</v>
      </c>
      <c r="F106" s="28">
        <v>-1.6500000000000001E-2</v>
      </c>
    </row>
    <row r="107" spans="1:6" x14ac:dyDescent="0.25">
      <c r="A107" s="1" t="s">
        <v>104</v>
      </c>
      <c r="B107" s="1" t="s">
        <v>104</v>
      </c>
      <c r="D107" s="1" t="s">
        <v>118</v>
      </c>
      <c r="E107" s="1" t="s">
        <v>290</v>
      </c>
      <c r="F107" s="28">
        <v>-3.2000000000000002E-3</v>
      </c>
    </row>
    <row r="108" spans="1:6" x14ac:dyDescent="0.25">
      <c r="A108" s="1" t="s">
        <v>49</v>
      </c>
      <c r="B108" s="1" t="s">
        <v>49</v>
      </c>
      <c r="D108" s="1" t="s">
        <v>141</v>
      </c>
      <c r="E108" s="1" t="s">
        <v>291</v>
      </c>
      <c r="F108" s="28">
        <v>-2.8199999999999999E-2</v>
      </c>
    </row>
    <row r="109" spans="1:6" x14ac:dyDescent="0.25">
      <c r="A109" s="1" t="s">
        <v>105</v>
      </c>
      <c r="B109" s="1" t="s">
        <v>105</v>
      </c>
      <c r="D109" s="1" t="s">
        <v>142</v>
      </c>
      <c r="E109" s="1" t="s">
        <v>292</v>
      </c>
      <c r="F109" s="28">
        <v>3.85E-2</v>
      </c>
    </row>
    <row r="110" spans="1:6" x14ac:dyDescent="0.25">
      <c r="A110" s="1" t="s">
        <v>50</v>
      </c>
      <c r="B110" s="1" t="s">
        <v>50</v>
      </c>
      <c r="D110" s="1" t="s">
        <v>134</v>
      </c>
      <c r="E110" s="1" t="s">
        <v>293</v>
      </c>
      <c r="F110" s="28">
        <v>-5.7299999999999997E-2</v>
      </c>
    </row>
    <row r="111" spans="1:6" x14ac:dyDescent="0.25">
      <c r="A111" s="1" t="s">
        <v>56</v>
      </c>
      <c r="B111" s="1" t="s">
        <v>56</v>
      </c>
      <c r="D111" s="1" t="s">
        <v>53</v>
      </c>
      <c r="E111" s="1" t="s">
        <v>294</v>
      </c>
      <c r="F111" s="28">
        <v>-1.09E-2</v>
      </c>
    </row>
    <row r="112" spans="1:6" x14ac:dyDescent="0.25">
      <c r="A112" s="1" t="s">
        <v>11</v>
      </c>
      <c r="B112" s="1" t="s">
        <v>11</v>
      </c>
      <c r="D112" s="1" t="s">
        <v>54</v>
      </c>
      <c r="E112" s="1" t="s">
        <v>295</v>
      </c>
      <c r="F112" s="28">
        <v>4.1000000000000003E-3</v>
      </c>
    </row>
    <row r="113" spans="1:6" x14ac:dyDescent="0.25">
      <c r="A113" s="1" t="s">
        <v>281</v>
      </c>
      <c r="B113" s="1" t="s">
        <v>281</v>
      </c>
      <c r="D113" s="1" t="s">
        <v>87</v>
      </c>
      <c r="E113" s="1" t="s">
        <v>296</v>
      </c>
      <c r="F113" s="28">
        <v>-9.3100000000000002E-2</v>
      </c>
    </row>
    <row r="114" spans="1:6" x14ac:dyDescent="0.25">
      <c r="A114" s="1" t="s">
        <v>283</v>
      </c>
      <c r="B114" s="1" t="s">
        <v>283</v>
      </c>
      <c r="D114" s="1" t="s">
        <v>297</v>
      </c>
      <c r="E114" s="1" t="s">
        <v>298</v>
      </c>
      <c r="F114" s="28">
        <v>7.7000000000000002E-3</v>
      </c>
    </row>
    <row r="115" spans="1:6" x14ac:dyDescent="0.25">
      <c r="A115" s="1" t="s">
        <v>285</v>
      </c>
      <c r="B115" s="1" t="s">
        <v>285</v>
      </c>
      <c r="D115" s="1" t="s">
        <v>299</v>
      </c>
      <c r="E115" s="1" t="s">
        <v>300</v>
      </c>
      <c r="F115" s="28">
        <v>-1.9E-3</v>
      </c>
    </row>
    <row r="116" spans="1:6" x14ac:dyDescent="0.25">
      <c r="A116" s="1" t="s">
        <v>51</v>
      </c>
      <c r="B116" s="1" t="s">
        <v>51</v>
      </c>
      <c r="D116" s="1" t="s">
        <v>301</v>
      </c>
      <c r="E116" s="1" t="s">
        <v>302</v>
      </c>
      <c r="F116" s="28" t="s">
        <v>303</v>
      </c>
    </row>
    <row r="117" spans="1:6" x14ac:dyDescent="0.25">
      <c r="A117" s="1" t="s">
        <v>287</v>
      </c>
      <c r="B117" s="1" t="s">
        <v>287</v>
      </c>
      <c r="D117" s="1" t="s">
        <v>304</v>
      </c>
      <c r="E117" s="1" t="s">
        <v>305</v>
      </c>
      <c r="F117" s="28">
        <v>1.32E-2</v>
      </c>
    </row>
    <row r="118" spans="1:6" x14ac:dyDescent="0.25">
      <c r="A118" s="1" t="s">
        <v>52</v>
      </c>
      <c r="B118" s="1" t="s">
        <v>52</v>
      </c>
      <c r="D118" s="1" t="s">
        <v>306</v>
      </c>
      <c r="E118" s="1" t="s">
        <v>307</v>
      </c>
      <c r="F118" s="28">
        <v>2.29E-2</v>
      </c>
    </row>
    <row r="119" spans="1:6" x14ac:dyDescent="0.25">
      <c r="A119" s="1" t="s">
        <v>86</v>
      </c>
      <c r="B119" s="1" t="s">
        <v>86</v>
      </c>
      <c r="D119" s="1" t="s">
        <v>308</v>
      </c>
      <c r="E119" s="1" t="s">
        <v>309</v>
      </c>
      <c r="F119" s="28">
        <v>5.4199999999999998E-2</v>
      </c>
    </row>
    <row r="120" spans="1:6" x14ac:dyDescent="0.25">
      <c r="A120" s="1" t="s">
        <v>112</v>
      </c>
      <c r="B120" s="1" t="s">
        <v>112</v>
      </c>
    </row>
    <row r="121" spans="1:6" x14ac:dyDescent="0.25">
      <c r="A121" s="1" t="s">
        <v>114</v>
      </c>
      <c r="B121" s="1" t="s">
        <v>114</v>
      </c>
    </row>
    <row r="122" spans="1:6" x14ac:dyDescent="0.25">
      <c r="A122" s="1" t="s">
        <v>115</v>
      </c>
      <c r="B122" s="1" t="s">
        <v>115</v>
      </c>
    </row>
    <row r="123" spans="1:6" x14ac:dyDescent="0.25">
      <c r="A123" s="1" t="s">
        <v>120</v>
      </c>
      <c r="B123" s="1" t="s">
        <v>120</v>
      </c>
    </row>
    <row r="124" spans="1:6" x14ac:dyDescent="0.25">
      <c r="A124" s="1" t="s">
        <v>26</v>
      </c>
      <c r="B124" s="1" t="s">
        <v>26</v>
      </c>
    </row>
    <row r="125" spans="1:6" x14ac:dyDescent="0.25">
      <c r="A125" s="1" t="s">
        <v>27</v>
      </c>
      <c r="B125" s="1" t="s">
        <v>27</v>
      </c>
    </row>
    <row r="126" spans="1:6" x14ac:dyDescent="0.25">
      <c r="A126" s="1" t="s">
        <v>23</v>
      </c>
      <c r="B126" s="1" t="s">
        <v>23</v>
      </c>
    </row>
    <row r="127" spans="1:6" x14ac:dyDescent="0.25">
      <c r="A127" s="1" t="s">
        <v>24</v>
      </c>
      <c r="B127" s="1" t="s">
        <v>24</v>
      </c>
    </row>
    <row r="128" spans="1:6" x14ac:dyDescent="0.25">
      <c r="A128" s="1" t="s">
        <v>28</v>
      </c>
      <c r="B128" s="1" t="s">
        <v>28</v>
      </c>
    </row>
    <row r="129" spans="1:2" x14ac:dyDescent="0.25">
      <c r="A129" s="1" t="s">
        <v>29</v>
      </c>
      <c r="B129" s="1" t="s">
        <v>29</v>
      </c>
    </row>
    <row r="130" spans="1:2" x14ac:dyDescent="0.25">
      <c r="A130" s="1" t="s">
        <v>30</v>
      </c>
      <c r="B130" s="1" t="s">
        <v>30</v>
      </c>
    </row>
    <row r="131" spans="1:2" x14ac:dyDescent="0.25">
      <c r="A131" s="1" t="s">
        <v>31</v>
      </c>
      <c r="B131" s="1" t="s">
        <v>31</v>
      </c>
    </row>
    <row r="132" spans="1:2" x14ac:dyDescent="0.25">
      <c r="A132" s="1" t="s">
        <v>117</v>
      </c>
      <c r="B132" s="1" t="s">
        <v>117</v>
      </c>
    </row>
    <row r="133" spans="1:2" x14ac:dyDescent="0.25">
      <c r="A133" s="1" t="s">
        <v>116</v>
      </c>
      <c r="B133" s="1" t="s">
        <v>116</v>
      </c>
    </row>
    <row r="134" spans="1:2" x14ac:dyDescent="0.25">
      <c r="A134" s="1" t="s">
        <v>163</v>
      </c>
      <c r="B134" s="1" t="s">
        <v>163</v>
      </c>
    </row>
    <row r="135" spans="1:2" x14ac:dyDescent="0.25">
      <c r="A135" s="1" t="s">
        <v>310</v>
      </c>
      <c r="B135" s="1" t="s">
        <v>310</v>
      </c>
    </row>
    <row r="136" spans="1:2" x14ac:dyDescent="0.25">
      <c r="A136" s="1" t="s">
        <v>311</v>
      </c>
      <c r="B136" s="1" t="s">
        <v>311</v>
      </c>
    </row>
    <row r="137" spans="1:2" x14ac:dyDescent="0.25">
      <c r="A137" s="1" t="s">
        <v>113</v>
      </c>
      <c r="B137" s="1" t="s">
        <v>113</v>
      </c>
    </row>
    <row r="138" spans="1:2" x14ac:dyDescent="0.25">
      <c r="A138" s="1" t="s">
        <v>65</v>
      </c>
      <c r="B138" s="1" t="s">
        <v>65</v>
      </c>
    </row>
    <row r="139" spans="1:2" x14ac:dyDescent="0.25">
      <c r="A139" s="1" t="s">
        <v>118</v>
      </c>
      <c r="B139" s="1" t="s">
        <v>118</v>
      </c>
    </row>
    <row r="140" spans="1:2" x14ac:dyDescent="0.25">
      <c r="A140" s="1" t="s">
        <v>312</v>
      </c>
      <c r="B140" s="1" t="s">
        <v>312</v>
      </c>
    </row>
    <row r="141" spans="1:2" x14ac:dyDescent="0.25">
      <c r="A141" s="1" t="s">
        <v>141</v>
      </c>
      <c r="B141" s="1" t="s">
        <v>141</v>
      </c>
    </row>
    <row r="142" spans="1:2" x14ac:dyDescent="0.25">
      <c r="A142" s="1" t="s">
        <v>142</v>
      </c>
      <c r="B142" s="1" t="s">
        <v>142</v>
      </c>
    </row>
    <row r="143" spans="1:2" x14ac:dyDescent="0.25">
      <c r="A143" s="1" t="s">
        <v>53</v>
      </c>
      <c r="B143" s="1" t="s">
        <v>53</v>
      </c>
    </row>
    <row r="144" spans="1:2" x14ac:dyDescent="0.25">
      <c r="A144" s="1" t="s">
        <v>54</v>
      </c>
      <c r="B144" s="1" t="s">
        <v>54</v>
      </c>
    </row>
    <row r="145" spans="1:2" x14ac:dyDescent="0.25">
      <c r="A145" s="1" t="s">
        <v>313</v>
      </c>
      <c r="B145" s="1" t="s">
        <v>313</v>
      </c>
    </row>
    <row r="146" spans="1:2" x14ac:dyDescent="0.25">
      <c r="A146" s="1" t="s">
        <v>87</v>
      </c>
      <c r="B146" s="1" t="s">
        <v>87</v>
      </c>
    </row>
    <row r="147" spans="1:2" x14ac:dyDescent="0.25">
      <c r="A147" s="1" t="s">
        <v>314</v>
      </c>
      <c r="B147" s="1" t="s">
        <v>314</v>
      </c>
    </row>
    <row r="148" spans="1:2" x14ac:dyDescent="0.25">
      <c r="A148" s="1" t="s">
        <v>315</v>
      </c>
      <c r="B148" s="1" t="s">
        <v>315</v>
      </c>
    </row>
    <row r="149" spans="1:2" x14ac:dyDescent="0.25">
      <c r="A149" s="1" t="s">
        <v>16</v>
      </c>
      <c r="B149" s="1" t="s">
        <v>297</v>
      </c>
    </row>
    <row r="150" spans="1:2" x14ac:dyDescent="0.25">
      <c r="A150" s="1" t="s">
        <v>316</v>
      </c>
      <c r="B150" s="1" t="s">
        <v>301</v>
      </c>
    </row>
    <row r="151" spans="1:2" x14ac:dyDescent="0.25">
      <c r="A151" s="1" t="s">
        <v>317</v>
      </c>
      <c r="B151" s="1" t="s">
        <v>297</v>
      </c>
    </row>
    <row r="152" spans="1:2" x14ac:dyDescent="0.25">
      <c r="A152" s="1" t="s">
        <v>318</v>
      </c>
      <c r="B152" s="1" t="s">
        <v>297</v>
      </c>
    </row>
    <row r="153" spans="1:2" x14ac:dyDescent="0.25">
      <c r="A153" s="1" t="s">
        <v>319</v>
      </c>
      <c r="B153" s="1" t="s">
        <v>306</v>
      </c>
    </row>
    <row r="154" spans="1:2" x14ac:dyDescent="0.25">
      <c r="A154" s="1" t="s">
        <v>320</v>
      </c>
      <c r="B154" s="1" t="s">
        <v>297</v>
      </c>
    </row>
    <row r="155" spans="1:2" x14ac:dyDescent="0.25">
      <c r="A155" s="1" t="s">
        <v>321</v>
      </c>
      <c r="B155" s="1" t="s">
        <v>297</v>
      </c>
    </row>
    <row r="156" spans="1:2" x14ac:dyDescent="0.25">
      <c r="A156" s="1" t="s">
        <v>322</v>
      </c>
      <c r="B156" s="1" t="s">
        <v>301</v>
      </c>
    </row>
    <row r="157" spans="1:2" x14ac:dyDescent="0.25">
      <c r="A157" s="1" t="s">
        <v>323</v>
      </c>
      <c r="B157" s="1" t="s">
        <v>306</v>
      </c>
    </row>
    <row r="158" spans="1:2" x14ac:dyDescent="0.25">
      <c r="A158" s="1" t="s">
        <v>39</v>
      </c>
      <c r="B158" s="1" t="s">
        <v>297</v>
      </c>
    </row>
    <row r="159" spans="1:2" x14ac:dyDescent="0.25">
      <c r="A159" s="1" t="s">
        <v>324</v>
      </c>
      <c r="B159" s="1" t="s">
        <v>301</v>
      </c>
    </row>
    <row r="160" spans="1:2" x14ac:dyDescent="0.25">
      <c r="A160" s="1" t="s">
        <v>40</v>
      </c>
      <c r="B160" s="1" t="s">
        <v>306</v>
      </c>
    </row>
    <row r="161" spans="1:2" x14ac:dyDescent="0.25">
      <c r="A161" s="1" t="s">
        <v>325</v>
      </c>
      <c r="B161" s="1" t="s">
        <v>297</v>
      </c>
    </row>
    <row r="162" spans="1:2" x14ac:dyDescent="0.25">
      <c r="A162" s="1" t="s">
        <v>67</v>
      </c>
      <c r="B162" s="1" t="s">
        <v>297</v>
      </c>
    </row>
    <row r="163" spans="1:2" x14ac:dyDescent="0.25">
      <c r="A163" s="1" t="s">
        <v>326</v>
      </c>
      <c r="B163" s="1" t="s">
        <v>301</v>
      </c>
    </row>
    <row r="164" spans="1:2" x14ac:dyDescent="0.25">
      <c r="A164" s="1" t="s">
        <v>327</v>
      </c>
      <c r="B164" s="1" t="s">
        <v>306</v>
      </c>
    </row>
    <row r="165" spans="1:2" x14ac:dyDescent="0.25">
      <c r="A165" s="1" t="s">
        <v>328</v>
      </c>
      <c r="B165" s="1" t="s">
        <v>297</v>
      </c>
    </row>
    <row r="166" spans="1:2" x14ac:dyDescent="0.25">
      <c r="A166" s="1" t="s">
        <v>329</v>
      </c>
      <c r="B166" s="1" t="s">
        <v>301</v>
      </c>
    </row>
    <row r="167" spans="1:2" x14ac:dyDescent="0.25">
      <c r="A167" s="1" t="s">
        <v>77</v>
      </c>
      <c r="B167" s="1" t="s">
        <v>297</v>
      </c>
    </row>
    <row r="168" spans="1:2" x14ac:dyDescent="0.25">
      <c r="A168" s="1" t="s">
        <v>330</v>
      </c>
      <c r="B168" s="1" t="s">
        <v>301</v>
      </c>
    </row>
    <row r="169" spans="1:2" x14ac:dyDescent="0.25">
      <c r="A169" s="1" t="s">
        <v>331</v>
      </c>
      <c r="B169" s="1" t="s">
        <v>306</v>
      </c>
    </row>
    <row r="170" spans="1:2" x14ac:dyDescent="0.25">
      <c r="A170" s="1" t="s">
        <v>332</v>
      </c>
      <c r="B170" s="1" t="s">
        <v>301</v>
      </c>
    </row>
    <row r="171" spans="1:2" x14ac:dyDescent="0.25">
      <c r="A171" s="1" t="s">
        <v>137</v>
      </c>
      <c r="B171" s="1" t="s">
        <v>297</v>
      </c>
    </row>
    <row r="172" spans="1:2" x14ac:dyDescent="0.25">
      <c r="A172" s="1" t="s">
        <v>333</v>
      </c>
      <c r="B172" s="1" t="s">
        <v>301</v>
      </c>
    </row>
    <row r="173" spans="1:2" x14ac:dyDescent="0.25">
      <c r="A173" s="1" t="s">
        <v>334</v>
      </c>
      <c r="B173" s="1" t="s">
        <v>306</v>
      </c>
    </row>
    <row r="174" spans="1:2" x14ac:dyDescent="0.25">
      <c r="A174" s="1" t="s">
        <v>335</v>
      </c>
      <c r="B174" s="1" t="s">
        <v>297</v>
      </c>
    </row>
    <row r="175" spans="1:2" x14ac:dyDescent="0.25">
      <c r="A175" s="1" t="s">
        <v>336</v>
      </c>
      <c r="B175" s="1" t="s">
        <v>306</v>
      </c>
    </row>
    <row r="176" spans="1:2" x14ac:dyDescent="0.25">
      <c r="A176" s="1" t="s">
        <v>89</v>
      </c>
      <c r="B176" s="1" t="s">
        <v>297</v>
      </c>
    </row>
    <row r="177" spans="1:2" x14ac:dyDescent="0.25">
      <c r="A177" s="1" t="s">
        <v>337</v>
      </c>
      <c r="B177" s="1" t="s">
        <v>301</v>
      </c>
    </row>
    <row r="178" spans="1:2" x14ac:dyDescent="0.25">
      <c r="A178" s="1" t="s">
        <v>338</v>
      </c>
      <c r="B178" s="1" t="s">
        <v>306</v>
      </c>
    </row>
    <row r="179" spans="1:2" x14ac:dyDescent="0.25">
      <c r="A179" s="1" t="s">
        <v>339</v>
      </c>
      <c r="B179" s="1" t="s">
        <v>297</v>
      </c>
    </row>
    <row r="180" spans="1:2" x14ac:dyDescent="0.25">
      <c r="A180" s="1" t="s">
        <v>340</v>
      </c>
      <c r="B180" s="1" t="s">
        <v>306</v>
      </c>
    </row>
    <row r="181" spans="1:2" x14ac:dyDescent="0.25">
      <c r="A181" s="1" t="s">
        <v>341</v>
      </c>
      <c r="B181" s="1" t="s">
        <v>297</v>
      </c>
    </row>
    <row r="182" spans="1:2" x14ac:dyDescent="0.25">
      <c r="A182" s="1" t="s">
        <v>95</v>
      </c>
      <c r="B182" s="1" t="s">
        <v>297</v>
      </c>
    </row>
    <row r="183" spans="1:2" x14ac:dyDescent="0.25">
      <c r="A183" s="1" t="s">
        <v>342</v>
      </c>
      <c r="B183" s="1" t="s">
        <v>301</v>
      </c>
    </row>
    <row r="184" spans="1:2" x14ac:dyDescent="0.25">
      <c r="A184" s="1" t="s">
        <v>96</v>
      </c>
      <c r="B184" s="1" t="s">
        <v>306</v>
      </c>
    </row>
    <row r="185" spans="1:2" x14ac:dyDescent="0.25">
      <c r="A185" s="1" t="s">
        <v>343</v>
      </c>
      <c r="B185" s="1" t="s">
        <v>297</v>
      </c>
    </row>
    <row r="186" spans="1:2" x14ac:dyDescent="0.25">
      <c r="A186" s="1" t="s">
        <v>344</v>
      </c>
      <c r="B186" s="1" t="s">
        <v>301</v>
      </c>
    </row>
    <row r="187" spans="1:2" x14ac:dyDescent="0.25">
      <c r="A187" s="1" t="s">
        <v>345</v>
      </c>
      <c r="B187" s="1" t="s">
        <v>306</v>
      </c>
    </row>
    <row r="188" spans="1:2" x14ac:dyDescent="0.25">
      <c r="A188" s="1" t="s">
        <v>346</v>
      </c>
      <c r="B188" s="1" t="s">
        <v>297</v>
      </c>
    </row>
    <row r="189" spans="1:2" x14ac:dyDescent="0.25">
      <c r="A189" s="1" t="s">
        <v>347</v>
      </c>
      <c r="B189" s="1" t="s">
        <v>297</v>
      </c>
    </row>
    <row r="190" spans="1:2" x14ac:dyDescent="0.25">
      <c r="A190" s="1" t="s">
        <v>348</v>
      </c>
      <c r="B190" s="1" t="s">
        <v>301</v>
      </c>
    </row>
    <row r="191" spans="1:2" x14ac:dyDescent="0.25">
      <c r="A191" s="1" t="s">
        <v>349</v>
      </c>
      <c r="B191" s="1" t="s">
        <v>306</v>
      </c>
    </row>
    <row r="192" spans="1:2" x14ac:dyDescent="0.25">
      <c r="A192" s="1" t="s">
        <v>350</v>
      </c>
      <c r="B192" s="1" t="s">
        <v>297</v>
      </c>
    </row>
    <row r="193" spans="1:2" x14ac:dyDescent="0.25">
      <c r="A193" s="1" t="s">
        <v>351</v>
      </c>
      <c r="B193" s="1" t="s">
        <v>306</v>
      </c>
    </row>
    <row r="194" spans="1:2" x14ac:dyDescent="0.25">
      <c r="A194" s="1" t="s">
        <v>107</v>
      </c>
      <c r="B194" s="1" t="s">
        <v>297</v>
      </c>
    </row>
    <row r="195" spans="1:2" x14ac:dyDescent="0.25">
      <c r="A195" s="1" t="s">
        <v>352</v>
      </c>
      <c r="B195" s="1" t="s">
        <v>306</v>
      </c>
    </row>
    <row r="196" spans="1:2" x14ac:dyDescent="0.25">
      <c r="A196" s="1" t="s">
        <v>353</v>
      </c>
      <c r="B196" s="1" t="s">
        <v>301</v>
      </c>
    </row>
    <row r="197" spans="1:2" x14ac:dyDescent="0.25">
      <c r="A197" s="1" t="s">
        <v>354</v>
      </c>
      <c r="B197" s="1" t="s">
        <v>297</v>
      </c>
    </row>
    <row r="198" spans="1:2" x14ac:dyDescent="0.25">
      <c r="A198" s="1" t="s">
        <v>355</v>
      </c>
      <c r="B198" s="1" t="s">
        <v>301</v>
      </c>
    </row>
    <row r="199" spans="1:2" x14ac:dyDescent="0.25">
      <c r="A199" s="1" t="s">
        <v>356</v>
      </c>
      <c r="B199" s="1" t="s">
        <v>306</v>
      </c>
    </row>
    <row r="200" spans="1:2" x14ac:dyDescent="0.25">
      <c r="A200" s="1" t="s">
        <v>42</v>
      </c>
      <c r="B200" s="1" t="s">
        <v>297</v>
      </c>
    </row>
    <row r="201" spans="1:2" x14ac:dyDescent="0.25">
      <c r="A201" s="1" t="s">
        <v>357</v>
      </c>
      <c r="B201" s="1" t="s">
        <v>301</v>
      </c>
    </row>
    <row r="202" spans="1:2" x14ac:dyDescent="0.25">
      <c r="A202" s="1" t="s">
        <v>358</v>
      </c>
      <c r="B202" s="1" t="s">
        <v>306</v>
      </c>
    </row>
    <row r="203" spans="1:2" x14ac:dyDescent="0.25">
      <c r="A203" s="1" t="s">
        <v>359</v>
      </c>
      <c r="B203" s="1" t="s">
        <v>297</v>
      </c>
    </row>
    <row r="204" spans="1:2" x14ac:dyDescent="0.25">
      <c r="A204" s="1" t="s">
        <v>99</v>
      </c>
      <c r="B204" s="1" t="s">
        <v>297</v>
      </c>
    </row>
    <row r="205" spans="1:2" x14ac:dyDescent="0.25">
      <c r="A205" s="1" t="s">
        <v>100</v>
      </c>
      <c r="B205" s="1" t="s">
        <v>306</v>
      </c>
    </row>
    <row r="206" spans="1:2" x14ac:dyDescent="0.25">
      <c r="A206" s="1" t="s">
        <v>360</v>
      </c>
      <c r="B206" s="1" t="s">
        <v>301</v>
      </c>
    </row>
    <row r="207" spans="1:2" x14ac:dyDescent="0.25">
      <c r="A207" s="1" t="s">
        <v>361</v>
      </c>
      <c r="B207" s="1" t="s">
        <v>297</v>
      </c>
    </row>
    <row r="208" spans="1:2" x14ac:dyDescent="0.25">
      <c r="A208" s="1" t="s">
        <v>145</v>
      </c>
      <c r="B208" s="1" t="s">
        <v>297</v>
      </c>
    </row>
    <row r="209" spans="1:2" x14ac:dyDescent="0.25">
      <c r="A209" s="1" t="s">
        <v>362</v>
      </c>
      <c r="B209" s="1" t="s">
        <v>306</v>
      </c>
    </row>
    <row r="210" spans="1:2" x14ac:dyDescent="0.25">
      <c r="A210" s="1" t="s">
        <v>363</v>
      </c>
      <c r="B210" s="1" t="s">
        <v>301</v>
      </c>
    </row>
    <row r="211" spans="1:2" x14ac:dyDescent="0.25">
      <c r="A211" s="1" t="s">
        <v>364</v>
      </c>
      <c r="B211" s="1" t="s">
        <v>297</v>
      </c>
    </row>
    <row r="212" spans="1:2" x14ac:dyDescent="0.25">
      <c r="A212" s="1" t="s">
        <v>365</v>
      </c>
      <c r="B212" s="1" t="s">
        <v>301</v>
      </c>
    </row>
    <row r="213" spans="1:2" x14ac:dyDescent="0.25">
      <c r="A213" s="1" t="s">
        <v>143</v>
      </c>
      <c r="B213" s="1" t="s">
        <v>306</v>
      </c>
    </row>
    <row r="214" spans="1:2" x14ac:dyDescent="0.25">
      <c r="A214" s="1" t="s">
        <v>366</v>
      </c>
      <c r="B214" s="1" t="s">
        <v>297</v>
      </c>
    </row>
    <row r="215" spans="1:2" x14ac:dyDescent="0.25">
      <c r="A215" s="1" t="s">
        <v>367</v>
      </c>
      <c r="B215" s="1" t="s">
        <v>301</v>
      </c>
    </row>
    <row r="216" spans="1:2" x14ac:dyDescent="0.25">
      <c r="A216" s="1" t="s">
        <v>147</v>
      </c>
      <c r="B216" s="1" t="s">
        <v>306</v>
      </c>
    </row>
    <row r="217" spans="1:2" x14ac:dyDescent="0.25">
      <c r="A217" s="1" t="s">
        <v>368</v>
      </c>
      <c r="B217" s="1" t="s">
        <v>297</v>
      </c>
    </row>
    <row r="218" spans="1:2" x14ac:dyDescent="0.25">
      <c r="A218" s="1" t="s">
        <v>369</v>
      </c>
      <c r="B218" s="1" t="s">
        <v>297</v>
      </c>
    </row>
    <row r="219" spans="1:2" x14ac:dyDescent="0.25">
      <c r="A219" s="1" t="s">
        <v>370</v>
      </c>
      <c r="B219" s="1" t="s">
        <v>306</v>
      </c>
    </row>
    <row r="220" spans="1:2" x14ac:dyDescent="0.25">
      <c r="A220" s="1" t="s">
        <v>15</v>
      </c>
      <c r="B220" s="1" t="s">
        <v>299</v>
      </c>
    </row>
    <row r="221" spans="1:2" x14ac:dyDescent="0.25">
      <c r="A221" s="1" t="s">
        <v>371</v>
      </c>
      <c r="B221" s="1" t="s">
        <v>304</v>
      </c>
    </row>
    <row r="222" spans="1:2" x14ac:dyDescent="0.25">
      <c r="A222" s="1" t="s">
        <v>372</v>
      </c>
      <c r="B222" s="1" t="s">
        <v>299</v>
      </c>
    </row>
    <row r="223" spans="1:2" x14ac:dyDescent="0.25">
      <c r="A223" s="1" t="s">
        <v>373</v>
      </c>
      <c r="B223" s="1" t="s">
        <v>299</v>
      </c>
    </row>
    <row r="224" spans="1:2" x14ac:dyDescent="0.25">
      <c r="A224" s="1" t="s">
        <v>374</v>
      </c>
      <c r="B224" s="1" t="s">
        <v>299</v>
      </c>
    </row>
    <row r="225" spans="1:2" x14ac:dyDescent="0.25">
      <c r="A225" s="1" t="s">
        <v>375</v>
      </c>
      <c r="B225" s="1" t="s">
        <v>308</v>
      </c>
    </row>
    <row r="226" spans="1:2" x14ac:dyDescent="0.25">
      <c r="A226" s="1" t="s">
        <v>376</v>
      </c>
      <c r="B226" s="1" t="s">
        <v>299</v>
      </c>
    </row>
    <row r="227" spans="1:2" x14ac:dyDescent="0.25">
      <c r="A227" s="1" t="s">
        <v>377</v>
      </c>
      <c r="B227" s="1" t="s">
        <v>299</v>
      </c>
    </row>
    <row r="228" spans="1:2" x14ac:dyDescent="0.25">
      <c r="A228" s="1" t="s">
        <v>378</v>
      </c>
      <c r="B228" s="1" t="s">
        <v>299</v>
      </c>
    </row>
    <row r="229" spans="1:2" x14ac:dyDescent="0.25">
      <c r="A229" s="1" t="s">
        <v>379</v>
      </c>
      <c r="B229" s="1" t="s">
        <v>304</v>
      </c>
    </row>
    <row r="230" spans="1:2" x14ac:dyDescent="0.25">
      <c r="A230" s="1" t="s">
        <v>380</v>
      </c>
      <c r="B230" s="1" t="s">
        <v>308</v>
      </c>
    </row>
    <row r="231" spans="1:2" x14ac:dyDescent="0.25">
      <c r="A231" s="1" t="s">
        <v>36</v>
      </c>
      <c r="B231" s="1" t="s">
        <v>299</v>
      </c>
    </row>
    <row r="232" spans="1:2" x14ac:dyDescent="0.25">
      <c r="A232" s="1" t="s">
        <v>37</v>
      </c>
      <c r="B232" s="1" t="s">
        <v>304</v>
      </c>
    </row>
    <row r="233" spans="1:2" x14ac:dyDescent="0.25">
      <c r="A233" s="1" t="s">
        <v>38</v>
      </c>
      <c r="B233" s="1" t="s">
        <v>308</v>
      </c>
    </row>
    <row r="234" spans="1:2" x14ac:dyDescent="0.25">
      <c r="A234" s="1" t="s">
        <v>381</v>
      </c>
      <c r="B234" s="1" t="s">
        <v>299</v>
      </c>
    </row>
    <row r="235" spans="1:2" x14ac:dyDescent="0.25">
      <c r="A235" s="1" t="s">
        <v>382</v>
      </c>
      <c r="B235" s="1" t="s">
        <v>304</v>
      </c>
    </row>
    <row r="236" spans="1:2" x14ac:dyDescent="0.25">
      <c r="A236" s="1" t="s">
        <v>74</v>
      </c>
      <c r="B236" s="1" t="s">
        <v>299</v>
      </c>
    </row>
    <row r="237" spans="1:2" x14ac:dyDescent="0.25">
      <c r="A237" s="1" t="s">
        <v>75</v>
      </c>
      <c r="B237" s="1" t="s">
        <v>304</v>
      </c>
    </row>
    <row r="238" spans="1:2" x14ac:dyDescent="0.25">
      <c r="A238" s="1" t="s">
        <v>76</v>
      </c>
      <c r="B238" s="1" t="s">
        <v>308</v>
      </c>
    </row>
    <row r="239" spans="1:2" x14ac:dyDescent="0.25">
      <c r="A239" s="1" t="s">
        <v>66</v>
      </c>
      <c r="B239" s="1" t="s">
        <v>299</v>
      </c>
    </row>
    <row r="240" spans="1:2" x14ac:dyDescent="0.25">
      <c r="A240" s="1" t="s">
        <v>383</v>
      </c>
      <c r="B240" s="1" t="s">
        <v>304</v>
      </c>
    </row>
    <row r="241" spans="1:2" x14ac:dyDescent="0.25">
      <c r="A241" s="1" t="s">
        <v>384</v>
      </c>
      <c r="B241" s="1" t="s">
        <v>308</v>
      </c>
    </row>
    <row r="242" spans="1:2" x14ac:dyDescent="0.25">
      <c r="A242" s="1" t="s">
        <v>385</v>
      </c>
      <c r="B242" s="1" t="s">
        <v>299</v>
      </c>
    </row>
    <row r="243" spans="1:2" x14ac:dyDescent="0.25">
      <c r="A243" s="1" t="s">
        <v>386</v>
      </c>
      <c r="B243" s="1" t="s">
        <v>304</v>
      </c>
    </row>
    <row r="244" spans="1:2" x14ac:dyDescent="0.25">
      <c r="A244" s="1" t="s">
        <v>387</v>
      </c>
      <c r="B244" s="1" t="s">
        <v>304</v>
      </c>
    </row>
    <row r="245" spans="1:2" x14ac:dyDescent="0.25">
      <c r="A245" s="1" t="s">
        <v>135</v>
      </c>
      <c r="B245" s="1" t="s">
        <v>299</v>
      </c>
    </row>
    <row r="246" spans="1:2" x14ac:dyDescent="0.25">
      <c r="A246" s="1" t="s">
        <v>136</v>
      </c>
      <c r="B246" s="1" t="s">
        <v>304</v>
      </c>
    </row>
    <row r="247" spans="1:2" x14ac:dyDescent="0.25">
      <c r="A247" s="1" t="s">
        <v>388</v>
      </c>
      <c r="B247" s="1" t="s">
        <v>308</v>
      </c>
    </row>
    <row r="248" spans="1:2" x14ac:dyDescent="0.25">
      <c r="A248" s="1" t="s">
        <v>389</v>
      </c>
      <c r="B248" s="1" t="s">
        <v>299</v>
      </c>
    </row>
    <row r="249" spans="1:2" x14ac:dyDescent="0.25">
      <c r="A249" s="1" t="s">
        <v>90</v>
      </c>
      <c r="B249" s="1" t="s">
        <v>308</v>
      </c>
    </row>
    <row r="250" spans="1:2" x14ac:dyDescent="0.25">
      <c r="A250" s="1" t="s">
        <v>390</v>
      </c>
      <c r="B250" s="1" t="s">
        <v>299</v>
      </c>
    </row>
    <row r="251" spans="1:2" x14ac:dyDescent="0.25">
      <c r="A251" s="1" t="s">
        <v>391</v>
      </c>
      <c r="B251" s="1" t="s">
        <v>304</v>
      </c>
    </row>
    <row r="252" spans="1:2" x14ac:dyDescent="0.25">
      <c r="A252" s="1" t="s">
        <v>392</v>
      </c>
      <c r="B252" s="1" t="s">
        <v>308</v>
      </c>
    </row>
    <row r="253" spans="1:2" x14ac:dyDescent="0.25">
      <c r="A253" s="1" t="s">
        <v>393</v>
      </c>
      <c r="B253" s="1" t="s">
        <v>299</v>
      </c>
    </row>
    <row r="254" spans="1:2" x14ac:dyDescent="0.25">
      <c r="A254" s="1" t="s">
        <v>394</v>
      </c>
      <c r="B254" s="1" t="s">
        <v>308</v>
      </c>
    </row>
    <row r="255" spans="1:2" x14ac:dyDescent="0.25">
      <c r="A255" s="1" t="s">
        <v>93</v>
      </c>
      <c r="B255" s="1" t="s">
        <v>299</v>
      </c>
    </row>
    <row r="256" spans="1:2" x14ac:dyDescent="0.25">
      <c r="A256" s="1" t="s">
        <v>94</v>
      </c>
      <c r="B256" s="1" t="s">
        <v>304</v>
      </c>
    </row>
    <row r="257" spans="1:2" x14ac:dyDescent="0.25">
      <c r="A257" s="1" t="s">
        <v>395</v>
      </c>
      <c r="B257" s="1" t="s">
        <v>308</v>
      </c>
    </row>
    <row r="258" spans="1:2" x14ac:dyDescent="0.25">
      <c r="A258" s="1" t="s">
        <v>396</v>
      </c>
      <c r="B258" s="1" t="s">
        <v>299</v>
      </c>
    </row>
    <row r="259" spans="1:2" x14ac:dyDescent="0.25">
      <c r="A259" s="1" t="s">
        <v>397</v>
      </c>
      <c r="B259" s="1" t="s">
        <v>304</v>
      </c>
    </row>
    <row r="260" spans="1:2" x14ac:dyDescent="0.25">
      <c r="A260" s="1" t="s">
        <v>398</v>
      </c>
      <c r="B260" s="1" t="s">
        <v>308</v>
      </c>
    </row>
    <row r="261" spans="1:2" x14ac:dyDescent="0.25">
      <c r="A261" s="1" t="s">
        <v>399</v>
      </c>
      <c r="B261" s="1" t="s">
        <v>304</v>
      </c>
    </row>
    <row r="262" spans="1:2" x14ac:dyDescent="0.25">
      <c r="A262" s="1" t="s">
        <v>400</v>
      </c>
      <c r="B262" s="1" t="s">
        <v>299</v>
      </c>
    </row>
    <row r="263" spans="1:2" x14ac:dyDescent="0.25">
      <c r="A263" s="1" t="s">
        <v>401</v>
      </c>
      <c r="B263" s="1" t="s">
        <v>299</v>
      </c>
    </row>
    <row r="264" spans="1:2" x14ac:dyDescent="0.25">
      <c r="A264" s="1" t="s">
        <v>402</v>
      </c>
      <c r="B264" s="1" t="s">
        <v>304</v>
      </c>
    </row>
    <row r="265" spans="1:2" x14ac:dyDescent="0.25">
      <c r="A265" s="1" t="s">
        <v>403</v>
      </c>
      <c r="B265" s="1" t="s">
        <v>308</v>
      </c>
    </row>
    <row r="266" spans="1:2" x14ac:dyDescent="0.25">
      <c r="A266" s="1" t="s">
        <v>404</v>
      </c>
      <c r="B266" s="1" t="s">
        <v>299</v>
      </c>
    </row>
    <row r="267" spans="1:2" x14ac:dyDescent="0.25">
      <c r="A267" s="1" t="s">
        <v>405</v>
      </c>
      <c r="B267" s="1" t="s">
        <v>308</v>
      </c>
    </row>
    <row r="268" spans="1:2" x14ac:dyDescent="0.25">
      <c r="A268" s="1" t="s">
        <v>108</v>
      </c>
      <c r="B268" s="1" t="s">
        <v>299</v>
      </c>
    </row>
    <row r="269" spans="1:2" x14ac:dyDescent="0.25">
      <c r="A269" s="1" t="s">
        <v>406</v>
      </c>
      <c r="B269" s="1" t="s">
        <v>304</v>
      </c>
    </row>
    <row r="270" spans="1:2" x14ac:dyDescent="0.25">
      <c r="A270" s="1" t="s">
        <v>407</v>
      </c>
      <c r="B270" s="1" t="s">
        <v>308</v>
      </c>
    </row>
    <row r="271" spans="1:2" x14ac:dyDescent="0.25">
      <c r="A271" s="1" t="s">
        <v>408</v>
      </c>
      <c r="B271" s="1" t="s">
        <v>299</v>
      </c>
    </row>
    <row r="272" spans="1:2" x14ac:dyDescent="0.25">
      <c r="A272" s="1" t="s">
        <v>109</v>
      </c>
      <c r="B272" s="1" t="s">
        <v>299</v>
      </c>
    </row>
    <row r="273" spans="1:2" x14ac:dyDescent="0.25">
      <c r="A273" s="1" t="s">
        <v>409</v>
      </c>
      <c r="B273" s="1" t="s">
        <v>304</v>
      </c>
    </row>
    <row r="274" spans="1:2" x14ac:dyDescent="0.25">
      <c r="A274" s="1" t="s">
        <v>110</v>
      </c>
      <c r="B274" s="1" t="s">
        <v>308</v>
      </c>
    </row>
    <row r="275" spans="1:2" x14ac:dyDescent="0.25">
      <c r="A275" s="1" t="s">
        <v>410</v>
      </c>
      <c r="B275" s="1" t="s">
        <v>299</v>
      </c>
    </row>
    <row r="276" spans="1:2" x14ac:dyDescent="0.25">
      <c r="A276" s="1" t="s">
        <v>41</v>
      </c>
      <c r="B276" s="1" t="s">
        <v>299</v>
      </c>
    </row>
    <row r="277" spans="1:2" x14ac:dyDescent="0.25">
      <c r="A277" s="1" t="s">
        <v>411</v>
      </c>
      <c r="B277" s="1" t="s">
        <v>304</v>
      </c>
    </row>
    <row r="278" spans="1:2" x14ac:dyDescent="0.25">
      <c r="A278" s="1" t="s">
        <v>412</v>
      </c>
      <c r="B278" s="1" t="s">
        <v>308</v>
      </c>
    </row>
    <row r="279" spans="1:2" x14ac:dyDescent="0.25">
      <c r="A279" s="1" t="s">
        <v>413</v>
      </c>
      <c r="B279" s="1" t="s">
        <v>308</v>
      </c>
    </row>
    <row r="280" spans="1:2" x14ac:dyDescent="0.25">
      <c r="A280" s="1" t="s">
        <v>414</v>
      </c>
      <c r="B280" s="1" t="s">
        <v>299</v>
      </c>
    </row>
    <row r="281" spans="1:2" x14ac:dyDescent="0.25">
      <c r="A281" s="1" t="s">
        <v>97</v>
      </c>
      <c r="B281" s="1" t="s">
        <v>299</v>
      </c>
    </row>
    <row r="282" spans="1:2" x14ac:dyDescent="0.25">
      <c r="A282" s="1" t="s">
        <v>415</v>
      </c>
      <c r="B282" s="1" t="s">
        <v>304</v>
      </c>
    </row>
    <row r="283" spans="1:2" x14ac:dyDescent="0.25">
      <c r="A283" s="1" t="s">
        <v>98</v>
      </c>
      <c r="B283" s="1" t="s">
        <v>308</v>
      </c>
    </row>
    <row r="284" spans="1:2" x14ac:dyDescent="0.25">
      <c r="A284" s="1" t="s">
        <v>416</v>
      </c>
      <c r="B284" s="1" t="s">
        <v>299</v>
      </c>
    </row>
    <row r="285" spans="1:2" x14ac:dyDescent="0.25">
      <c r="A285" s="1" t="s">
        <v>417</v>
      </c>
      <c r="B285" s="1" t="s">
        <v>299</v>
      </c>
    </row>
    <row r="286" spans="1:2" x14ac:dyDescent="0.25">
      <c r="A286" s="1" t="s">
        <v>418</v>
      </c>
      <c r="B286" s="1" t="s">
        <v>308</v>
      </c>
    </row>
    <row r="287" spans="1:2" x14ac:dyDescent="0.25">
      <c r="A287" s="1" t="s">
        <v>144</v>
      </c>
      <c r="B287" s="1" t="s">
        <v>299</v>
      </c>
    </row>
    <row r="288" spans="1:2" x14ac:dyDescent="0.25">
      <c r="A288" s="1" t="s">
        <v>146</v>
      </c>
      <c r="B288" s="1" t="s">
        <v>304</v>
      </c>
    </row>
    <row r="289" spans="1:2" x14ac:dyDescent="0.25">
      <c r="A289" s="1" t="s">
        <v>419</v>
      </c>
      <c r="B289" s="1" t="s">
        <v>308</v>
      </c>
    </row>
    <row r="290" spans="1:2" x14ac:dyDescent="0.25">
      <c r="A290" s="1" t="s">
        <v>420</v>
      </c>
      <c r="B290" s="1" t="s">
        <v>299</v>
      </c>
    </row>
    <row r="291" spans="1:2" x14ac:dyDescent="0.25">
      <c r="A291" s="1" t="s">
        <v>421</v>
      </c>
      <c r="B291" s="1" t="s">
        <v>304</v>
      </c>
    </row>
    <row r="292" spans="1:2" x14ac:dyDescent="0.25">
      <c r="A292" s="1" t="s">
        <v>422</v>
      </c>
      <c r="B292" s="1" t="s">
        <v>308</v>
      </c>
    </row>
    <row r="293" spans="1:2" x14ac:dyDescent="0.25">
      <c r="A293" s="1" t="s">
        <v>423</v>
      </c>
      <c r="B293" s="1" t="s">
        <v>299</v>
      </c>
    </row>
    <row r="294" spans="1:2" x14ac:dyDescent="0.25">
      <c r="A294" s="1" t="s">
        <v>424</v>
      </c>
      <c r="B294" s="1" t="s">
        <v>304</v>
      </c>
    </row>
    <row r="295" spans="1:2" x14ac:dyDescent="0.25">
      <c r="A295" s="1" t="s">
        <v>425</v>
      </c>
      <c r="B295" s="1" t="s">
        <v>308</v>
      </c>
    </row>
    <row r="296" spans="1:2" x14ac:dyDescent="0.25">
      <c r="A296" s="1" t="s">
        <v>426</v>
      </c>
      <c r="B296" s="1" t="s">
        <v>299</v>
      </c>
    </row>
    <row r="297" spans="1:2" x14ac:dyDescent="0.25">
      <c r="A297" s="1" t="s">
        <v>427</v>
      </c>
      <c r="B297" s="1" t="s">
        <v>299</v>
      </c>
    </row>
    <row r="298" spans="1:2" x14ac:dyDescent="0.25">
      <c r="A298" s="1" t="s">
        <v>428</v>
      </c>
      <c r="B298" s="1" t="s">
        <v>308</v>
      </c>
    </row>
  </sheetData>
  <pageMargins left="0.511811023622047" right="0.511811023622047" top="0.74803149606299202" bottom="0.511811023622047" header="0.511811023622047" footer="0.23622047244094499"/>
  <pageSetup paperSize="17" orientation="landscape" r:id="rId1"/>
  <headerFooter>
    <oddHeader>&amp;C&amp;"-,Bold"&amp;12&amp;F[&amp;A]</oddHeader>
    <oddFooter>&amp;L&amp;9Posted: 19 Nov 2020&amp;C&amp;9Page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Module C Adjustments</vt:lpstr>
      <vt:lpstr>DOS Adjustments Detail</vt:lpstr>
      <vt:lpstr>Interest Rate</vt:lpstr>
      <vt:lpstr>Lookup Tables</vt:lpstr>
      <vt:lpstr>'DOS Adjustments Detail'!Print_Titles</vt:lpstr>
      <vt:lpstr>'Interest Rate'!Print_Titles</vt:lpstr>
      <vt:lpstr>'Lookup Tables'!Print_Titles</vt:lpstr>
      <vt:lpstr>'Module C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2020-11-19T20:55:37Z</dcterms:modified>
</cp:coreProperties>
</file>