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ostings 2006-2016\Posting 2014-2016 (2020-10-19)\"/>
    </mc:Choice>
  </mc:AlternateContent>
  <xr:revisionPtr revIDLastSave="0" documentId="13_ncr:1_{9F51237E-89A4-4AAD-B312-BE3B7C3E3106}" xr6:coauthVersionLast="44" xr6:coauthVersionMax="44" xr10:uidLastSave="{00000000-0000-0000-0000-000000000000}"/>
  <bookViews>
    <workbookView xWindow="-120" yWindow="-120" windowWidth="29040" windowHeight="15840" xr2:uid="{00000000-000D-0000-FFFF-FFFF00000000}"/>
  </bookViews>
  <sheets>
    <sheet name="Module C Adjustments" sheetId="1" r:id="rId1"/>
    <sheet name="DOS Adjustments Detail" sheetId="4" r:id="rId2"/>
    <sheet name="Interest Rate" sheetId="2" r:id="rId3"/>
    <sheet name="Lookup Tables" sheetId="3" r:id="rId4"/>
  </sheets>
  <definedNames>
    <definedName name="_xlnm._FilterDatabase" localSheetId="3" hidden="1">'Lookup Tables'!$B$1:$B$297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1">'DOS Adjustments Detail'!$1:$4</definedName>
    <definedName name="_xlnm.Print_Titles" localSheetId="2">'Interest Rate'!$1:$2</definedName>
    <definedName name="_xlnm.Print_Titles" localSheetId="3">'Lookup Tables'!$1:$1</definedName>
    <definedName name="_xlnm.Print_Titles" localSheetId="0">'Module C Adjustments'!$1:$4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2" i="2" l="1"/>
  <c r="D181" i="2"/>
  <c r="D180" i="2"/>
  <c r="D179" i="2"/>
  <c r="D178" i="2"/>
  <c r="D177" i="2"/>
  <c r="D176" i="2"/>
  <c r="D175" i="2"/>
  <c r="D174" i="2"/>
  <c r="D173" i="2"/>
  <c r="D172" i="2"/>
  <c r="D171" i="2"/>
  <c r="E4" i="2" l="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3" i="2"/>
  <c r="BA18" i="1" l="1"/>
  <c r="BB18" i="1"/>
  <c r="BC18" i="1"/>
  <c r="BD18" i="1"/>
  <c r="BE18" i="1"/>
  <c r="BF18" i="1"/>
  <c r="BG18" i="1"/>
  <c r="BH18" i="1"/>
  <c r="BI18" i="1"/>
  <c r="BJ18" i="1"/>
  <c r="BK18" i="1"/>
  <c r="BL18" i="1"/>
  <c r="C18" i="1"/>
  <c r="D18" i="1" s="1"/>
  <c r="AY3" i="1"/>
  <c r="AA3" i="1"/>
  <c r="O3" i="1"/>
  <c r="BA169" i="1"/>
  <c r="BB169" i="1"/>
  <c r="BC169" i="1"/>
  <c r="BD169" i="1"/>
  <c r="BE169" i="1"/>
  <c r="BF169" i="1"/>
  <c r="BG169" i="1"/>
  <c r="BH169" i="1"/>
  <c r="BI169" i="1"/>
  <c r="BJ169" i="1"/>
  <c r="BK169" i="1"/>
  <c r="BL169" i="1"/>
  <c r="BA170" i="1"/>
  <c r="BB170" i="1"/>
  <c r="BC170" i="1"/>
  <c r="BD170" i="1"/>
  <c r="BE170" i="1"/>
  <c r="BF170" i="1"/>
  <c r="BG170" i="1"/>
  <c r="BH170" i="1"/>
  <c r="BI170" i="1"/>
  <c r="BJ170" i="1"/>
  <c r="BK170" i="1"/>
  <c r="BL170" i="1"/>
  <c r="BA171" i="1"/>
  <c r="BB171" i="1"/>
  <c r="BC171" i="1"/>
  <c r="BD171" i="1"/>
  <c r="BE171" i="1"/>
  <c r="BF171" i="1"/>
  <c r="BG171" i="1"/>
  <c r="BH171" i="1"/>
  <c r="BI171" i="1"/>
  <c r="BJ171" i="1"/>
  <c r="BK171" i="1"/>
  <c r="BL171" i="1"/>
  <c r="BA172" i="1"/>
  <c r="BB172" i="1"/>
  <c r="BC172" i="1"/>
  <c r="BD172" i="1"/>
  <c r="BE172" i="1"/>
  <c r="BF172" i="1"/>
  <c r="BG172" i="1"/>
  <c r="BH172" i="1"/>
  <c r="BI172" i="1"/>
  <c r="BJ172" i="1"/>
  <c r="BK172" i="1"/>
  <c r="BL172" i="1"/>
  <c r="C172" i="1"/>
  <c r="D172" i="1" s="1"/>
  <c r="C171" i="1"/>
  <c r="D171" i="1" s="1"/>
  <c r="C170" i="1"/>
  <c r="D170" i="1" s="1"/>
  <c r="C169" i="1"/>
  <c r="D169" i="1" s="1"/>
  <c r="C168" i="1"/>
  <c r="D168" i="1" s="1"/>
  <c r="C167" i="1"/>
  <c r="D167" i="1" s="1"/>
  <c r="C166" i="1"/>
  <c r="D166" i="1" s="1"/>
  <c r="C165" i="1"/>
  <c r="D165" i="1" s="1"/>
  <c r="C164" i="1"/>
  <c r="D164" i="1" s="1"/>
  <c r="C163" i="1"/>
  <c r="D163" i="1" s="1"/>
  <c r="C162" i="1"/>
  <c r="D162" i="1" s="1"/>
  <c r="C161" i="1"/>
  <c r="D161" i="1" s="1"/>
  <c r="C160" i="1"/>
  <c r="D160" i="1" s="1"/>
  <c r="C159" i="1"/>
  <c r="D159" i="1" s="1"/>
  <c r="C158" i="1"/>
  <c r="D158" i="1" s="1"/>
  <c r="C157" i="1"/>
  <c r="D157" i="1" s="1"/>
  <c r="C156" i="1"/>
  <c r="D156" i="1" s="1"/>
  <c r="C155" i="1"/>
  <c r="D155" i="1" s="1"/>
  <c r="C154" i="1"/>
  <c r="D154" i="1" s="1"/>
  <c r="C153" i="1"/>
  <c r="D153" i="1" s="1"/>
  <c r="C152" i="1"/>
  <c r="D152" i="1" s="1"/>
  <c r="C151" i="1"/>
  <c r="D151" i="1" s="1"/>
  <c r="C150" i="1"/>
  <c r="D150" i="1" s="1"/>
  <c r="C149" i="1"/>
  <c r="D149" i="1" s="1"/>
  <c r="C148" i="1"/>
  <c r="D148" i="1" s="1"/>
  <c r="C147" i="1"/>
  <c r="D147" i="1" s="1"/>
  <c r="C146" i="1"/>
  <c r="D146" i="1" s="1"/>
  <c r="C145" i="1"/>
  <c r="D145" i="1" s="1"/>
  <c r="C144" i="1"/>
  <c r="D144" i="1" s="1"/>
  <c r="C143" i="1"/>
  <c r="D143" i="1" s="1"/>
  <c r="C142" i="1"/>
  <c r="D142" i="1" s="1"/>
  <c r="C141" i="1"/>
  <c r="D141" i="1" s="1"/>
  <c r="C140" i="1"/>
  <c r="D140" i="1" s="1"/>
  <c r="C139" i="1"/>
  <c r="D139" i="1" s="1"/>
  <c r="C138" i="1"/>
  <c r="D138" i="1" s="1"/>
  <c r="C137" i="1"/>
  <c r="D137" i="1" s="1"/>
  <c r="C136" i="1"/>
  <c r="D136" i="1" s="1"/>
  <c r="C135" i="1"/>
  <c r="D135" i="1" s="1"/>
  <c r="C134" i="1"/>
  <c r="D134" i="1" s="1"/>
  <c r="C133" i="1"/>
  <c r="D133" i="1" s="1"/>
  <c r="C132" i="1"/>
  <c r="D132" i="1" s="1"/>
  <c r="C131" i="1"/>
  <c r="D131" i="1" s="1"/>
  <c r="C130" i="1"/>
  <c r="D130" i="1" s="1"/>
  <c r="C129" i="1"/>
  <c r="D129" i="1" s="1"/>
  <c r="C128" i="1"/>
  <c r="D128" i="1" s="1"/>
  <c r="C127" i="1"/>
  <c r="D127" i="1" s="1"/>
  <c r="C126" i="1"/>
  <c r="D126" i="1" s="1"/>
  <c r="C125" i="1"/>
  <c r="D125" i="1" s="1"/>
  <c r="C124" i="1"/>
  <c r="D124" i="1" s="1"/>
  <c r="C123" i="1"/>
  <c r="D123" i="1" s="1"/>
  <c r="C122" i="1"/>
  <c r="D122" i="1" s="1"/>
  <c r="C121" i="1"/>
  <c r="D121" i="1" s="1"/>
  <c r="C120" i="1"/>
  <c r="D120" i="1" s="1"/>
  <c r="C119" i="1"/>
  <c r="D119" i="1" s="1"/>
  <c r="C118" i="1"/>
  <c r="D118" i="1" s="1"/>
  <c r="C117" i="1"/>
  <c r="D117" i="1" s="1"/>
  <c r="C116" i="1"/>
  <c r="D116" i="1" s="1"/>
  <c r="C115" i="1"/>
  <c r="D115" i="1" s="1"/>
  <c r="C114" i="1"/>
  <c r="D114" i="1" s="1"/>
  <c r="C113" i="1"/>
  <c r="D113" i="1" s="1"/>
  <c r="C112" i="1"/>
  <c r="D112" i="1" s="1"/>
  <c r="C111" i="1"/>
  <c r="D111" i="1" s="1"/>
  <c r="C110" i="1"/>
  <c r="D110" i="1" s="1"/>
  <c r="C109" i="1"/>
  <c r="D109" i="1" s="1"/>
  <c r="C108" i="1"/>
  <c r="D108" i="1" s="1"/>
  <c r="C107" i="1"/>
  <c r="D107" i="1" s="1"/>
  <c r="C106" i="1"/>
  <c r="D106" i="1" s="1"/>
  <c r="C105" i="1"/>
  <c r="D105" i="1" s="1"/>
  <c r="C104" i="1"/>
  <c r="D104" i="1" s="1"/>
  <c r="C103" i="1"/>
  <c r="D103" i="1" s="1"/>
  <c r="C102" i="1"/>
  <c r="D102" i="1" s="1"/>
  <c r="C101" i="1"/>
  <c r="D101" i="1" s="1"/>
  <c r="C100" i="1"/>
  <c r="D100" i="1" s="1"/>
  <c r="C99" i="1"/>
  <c r="D99" i="1" s="1"/>
  <c r="C98" i="1"/>
  <c r="D98" i="1" s="1"/>
  <c r="C97" i="1"/>
  <c r="D97" i="1" s="1"/>
  <c r="C96" i="1"/>
  <c r="D96" i="1" s="1"/>
  <c r="C95" i="1"/>
  <c r="D95" i="1" s="1"/>
  <c r="C94" i="1"/>
  <c r="D94" i="1" s="1"/>
  <c r="C93" i="1"/>
  <c r="D93" i="1" s="1"/>
  <c r="C92" i="1"/>
  <c r="D92" i="1" s="1"/>
  <c r="C91" i="1"/>
  <c r="D91" i="1" s="1"/>
  <c r="C90" i="1"/>
  <c r="D90" i="1" s="1"/>
  <c r="C89" i="1"/>
  <c r="D89" i="1" s="1"/>
  <c r="C88" i="1"/>
  <c r="D88" i="1" s="1"/>
  <c r="C87" i="1"/>
  <c r="D87" i="1" s="1"/>
  <c r="C86" i="1"/>
  <c r="D86" i="1" s="1"/>
  <c r="C85" i="1"/>
  <c r="D85" i="1" s="1"/>
  <c r="C84" i="1"/>
  <c r="D84" i="1" s="1"/>
  <c r="C83" i="1"/>
  <c r="D83" i="1" s="1"/>
  <c r="C82" i="1"/>
  <c r="D82" i="1" s="1"/>
  <c r="C81" i="1"/>
  <c r="D81" i="1" s="1"/>
  <c r="C80" i="1"/>
  <c r="D80" i="1" s="1"/>
  <c r="C79" i="1"/>
  <c r="D79" i="1" s="1"/>
  <c r="C78" i="1"/>
  <c r="D78" i="1" s="1"/>
  <c r="C77" i="1"/>
  <c r="D77" i="1" s="1"/>
  <c r="C76" i="1"/>
  <c r="D76" i="1" s="1"/>
  <c r="C75" i="1"/>
  <c r="D75" i="1" s="1"/>
  <c r="C74" i="1"/>
  <c r="D74" i="1" s="1"/>
  <c r="C73" i="1"/>
  <c r="D73" i="1" s="1"/>
  <c r="C72" i="1"/>
  <c r="D72" i="1" s="1"/>
  <c r="C71" i="1"/>
  <c r="D71" i="1" s="1"/>
  <c r="C70" i="1"/>
  <c r="D70" i="1" s="1"/>
  <c r="C69" i="1"/>
  <c r="D69" i="1" s="1"/>
  <c r="C68" i="1"/>
  <c r="D68" i="1" s="1"/>
  <c r="C67" i="1"/>
  <c r="D67" i="1" s="1"/>
  <c r="C66" i="1"/>
  <c r="D66" i="1" s="1"/>
  <c r="C65" i="1"/>
  <c r="D65" i="1" s="1"/>
  <c r="C64" i="1"/>
  <c r="D64" i="1" s="1"/>
  <c r="C63" i="1"/>
  <c r="D63" i="1" s="1"/>
  <c r="C62" i="1"/>
  <c r="D62" i="1" s="1"/>
  <c r="C61" i="1"/>
  <c r="D61" i="1" s="1"/>
  <c r="C60" i="1"/>
  <c r="D60" i="1" s="1"/>
  <c r="C59" i="1"/>
  <c r="D59" i="1" s="1"/>
  <c r="C58" i="1"/>
  <c r="D58" i="1" s="1"/>
  <c r="C57" i="1"/>
  <c r="D57" i="1" s="1"/>
  <c r="C56" i="1"/>
  <c r="D56" i="1" s="1"/>
  <c r="C55" i="1"/>
  <c r="D55" i="1" s="1"/>
  <c r="C54" i="1"/>
  <c r="D54" i="1" s="1"/>
  <c r="C53" i="1"/>
  <c r="D53" i="1" s="1"/>
  <c r="C52" i="1"/>
  <c r="D52" i="1" s="1"/>
  <c r="C51" i="1"/>
  <c r="D51" i="1" s="1"/>
  <c r="C50" i="1"/>
  <c r="D50" i="1" s="1"/>
  <c r="C49" i="1"/>
  <c r="D49" i="1" s="1"/>
  <c r="C48" i="1"/>
  <c r="D48" i="1" s="1"/>
  <c r="C47" i="1"/>
  <c r="D47" i="1" s="1"/>
  <c r="C46" i="1"/>
  <c r="D46" i="1" s="1"/>
  <c r="C45" i="1"/>
  <c r="D45" i="1" s="1"/>
  <c r="C44" i="1"/>
  <c r="D44" i="1" s="1"/>
  <c r="C43" i="1"/>
  <c r="D43" i="1" s="1"/>
  <c r="C42" i="1"/>
  <c r="D42" i="1" s="1"/>
  <c r="C41" i="1"/>
  <c r="D41" i="1" s="1"/>
  <c r="C40" i="1"/>
  <c r="D40" i="1" s="1"/>
  <c r="C39" i="1"/>
  <c r="D39" i="1" s="1"/>
  <c r="C38" i="1"/>
  <c r="D38" i="1" s="1"/>
  <c r="C37" i="1"/>
  <c r="D37" i="1" s="1"/>
  <c r="C36" i="1"/>
  <c r="D36" i="1" s="1"/>
  <c r="C35" i="1"/>
  <c r="D35" i="1" s="1"/>
  <c r="C34" i="1"/>
  <c r="D34" i="1" s="1"/>
  <c r="C33" i="1"/>
  <c r="D33" i="1" s="1"/>
  <c r="C32" i="1"/>
  <c r="D32" i="1" s="1"/>
  <c r="C31" i="1"/>
  <c r="D31" i="1" s="1"/>
  <c r="C30" i="1"/>
  <c r="D30" i="1" s="1"/>
  <c r="C29" i="1"/>
  <c r="D29" i="1" s="1"/>
  <c r="C28" i="1"/>
  <c r="D28" i="1" s="1"/>
  <c r="C27" i="1"/>
  <c r="D27" i="1" s="1"/>
  <c r="C26" i="1"/>
  <c r="D26" i="1" s="1"/>
  <c r="C25" i="1"/>
  <c r="D25" i="1" s="1"/>
  <c r="C24" i="1"/>
  <c r="D24" i="1" s="1"/>
  <c r="C23" i="1"/>
  <c r="D23" i="1" s="1"/>
  <c r="C22" i="1"/>
  <c r="D22" i="1" s="1"/>
  <c r="C21" i="1"/>
  <c r="D21" i="1" s="1"/>
  <c r="C20" i="1"/>
  <c r="D20" i="1" s="1"/>
  <c r="C19" i="1"/>
  <c r="D19" i="1" s="1"/>
  <c r="C17" i="1"/>
  <c r="D17" i="1" s="1"/>
  <c r="C16" i="1"/>
  <c r="D16" i="1" s="1"/>
  <c r="C15" i="1"/>
  <c r="D15" i="1" s="1"/>
  <c r="C14" i="1"/>
  <c r="D14" i="1" s="1"/>
  <c r="C13" i="1"/>
  <c r="D13" i="1" s="1"/>
  <c r="C12" i="1"/>
  <c r="D12" i="1" s="1"/>
  <c r="C11" i="1"/>
  <c r="D11" i="1" s="1"/>
  <c r="C10" i="1"/>
  <c r="D10" i="1" s="1"/>
  <c r="C9" i="1"/>
  <c r="D9" i="1" s="1"/>
  <c r="C8" i="1"/>
  <c r="D8" i="1" s="1"/>
  <c r="C7" i="1"/>
  <c r="D7" i="1" s="1"/>
  <c r="C6" i="1"/>
  <c r="D6" i="1" s="1"/>
  <c r="BT18" i="1" l="1"/>
  <c r="BS18" i="1"/>
  <c r="BQ18" i="1"/>
  <c r="BP18" i="1"/>
  <c r="BX18" i="1"/>
  <c r="BR18" i="1"/>
  <c r="BW18" i="1"/>
  <c r="BO18" i="1"/>
  <c r="BV18" i="1"/>
  <c r="BN18" i="1"/>
  <c r="BU18" i="1"/>
  <c r="BM18" i="1"/>
  <c r="BW172" i="1"/>
  <c r="BP172" i="1"/>
  <c r="BX172" i="1"/>
  <c r="BS171" i="1"/>
  <c r="BX170" i="1"/>
  <c r="BW170" i="1"/>
  <c r="BR171" i="1"/>
  <c r="BV172" i="1"/>
  <c r="BP171" i="1"/>
  <c r="BO172" i="1"/>
  <c r="BN172" i="1"/>
  <c r="BP170" i="1"/>
  <c r="BX171" i="1"/>
  <c r="BO170" i="1"/>
  <c r="BT171" i="1"/>
  <c r="BT169" i="1"/>
  <c r="BS169" i="1"/>
  <c r="BV170" i="1"/>
  <c r="BN170" i="1"/>
  <c r="BR169" i="1"/>
  <c r="BU172" i="1"/>
  <c r="BM172" i="1"/>
  <c r="BQ171" i="1"/>
  <c r="BU170" i="1"/>
  <c r="BM170" i="1"/>
  <c r="BQ169" i="1"/>
  <c r="BT170" i="1"/>
  <c r="BP169" i="1"/>
  <c r="BS172" i="1"/>
  <c r="BW171" i="1"/>
  <c r="BO171" i="1"/>
  <c r="BS170" i="1"/>
  <c r="BW169" i="1"/>
  <c r="BO169" i="1"/>
  <c r="BX169" i="1"/>
  <c r="BR172" i="1"/>
  <c r="BV171" i="1"/>
  <c r="BN171" i="1"/>
  <c r="BR170" i="1"/>
  <c r="BV169" i="1"/>
  <c r="BN169" i="1"/>
  <c r="BT172" i="1"/>
  <c r="BQ172" i="1"/>
  <c r="BU171" i="1"/>
  <c r="BM171" i="1"/>
  <c r="BQ170" i="1"/>
  <c r="BU169" i="1"/>
  <c r="BM169" i="1"/>
  <c r="BA20" i="1" l="1"/>
  <c r="BB20" i="1"/>
  <c r="BC20" i="1"/>
  <c r="BD20" i="1"/>
  <c r="BE20" i="1"/>
  <c r="BF20" i="1"/>
  <c r="BG20" i="1"/>
  <c r="BH20" i="1"/>
  <c r="BI20" i="1"/>
  <c r="BJ20" i="1"/>
  <c r="BK20" i="1"/>
  <c r="BL20" i="1"/>
  <c r="A2" i="4"/>
  <c r="BT20" i="1" l="1"/>
  <c r="BS20" i="1"/>
  <c r="BQ20" i="1"/>
  <c r="BR20" i="1"/>
  <c r="BX20" i="1"/>
  <c r="BP20" i="1"/>
  <c r="BW20" i="1"/>
  <c r="BO20" i="1"/>
  <c r="BV20" i="1"/>
  <c r="BN20" i="1"/>
  <c r="BU20" i="1"/>
  <c r="BM20" i="1"/>
  <c r="BA15" i="1"/>
  <c r="BB15" i="1"/>
  <c r="BC15" i="1"/>
  <c r="BD15" i="1"/>
  <c r="BE15" i="1"/>
  <c r="BF15" i="1"/>
  <c r="BG15" i="1"/>
  <c r="BH15" i="1"/>
  <c r="BI15" i="1"/>
  <c r="BJ15" i="1"/>
  <c r="BK15" i="1"/>
  <c r="BL15" i="1"/>
  <c r="CJ5" i="4"/>
  <c r="CI5" i="4"/>
  <c r="CH5" i="4"/>
  <c r="CG5" i="4"/>
  <c r="CF5" i="4"/>
  <c r="CE5" i="4"/>
  <c r="CD5" i="4"/>
  <c r="CB5" i="4"/>
  <c r="CA5" i="4"/>
  <c r="BZ5" i="4"/>
  <c r="BY5" i="4"/>
  <c r="CC5" i="4"/>
  <c r="C5" i="4"/>
  <c r="CQ5" i="4" l="1"/>
  <c r="DC5" i="4" s="1"/>
  <c r="DO5" i="4" s="1"/>
  <c r="EA5" i="4" s="1"/>
  <c r="EM5" i="4" s="1"/>
  <c r="CE20" i="1" s="1"/>
  <c r="BY170" i="1"/>
  <c r="CG170" i="1"/>
  <c r="CJ170" i="1"/>
  <c r="CF170" i="1"/>
  <c r="CC169" i="1"/>
  <c r="BY172" i="1"/>
  <c r="CG172" i="1"/>
  <c r="CB170" i="1"/>
  <c r="CA170" i="1"/>
  <c r="CI170" i="1"/>
  <c r="CA172" i="1"/>
  <c r="CI172" i="1"/>
  <c r="CF169" i="1"/>
  <c r="CF171" i="1"/>
  <c r="CB172" i="1"/>
  <c r="CJ172" i="1"/>
  <c r="CH170" i="1"/>
  <c r="CE172" i="1"/>
  <c r="CB171" i="1"/>
  <c r="CH169" i="1"/>
  <c r="CG169" i="1"/>
  <c r="CD172" i="1"/>
  <c r="CE171" i="1"/>
  <c r="BZ170" i="1"/>
  <c r="CI171" i="1"/>
  <c r="CJ169" i="1"/>
  <c r="BZ169" i="1"/>
  <c r="BY169" i="1"/>
  <c r="CC171" i="1"/>
  <c r="CE170" i="1"/>
  <c r="CI169" i="1"/>
  <c r="CE169" i="1"/>
  <c r="CD169" i="1"/>
  <c r="CA171" i="1"/>
  <c r="CC172" i="1"/>
  <c r="CH172" i="1"/>
  <c r="CB169" i="1"/>
  <c r="CA169" i="1"/>
  <c r="CH171" i="1"/>
  <c r="CG171" i="1"/>
  <c r="BZ172" i="1"/>
  <c r="CF172" i="1"/>
  <c r="BZ171" i="1"/>
  <c r="BY171" i="1"/>
  <c r="CD171" i="1"/>
  <c r="CJ171" i="1"/>
  <c r="CD170" i="1"/>
  <c r="CC170" i="1"/>
  <c r="BR15" i="1"/>
  <c r="BT15" i="1"/>
  <c r="BS15" i="1"/>
  <c r="BV15" i="1"/>
  <c r="BN15" i="1"/>
  <c r="BQ15" i="1"/>
  <c r="BX15" i="1"/>
  <c r="BP15" i="1"/>
  <c r="BW15" i="1"/>
  <c r="BO15" i="1"/>
  <c r="BU15" i="1"/>
  <c r="BM15" i="1"/>
  <c r="CT5" i="4"/>
  <c r="DF5" i="4" s="1"/>
  <c r="CU5" i="4"/>
  <c r="DG5" i="4" s="1"/>
  <c r="CO5" i="4"/>
  <c r="DA5" i="4" s="1"/>
  <c r="D5" i="4"/>
  <c r="CP5" i="4"/>
  <c r="DB5" i="4" s="1"/>
  <c r="DN5" i="4" s="1"/>
  <c r="DZ5" i="4" s="1"/>
  <c r="CV5" i="4"/>
  <c r="DH5" i="4" s="1"/>
  <c r="CR5" i="4"/>
  <c r="DD5" i="4" s="1"/>
  <c r="CL5" i="4"/>
  <c r="CX5" i="4" s="1"/>
  <c r="CM5" i="4"/>
  <c r="CY5" i="4" s="1"/>
  <c r="CS5" i="4"/>
  <c r="DE5" i="4" s="1"/>
  <c r="CK5" i="4"/>
  <c r="CW5" i="4" s="1"/>
  <c r="CN5" i="4"/>
  <c r="CZ5" i="4" s="1"/>
  <c r="CE18" i="1" l="1"/>
  <c r="EL5" i="4"/>
  <c r="DQ5" i="4"/>
  <c r="EC5" i="4" s="1"/>
  <c r="DL5" i="4"/>
  <c r="DX5" i="4" s="1"/>
  <c r="DI5" i="4"/>
  <c r="DU5" i="4" s="1"/>
  <c r="DM5" i="4"/>
  <c r="DY5" i="4" s="1"/>
  <c r="DK5" i="4"/>
  <c r="DW5" i="4" s="1"/>
  <c r="DJ5" i="4"/>
  <c r="DV5" i="4" s="1"/>
  <c r="DP5" i="4"/>
  <c r="EB5" i="4" s="1"/>
  <c r="DT5" i="4"/>
  <c r="EF5" i="4" s="1"/>
  <c r="DR5" i="4"/>
  <c r="ED5" i="4" s="1"/>
  <c r="DS5" i="4"/>
  <c r="EE5" i="4" s="1"/>
  <c r="CD20" i="1" l="1"/>
  <c r="CD18" i="1"/>
  <c r="EG5" i="4"/>
  <c r="EQ5" i="4"/>
  <c r="EJ5" i="4"/>
  <c r="EP5" i="4"/>
  <c r="EO5" i="4"/>
  <c r="ER5" i="4"/>
  <c r="EN5" i="4"/>
  <c r="EH5" i="4"/>
  <c r="EI5" i="4"/>
  <c r="EK5"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9" i="1"/>
  <c r="BB19" i="1"/>
  <c r="BC19" i="1"/>
  <c r="BD19" i="1"/>
  <c r="BE19" i="1"/>
  <c r="BF19" i="1"/>
  <c r="BG19" i="1"/>
  <c r="BH19" i="1"/>
  <c r="BI19" i="1"/>
  <c r="BJ19" i="1"/>
  <c r="BK19" i="1"/>
  <c r="BL19"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BA131" i="1"/>
  <c r="BB131" i="1"/>
  <c r="BC131" i="1"/>
  <c r="BD131" i="1"/>
  <c r="BE131" i="1"/>
  <c r="BF131" i="1"/>
  <c r="BG131" i="1"/>
  <c r="BH131" i="1"/>
  <c r="BI131" i="1"/>
  <c r="BJ131" i="1"/>
  <c r="BK131" i="1"/>
  <c r="BL131" i="1"/>
  <c r="BA132" i="1"/>
  <c r="BB132" i="1"/>
  <c r="BC132" i="1"/>
  <c r="BD132" i="1"/>
  <c r="BE132" i="1"/>
  <c r="BF132" i="1"/>
  <c r="BG132" i="1"/>
  <c r="BH132" i="1"/>
  <c r="BI132" i="1"/>
  <c r="BJ132" i="1"/>
  <c r="BK132" i="1"/>
  <c r="BL132"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BA138" i="1"/>
  <c r="BB138" i="1"/>
  <c r="BC138" i="1"/>
  <c r="BD138" i="1"/>
  <c r="BE138" i="1"/>
  <c r="BF138" i="1"/>
  <c r="BG138" i="1"/>
  <c r="BH138" i="1"/>
  <c r="BI138" i="1"/>
  <c r="BJ138" i="1"/>
  <c r="BK138" i="1"/>
  <c r="BL138" i="1"/>
  <c r="BA139" i="1"/>
  <c r="BB139" i="1"/>
  <c r="BC139" i="1"/>
  <c r="BD139" i="1"/>
  <c r="BE139" i="1"/>
  <c r="BF139" i="1"/>
  <c r="BG139" i="1"/>
  <c r="BH139" i="1"/>
  <c r="BI139" i="1"/>
  <c r="BJ139" i="1"/>
  <c r="BK139" i="1"/>
  <c r="BL139" i="1"/>
  <c r="BA140" i="1"/>
  <c r="BB140" i="1"/>
  <c r="BC140" i="1"/>
  <c r="BD140" i="1"/>
  <c r="BE140" i="1"/>
  <c r="BF140" i="1"/>
  <c r="BG140" i="1"/>
  <c r="BH140" i="1"/>
  <c r="BI140" i="1"/>
  <c r="BJ140" i="1"/>
  <c r="BK140" i="1"/>
  <c r="BL140" i="1"/>
  <c r="BA141" i="1"/>
  <c r="BB141" i="1"/>
  <c r="BC141" i="1"/>
  <c r="BD141" i="1"/>
  <c r="BE141" i="1"/>
  <c r="BF141" i="1"/>
  <c r="BG141" i="1"/>
  <c r="BH141" i="1"/>
  <c r="BI141" i="1"/>
  <c r="BJ141" i="1"/>
  <c r="BK141" i="1"/>
  <c r="BL141" i="1"/>
  <c r="BA142" i="1"/>
  <c r="BB142" i="1"/>
  <c r="BC142" i="1"/>
  <c r="BD142" i="1"/>
  <c r="BE142" i="1"/>
  <c r="BF142" i="1"/>
  <c r="BG142" i="1"/>
  <c r="BH142" i="1"/>
  <c r="BI142" i="1"/>
  <c r="BJ142" i="1"/>
  <c r="BK142" i="1"/>
  <c r="BL142" i="1"/>
  <c r="BA143" i="1"/>
  <c r="BB143" i="1"/>
  <c r="BC143" i="1"/>
  <c r="BD143" i="1"/>
  <c r="BE143" i="1"/>
  <c r="BF143" i="1"/>
  <c r="BG143" i="1"/>
  <c r="BH143" i="1"/>
  <c r="BI143" i="1"/>
  <c r="BJ143" i="1"/>
  <c r="BK143" i="1"/>
  <c r="BL143" i="1"/>
  <c r="BA144" i="1"/>
  <c r="BB144" i="1"/>
  <c r="BC144" i="1"/>
  <c r="BD144" i="1"/>
  <c r="BE144" i="1"/>
  <c r="BF144" i="1"/>
  <c r="BG144" i="1"/>
  <c r="BH144" i="1"/>
  <c r="BI144" i="1"/>
  <c r="BJ144" i="1"/>
  <c r="BK144" i="1"/>
  <c r="BL144" i="1"/>
  <c r="BA145" i="1"/>
  <c r="BB145" i="1"/>
  <c r="BC145" i="1"/>
  <c r="BD145" i="1"/>
  <c r="BE145" i="1"/>
  <c r="BF145" i="1"/>
  <c r="BG145" i="1"/>
  <c r="BH145" i="1"/>
  <c r="BI145" i="1"/>
  <c r="BJ145" i="1"/>
  <c r="BK145" i="1"/>
  <c r="BL145" i="1"/>
  <c r="BA146" i="1"/>
  <c r="BB146" i="1"/>
  <c r="BC146" i="1"/>
  <c r="BD146" i="1"/>
  <c r="BE146" i="1"/>
  <c r="BF146" i="1"/>
  <c r="BG146" i="1"/>
  <c r="BH146" i="1"/>
  <c r="BI146" i="1"/>
  <c r="BJ146" i="1"/>
  <c r="BK146" i="1"/>
  <c r="BL146" i="1"/>
  <c r="BA147" i="1"/>
  <c r="BB147" i="1"/>
  <c r="BC147" i="1"/>
  <c r="BD147" i="1"/>
  <c r="BE147" i="1"/>
  <c r="BF147" i="1"/>
  <c r="BG147" i="1"/>
  <c r="BH147" i="1"/>
  <c r="BI147" i="1"/>
  <c r="BJ147" i="1"/>
  <c r="BK147" i="1"/>
  <c r="BL147" i="1"/>
  <c r="BA148" i="1"/>
  <c r="BB148" i="1"/>
  <c r="BC148" i="1"/>
  <c r="BD148" i="1"/>
  <c r="BE148" i="1"/>
  <c r="BF148" i="1"/>
  <c r="BG148" i="1"/>
  <c r="BH148" i="1"/>
  <c r="BI148" i="1"/>
  <c r="BJ148" i="1"/>
  <c r="BK148" i="1"/>
  <c r="BL148" i="1"/>
  <c r="BA149" i="1"/>
  <c r="BB149" i="1"/>
  <c r="BC149" i="1"/>
  <c r="BD149" i="1"/>
  <c r="BE149" i="1"/>
  <c r="BF149" i="1"/>
  <c r="BG149" i="1"/>
  <c r="BH149" i="1"/>
  <c r="BI149" i="1"/>
  <c r="BJ149" i="1"/>
  <c r="BK149" i="1"/>
  <c r="BL149" i="1"/>
  <c r="BA150" i="1"/>
  <c r="BB150" i="1"/>
  <c r="BC150" i="1"/>
  <c r="BD150" i="1"/>
  <c r="BE150" i="1"/>
  <c r="BF150" i="1"/>
  <c r="BG150" i="1"/>
  <c r="BH150" i="1"/>
  <c r="BI150" i="1"/>
  <c r="BJ150" i="1"/>
  <c r="BK150" i="1"/>
  <c r="BL150" i="1"/>
  <c r="BA151" i="1"/>
  <c r="BB151" i="1"/>
  <c r="BC151" i="1"/>
  <c r="BD151" i="1"/>
  <c r="BE151" i="1"/>
  <c r="BF151" i="1"/>
  <c r="BG151" i="1"/>
  <c r="BH151" i="1"/>
  <c r="BI151" i="1"/>
  <c r="BJ151" i="1"/>
  <c r="BK151" i="1"/>
  <c r="BL151" i="1"/>
  <c r="BA152" i="1"/>
  <c r="BB152" i="1"/>
  <c r="BC152" i="1"/>
  <c r="BD152" i="1"/>
  <c r="BE152" i="1"/>
  <c r="BF152" i="1"/>
  <c r="BG152" i="1"/>
  <c r="BH152" i="1"/>
  <c r="BI152" i="1"/>
  <c r="BJ152" i="1"/>
  <c r="BK152" i="1"/>
  <c r="BL152" i="1"/>
  <c r="BA153" i="1"/>
  <c r="BB153" i="1"/>
  <c r="BC153" i="1"/>
  <c r="BD153" i="1"/>
  <c r="BE153" i="1"/>
  <c r="BF153" i="1"/>
  <c r="BG153" i="1"/>
  <c r="BH153" i="1"/>
  <c r="BI153" i="1"/>
  <c r="BJ153" i="1"/>
  <c r="BK153" i="1"/>
  <c r="BL153" i="1"/>
  <c r="BA154" i="1"/>
  <c r="BB154" i="1"/>
  <c r="BC154" i="1"/>
  <c r="BD154" i="1"/>
  <c r="BE154" i="1"/>
  <c r="BF154" i="1"/>
  <c r="BG154" i="1"/>
  <c r="BH154" i="1"/>
  <c r="BI154" i="1"/>
  <c r="BJ154" i="1"/>
  <c r="BK154" i="1"/>
  <c r="BL154" i="1"/>
  <c r="BA155" i="1"/>
  <c r="BB155" i="1"/>
  <c r="BC155" i="1"/>
  <c r="BD155" i="1"/>
  <c r="BE155" i="1"/>
  <c r="BF155" i="1"/>
  <c r="BG155" i="1"/>
  <c r="BH155" i="1"/>
  <c r="BI155" i="1"/>
  <c r="BJ155" i="1"/>
  <c r="BK155" i="1"/>
  <c r="BL155" i="1"/>
  <c r="BA156" i="1"/>
  <c r="BB156" i="1"/>
  <c r="BC156" i="1"/>
  <c r="BD156" i="1"/>
  <c r="BE156" i="1"/>
  <c r="BF156" i="1"/>
  <c r="BG156" i="1"/>
  <c r="BH156" i="1"/>
  <c r="BI156" i="1"/>
  <c r="BJ156" i="1"/>
  <c r="BK156" i="1"/>
  <c r="BL156" i="1"/>
  <c r="BA157" i="1"/>
  <c r="BB157" i="1"/>
  <c r="BC157" i="1"/>
  <c r="BD157" i="1"/>
  <c r="BE157" i="1"/>
  <c r="BF157" i="1"/>
  <c r="BG157" i="1"/>
  <c r="BH157" i="1"/>
  <c r="BI157" i="1"/>
  <c r="BJ157" i="1"/>
  <c r="BK157" i="1"/>
  <c r="BL157" i="1"/>
  <c r="BA158" i="1"/>
  <c r="BB158" i="1"/>
  <c r="BC158" i="1"/>
  <c r="BD158" i="1"/>
  <c r="BE158" i="1"/>
  <c r="BF158" i="1"/>
  <c r="BG158" i="1"/>
  <c r="BH158" i="1"/>
  <c r="BI158" i="1"/>
  <c r="BJ158" i="1"/>
  <c r="BK158" i="1"/>
  <c r="BL158" i="1"/>
  <c r="BA159" i="1"/>
  <c r="BB159" i="1"/>
  <c r="BC159" i="1"/>
  <c r="BD159" i="1"/>
  <c r="BE159" i="1"/>
  <c r="BF159" i="1"/>
  <c r="BG159" i="1"/>
  <c r="BH159" i="1"/>
  <c r="BI159" i="1"/>
  <c r="BJ159" i="1"/>
  <c r="BK159" i="1"/>
  <c r="BL159" i="1"/>
  <c r="BA160" i="1"/>
  <c r="BB160" i="1"/>
  <c r="BC160" i="1"/>
  <c r="BD160" i="1"/>
  <c r="BE160" i="1"/>
  <c r="BF160" i="1"/>
  <c r="BG160" i="1"/>
  <c r="BH160" i="1"/>
  <c r="BI160" i="1"/>
  <c r="BJ160" i="1"/>
  <c r="BK160" i="1"/>
  <c r="BL160" i="1"/>
  <c r="BA161" i="1"/>
  <c r="BB161" i="1"/>
  <c r="BC161" i="1"/>
  <c r="BD161" i="1"/>
  <c r="BE161" i="1"/>
  <c r="BF161" i="1"/>
  <c r="BG161" i="1"/>
  <c r="BH161" i="1"/>
  <c r="BI161" i="1"/>
  <c r="BJ161" i="1"/>
  <c r="BK161" i="1"/>
  <c r="BL161" i="1"/>
  <c r="BA162" i="1"/>
  <c r="BB162" i="1"/>
  <c r="BC162" i="1"/>
  <c r="BD162" i="1"/>
  <c r="BE162" i="1"/>
  <c r="BF162" i="1"/>
  <c r="BG162" i="1"/>
  <c r="BH162" i="1"/>
  <c r="BI162" i="1"/>
  <c r="BJ162" i="1"/>
  <c r="BK162" i="1"/>
  <c r="BL162" i="1"/>
  <c r="BA163" i="1"/>
  <c r="BB163" i="1"/>
  <c r="BC163" i="1"/>
  <c r="BD163" i="1"/>
  <c r="BE163" i="1"/>
  <c r="BF163" i="1"/>
  <c r="BG163" i="1"/>
  <c r="BH163" i="1"/>
  <c r="BI163" i="1"/>
  <c r="BJ163" i="1"/>
  <c r="BK163" i="1"/>
  <c r="BL163" i="1"/>
  <c r="BA164" i="1"/>
  <c r="BB164" i="1"/>
  <c r="BC164" i="1"/>
  <c r="BD164" i="1"/>
  <c r="BE164" i="1"/>
  <c r="BF164" i="1"/>
  <c r="BG164" i="1"/>
  <c r="BH164" i="1"/>
  <c r="BI164" i="1"/>
  <c r="BJ164" i="1"/>
  <c r="BK164" i="1"/>
  <c r="BL164" i="1"/>
  <c r="BA165" i="1"/>
  <c r="BB165" i="1"/>
  <c r="BC165" i="1"/>
  <c r="BD165" i="1"/>
  <c r="BE165" i="1"/>
  <c r="BF165" i="1"/>
  <c r="BG165" i="1"/>
  <c r="BH165" i="1"/>
  <c r="BI165" i="1"/>
  <c r="BJ165" i="1"/>
  <c r="BK165" i="1"/>
  <c r="BL165" i="1"/>
  <c r="BA166" i="1"/>
  <c r="BB166" i="1"/>
  <c r="BC166" i="1"/>
  <c r="BD166" i="1"/>
  <c r="BE166" i="1"/>
  <c r="BF166" i="1"/>
  <c r="BG166" i="1"/>
  <c r="BH166" i="1"/>
  <c r="BI166" i="1"/>
  <c r="BJ166" i="1"/>
  <c r="BK166" i="1"/>
  <c r="BL166" i="1"/>
  <c r="BA167" i="1"/>
  <c r="BB167" i="1"/>
  <c r="BC167" i="1"/>
  <c r="BD167" i="1"/>
  <c r="BE167" i="1"/>
  <c r="BF167" i="1"/>
  <c r="BG167" i="1"/>
  <c r="BH167" i="1"/>
  <c r="BI167" i="1"/>
  <c r="BJ167" i="1"/>
  <c r="BK167" i="1"/>
  <c r="BL167" i="1"/>
  <c r="BA168" i="1"/>
  <c r="BB168" i="1"/>
  <c r="BC168" i="1"/>
  <c r="BD168" i="1"/>
  <c r="BE168" i="1"/>
  <c r="BF168" i="1"/>
  <c r="BG168" i="1"/>
  <c r="BH168" i="1"/>
  <c r="BI168" i="1"/>
  <c r="BJ168" i="1"/>
  <c r="BK168" i="1"/>
  <c r="BL168" i="1"/>
  <c r="CJ20" i="1" l="1"/>
  <c r="CJ18" i="1"/>
  <c r="CG20" i="1"/>
  <c r="CG18" i="1"/>
  <c r="CH20" i="1"/>
  <c r="CH18" i="1"/>
  <c r="CB20" i="1"/>
  <c r="CB18" i="1"/>
  <c r="CI20" i="1"/>
  <c r="CI18" i="1"/>
  <c r="CA20" i="1"/>
  <c r="CA18" i="1"/>
  <c r="BY20" i="1"/>
  <c r="BY18" i="1"/>
  <c r="CC20" i="1"/>
  <c r="CC18" i="1"/>
  <c r="BZ20" i="1"/>
  <c r="BZ18" i="1"/>
  <c r="CF20" i="1"/>
  <c r="CF18" i="1"/>
  <c r="BR168" i="1"/>
  <c r="CD168" i="1" s="1"/>
  <c r="BS167" i="1"/>
  <c r="CE167" i="1" s="1"/>
  <c r="BN165" i="1"/>
  <c r="BZ165" i="1" s="1"/>
  <c r="BN166" i="1"/>
  <c r="BZ166" i="1" s="1"/>
  <c r="CD15" i="1"/>
  <c r="CH15" i="1"/>
  <c r="BZ15" i="1"/>
  <c r="BY15" i="1"/>
  <c r="CJ15" i="1"/>
  <c r="CE15" i="1"/>
  <c r="CI15" i="1"/>
  <c r="CC15" i="1"/>
  <c r="CF15" i="1"/>
  <c r="CB15" i="1"/>
  <c r="CA15" i="1"/>
  <c r="CG15" i="1"/>
  <c r="BV164" i="1"/>
  <c r="CH164" i="1" s="1"/>
  <c r="BU164" i="1"/>
  <c r="CG164" i="1" s="1"/>
  <c r="BT164" i="1"/>
  <c r="CF164" i="1" s="1"/>
  <c r="BS164" i="1"/>
  <c r="CE164" i="1" s="1"/>
  <c r="BN164" i="1"/>
  <c r="BZ164" i="1" s="1"/>
  <c r="BM164" i="1"/>
  <c r="BY164" i="1" s="1"/>
  <c r="BR164" i="1"/>
  <c r="CD164" i="1" s="1"/>
  <c r="BU165" i="1"/>
  <c r="CG165" i="1" s="1"/>
  <c r="BT165" i="1"/>
  <c r="CF165" i="1" s="1"/>
  <c r="BR165" i="1"/>
  <c r="CD165" i="1" s="1"/>
  <c r="BS165" i="1"/>
  <c r="CE165" i="1" s="1"/>
  <c r="BM165" i="1"/>
  <c r="BY165" i="1" s="1"/>
  <c r="BM166" i="1"/>
  <c r="BY166" i="1" s="1"/>
  <c r="BW166" i="1"/>
  <c r="CI166" i="1" s="1"/>
  <c r="BQ165" i="1"/>
  <c r="CC165" i="1" s="1"/>
  <c r="BT166" i="1"/>
  <c r="CF166" i="1" s="1"/>
  <c r="BX165" i="1"/>
  <c r="CJ165" i="1" s="1"/>
  <c r="BP165" i="1"/>
  <c r="CB165" i="1" s="1"/>
  <c r="BQ164" i="1"/>
  <c r="CC164" i="1" s="1"/>
  <c r="BS166" i="1"/>
  <c r="CE166" i="1" s="1"/>
  <c r="BW165" i="1"/>
  <c r="CI165" i="1" s="1"/>
  <c r="BO165" i="1"/>
  <c r="CA165" i="1" s="1"/>
  <c r="BX164" i="1"/>
  <c r="CJ164" i="1" s="1"/>
  <c r="BP164" i="1"/>
  <c r="CB164" i="1" s="1"/>
  <c r="BN167" i="1"/>
  <c r="BZ167" i="1" s="1"/>
  <c r="BP166" i="1"/>
  <c r="CB166" i="1" s="1"/>
  <c r="BV165" i="1"/>
  <c r="CH165" i="1" s="1"/>
  <c r="BW164" i="1"/>
  <c r="CI164" i="1" s="1"/>
  <c r="BO164" i="1"/>
  <c r="CA164" i="1" s="1"/>
  <c r="BP168" i="1"/>
  <c r="CB168" i="1" s="1"/>
  <c r="BO168" i="1"/>
  <c r="CA168" i="1" s="1"/>
  <c r="BX166" i="1"/>
  <c r="CJ166" i="1" s="1"/>
  <c r="BO166" i="1"/>
  <c r="CA166" i="1" s="1"/>
  <c r="BW167" i="1"/>
  <c r="CI167" i="1" s="1"/>
  <c r="BO167" i="1"/>
  <c r="CA167" i="1" s="1"/>
  <c r="BU166" i="1"/>
  <c r="CG166" i="1" s="1"/>
  <c r="BR166" i="1"/>
  <c r="CD166" i="1" s="1"/>
  <c r="BQ166" i="1"/>
  <c r="CC166" i="1" s="1"/>
  <c r="BV167" i="1"/>
  <c r="CH167" i="1" s="1"/>
  <c r="BR167" i="1"/>
  <c r="CD167" i="1" s="1"/>
  <c r="BQ167" i="1"/>
  <c r="CC167" i="1" s="1"/>
  <c r="BN168" i="1"/>
  <c r="BZ168" i="1" s="1"/>
  <c r="BX167" i="1"/>
  <c r="CJ167" i="1" s="1"/>
  <c r="BP167" i="1"/>
  <c r="CB167" i="1" s="1"/>
  <c r="BW168" i="1"/>
  <c r="CI168" i="1" s="1"/>
  <c r="BU167" i="1"/>
  <c r="CG167" i="1" s="1"/>
  <c r="BM167" i="1"/>
  <c r="BY167" i="1" s="1"/>
  <c r="BV168" i="1"/>
  <c r="CH168" i="1" s="1"/>
  <c r="BT167" i="1"/>
  <c r="CF167" i="1" s="1"/>
  <c r="BX168" i="1"/>
  <c r="CJ168" i="1" s="1"/>
  <c r="BQ168" i="1"/>
  <c r="CC168" i="1" s="1"/>
  <c r="BU168" i="1"/>
  <c r="CG168" i="1" s="1"/>
  <c r="BM168" i="1"/>
  <c r="BY168" i="1" s="1"/>
  <c r="BT168" i="1"/>
  <c r="CF168" i="1" s="1"/>
  <c r="BS168" i="1"/>
  <c r="CE168" i="1" s="1"/>
  <c r="BV166" i="1"/>
  <c r="CH166" i="1" s="1"/>
  <c r="C5" i="1"/>
  <c r="BT12" i="1" l="1"/>
  <c r="CF12" i="1" s="1"/>
  <c r="BS12" i="1"/>
  <c r="CE12" i="1" s="1"/>
  <c r="BP12" i="1"/>
  <c r="CB12" i="1" s="1"/>
  <c r="BQ12" i="1"/>
  <c r="CC12" i="1" s="1"/>
  <c r="BR12" i="1"/>
  <c r="CD12" i="1" s="1"/>
  <c r="BU12" i="1"/>
  <c r="CG12" i="1" s="1"/>
  <c r="BM12" i="1"/>
  <c r="BY12" i="1" s="1"/>
  <c r="BN12" i="1"/>
  <c r="BZ12" i="1" s="1"/>
  <c r="BO12" i="1"/>
  <c r="CA12" i="1" s="1"/>
  <c r="BV12" i="1"/>
  <c r="CH12" i="1" s="1"/>
  <c r="BX12" i="1"/>
  <c r="CJ12" i="1" s="1"/>
  <c r="BW12" i="1"/>
  <c r="CI12" i="1" s="1"/>
  <c r="BT14" i="1"/>
  <c r="CF14" i="1" s="1"/>
  <c r="BM14" i="1"/>
  <c r="BY14" i="1" s="1"/>
  <c r="BV14" i="1"/>
  <c r="CH14" i="1" s="1"/>
  <c r="BS14" i="1"/>
  <c r="CE14" i="1" s="1"/>
  <c r="BU14" i="1"/>
  <c r="CG14" i="1" s="1"/>
  <c r="BW14" i="1"/>
  <c r="CI14" i="1" s="1"/>
  <c r="BN14" i="1"/>
  <c r="BZ14" i="1" s="1"/>
  <c r="BX14" i="1"/>
  <c r="CJ14" i="1" s="1"/>
  <c r="BO14" i="1"/>
  <c r="CA14" i="1" s="1"/>
  <c r="BP14" i="1"/>
  <c r="CB14" i="1" s="1"/>
  <c r="BQ14" i="1"/>
  <c r="CC14" i="1" s="1"/>
  <c r="BR14" i="1"/>
  <c r="CD14" i="1" s="1"/>
  <c r="BP16" i="1"/>
  <c r="CB16" i="1" s="1"/>
  <c r="BX16" i="1"/>
  <c r="CJ16" i="1" s="1"/>
  <c r="BS16" i="1"/>
  <c r="CE16" i="1" s="1"/>
  <c r="BO16" i="1"/>
  <c r="CA16" i="1" s="1"/>
  <c r="BQ16" i="1"/>
  <c r="CC16" i="1" s="1"/>
  <c r="BR16" i="1"/>
  <c r="CD16" i="1" s="1"/>
  <c r="BT16" i="1"/>
  <c r="CF16" i="1" s="1"/>
  <c r="BM16" i="1"/>
  <c r="BY16" i="1" s="1"/>
  <c r="BV16" i="1"/>
  <c r="CH16" i="1" s="1"/>
  <c r="BU16" i="1"/>
  <c r="CG16" i="1" s="1"/>
  <c r="BW16" i="1"/>
  <c r="CI16" i="1" s="1"/>
  <c r="BN16" i="1"/>
  <c r="BZ16" i="1" s="1"/>
  <c r="BT8" i="1"/>
  <c r="CF8" i="1" s="1"/>
  <c r="BO8" i="1"/>
  <c r="CA8" i="1" s="1"/>
  <c r="BX8" i="1"/>
  <c r="CJ8" i="1" s="1"/>
  <c r="BM8" i="1"/>
  <c r="BY8" i="1" s="1"/>
  <c r="BW8" i="1"/>
  <c r="CI8" i="1" s="1"/>
  <c r="BN8" i="1"/>
  <c r="BZ8" i="1" s="1"/>
  <c r="BP8" i="1"/>
  <c r="CB8" i="1" s="1"/>
  <c r="BQ8" i="1"/>
  <c r="CC8" i="1" s="1"/>
  <c r="BS8" i="1"/>
  <c r="CE8" i="1" s="1"/>
  <c r="BR8" i="1"/>
  <c r="CD8" i="1" s="1"/>
  <c r="BU8" i="1"/>
  <c r="CG8" i="1" s="1"/>
  <c r="BV8" i="1"/>
  <c r="CH8" i="1" s="1"/>
  <c r="BP9" i="1"/>
  <c r="CB9" i="1" s="1"/>
  <c r="BX9" i="1"/>
  <c r="CJ9" i="1" s="1"/>
  <c r="BU9" i="1"/>
  <c r="CG9" i="1" s="1"/>
  <c r="BS9" i="1"/>
  <c r="CE9" i="1" s="1"/>
  <c r="BT9" i="1"/>
  <c r="CF9" i="1" s="1"/>
  <c r="BV9" i="1"/>
  <c r="CH9" i="1" s="1"/>
  <c r="BM9" i="1"/>
  <c r="BY9" i="1" s="1"/>
  <c r="BW9" i="1"/>
  <c r="CI9" i="1" s="1"/>
  <c r="BN9" i="1"/>
  <c r="BZ9" i="1" s="1"/>
  <c r="BO9" i="1"/>
  <c r="CA9" i="1" s="1"/>
  <c r="BQ9" i="1"/>
  <c r="CC9" i="1" s="1"/>
  <c r="BR9" i="1"/>
  <c r="CD9" i="1" s="1"/>
  <c r="BP11" i="1"/>
  <c r="CB11" i="1" s="1"/>
  <c r="BX11" i="1"/>
  <c r="CJ11" i="1" s="1"/>
  <c r="BN11" i="1"/>
  <c r="BZ11" i="1" s="1"/>
  <c r="BW11" i="1"/>
  <c r="CI11" i="1" s="1"/>
  <c r="BU11" i="1"/>
  <c r="CG11" i="1" s="1"/>
  <c r="BV11" i="1"/>
  <c r="CH11" i="1" s="1"/>
  <c r="BM11" i="1"/>
  <c r="BY11" i="1" s="1"/>
  <c r="BO11" i="1"/>
  <c r="CA11" i="1" s="1"/>
  <c r="BQ11" i="1"/>
  <c r="CC11" i="1" s="1"/>
  <c r="BT11" i="1"/>
  <c r="CF11" i="1" s="1"/>
  <c r="BR11" i="1"/>
  <c r="CD11" i="1" s="1"/>
  <c r="BS11" i="1"/>
  <c r="CE11" i="1" s="1"/>
  <c r="BP13" i="1"/>
  <c r="CB13" i="1" s="1"/>
  <c r="BX13" i="1"/>
  <c r="CJ13" i="1" s="1"/>
  <c r="BQ13" i="1"/>
  <c r="CC13" i="1" s="1"/>
  <c r="BM13" i="1"/>
  <c r="BY13" i="1" s="1"/>
  <c r="BW13" i="1"/>
  <c r="CI13" i="1" s="1"/>
  <c r="BN13" i="1"/>
  <c r="BZ13" i="1" s="1"/>
  <c r="BO13" i="1"/>
  <c r="CA13" i="1" s="1"/>
  <c r="BR13" i="1"/>
  <c r="CD13" i="1" s="1"/>
  <c r="BU13" i="1"/>
  <c r="CG13" i="1" s="1"/>
  <c r="BS13" i="1"/>
  <c r="CE13" i="1" s="1"/>
  <c r="BT13" i="1"/>
  <c r="CF13" i="1" s="1"/>
  <c r="BV13" i="1"/>
  <c r="CH13" i="1" s="1"/>
  <c r="BT6" i="1"/>
  <c r="CF6" i="1" s="1"/>
  <c r="BQ6" i="1"/>
  <c r="CC6" i="1" s="1"/>
  <c r="BR6" i="1"/>
  <c r="CD6" i="1" s="1"/>
  <c r="BM6" i="1"/>
  <c r="BY6" i="1" s="1"/>
  <c r="BV6" i="1"/>
  <c r="CH6" i="1" s="1"/>
  <c r="BU6" i="1"/>
  <c r="CG6" i="1" s="1"/>
  <c r="BW6" i="1"/>
  <c r="CI6" i="1" s="1"/>
  <c r="BX6" i="1"/>
  <c r="CJ6" i="1" s="1"/>
  <c r="BO6" i="1"/>
  <c r="CA6" i="1" s="1"/>
  <c r="BP6" i="1"/>
  <c r="CB6" i="1" s="1"/>
  <c r="BN6" i="1"/>
  <c r="BZ6" i="1" s="1"/>
  <c r="BS6" i="1"/>
  <c r="CE6" i="1" s="1"/>
  <c r="BP7" i="1"/>
  <c r="CB7" i="1" s="1"/>
  <c r="BX7" i="1"/>
  <c r="CJ7" i="1" s="1"/>
  <c r="BS7" i="1"/>
  <c r="CE7" i="1" s="1"/>
  <c r="BQ7" i="1"/>
  <c r="CC7" i="1" s="1"/>
  <c r="BR7" i="1"/>
  <c r="CD7" i="1" s="1"/>
  <c r="BT7" i="1"/>
  <c r="CF7" i="1" s="1"/>
  <c r="BU7" i="1"/>
  <c r="CG7" i="1" s="1"/>
  <c r="BM7" i="1"/>
  <c r="BY7" i="1" s="1"/>
  <c r="BV7" i="1"/>
  <c r="CH7" i="1" s="1"/>
  <c r="BN7" i="1"/>
  <c r="BZ7" i="1" s="1"/>
  <c r="BO7" i="1"/>
  <c r="CA7" i="1" s="1"/>
  <c r="BW7" i="1"/>
  <c r="CI7" i="1" s="1"/>
  <c r="BR17" i="1"/>
  <c r="CD17" i="1" s="1"/>
  <c r="BO17" i="1"/>
  <c r="CA17" i="1" s="1"/>
  <c r="BX17" i="1"/>
  <c r="CJ17" i="1" s="1"/>
  <c r="BP17" i="1"/>
  <c r="CB17" i="1" s="1"/>
  <c r="BQ17" i="1"/>
  <c r="CC17" i="1" s="1"/>
  <c r="BS17" i="1"/>
  <c r="CE17" i="1" s="1"/>
  <c r="BM17" i="1"/>
  <c r="BY17" i="1" s="1"/>
  <c r="BN17" i="1"/>
  <c r="BZ17" i="1" s="1"/>
  <c r="BT17" i="1"/>
  <c r="CF17" i="1" s="1"/>
  <c r="BU17" i="1"/>
  <c r="CG17" i="1" s="1"/>
  <c r="BW17" i="1"/>
  <c r="CI17" i="1" s="1"/>
  <c r="BV17" i="1"/>
  <c r="CH17" i="1" s="1"/>
  <c r="BT10" i="1"/>
  <c r="CF10" i="1" s="1"/>
  <c r="BQ10" i="1"/>
  <c r="CC10" i="1" s="1"/>
  <c r="BN10" i="1"/>
  <c r="BZ10" i="1" s="1"/>
  <c r="BX10" i="1"/>
  <c r="CJ10" i="1" s="1"/>
  <c r="BO10" i="1"/>
  <c r="CA10" i="1" s="1"/>
  <c r="BP10" i="1"/>
  <c r="CB10" i="1" s="1"/>
  <c r="BR10" i="1"/>
  <c r="CD10" i="1" s="1"/>
  <c r="BS10" i="1"/>
  <c r="CE10" i="1" s="1"/>
  <c r="BU10" i="1"/>
  <c r="CG10" i="1" s="1"/>
  <c r="BV10" i="1"/>
  <c r="CH10" i="1" s="1"/>
  <c r="BW10" i="1"/>
  <c r="CI10" i="1" s="1"/>
  <c r="BM10" i="1"/>
  <c r="BY10" i="1" s="1"/>
  <c r="C175" i="2"/>
  <c r="F175" i="2" s="1"/>
  <c r="C174" i="2"/>
  <c r="F174" i="2" s="1"/>
  <c r="C173" i="2"/>
  <c r="F173" i="2" s="1"/>
  <c r="C172" i="2"/>
  <c r="F172" i="2" s="1"/>
  <c r="C171" i="2"/>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BL5" i="1"/>
  <c r="BK5" i="1"/>
  <c r="BJ5" i="1"/>
  <c r="BI5" i="1"/>
  <c r="BH5" i="1"/>
  <c r="BG5" i="1"/>
  <c r="BF5" i="1"/>
  <c r="BE5" i="1"/>
  <c r="BD5" i="1"/>
  <c r="BC5" i="1"/>
  <c r="BB5" i="1"/>
  <c r="BA5" i="1"/>
  <c r="BP5" i="1"/>
  <c r="CB5" i="1" s="1"/>
  <c r="BK2" i="1" l="1"/>
  <c r="BO138" i="1"/>
  <c r="CA138" i="1" s="1"/>
  <c r="BW138" i="1"/>
  <c r="CI138" i="1" s="1"/>
  <c r="BQ138" i="1"/>
  <c r="CC138" i="1" s="1"/>
  <c r="BS138" i="1"/>
  <c r="CE138" i="1" s="1"/>
  <c r="BX138" i="1"/>
  <c r="CJ138" i="1" s="1"/>
  <c r="BM138" i="1"/>
  <c r="BY138" i="1" s="1"/>
  <c r="BN138" i="1"/>
  <c r="BZ138" i="1" s="1"/>
  <c r="BT138" i="1"/>
  <c r="CF138" i="1" s="1"/>
  <c r="BR138" i="1"/>
  <c r="CD138" i="1" s="1"/>
  <c r="BU138" i="1"/>
  <c r="CG138" i="1" s="1"/>
  <c r="BV138" i="1"/>
  <c r="CH138" i="1" s="1"/>
  <c r="BP138" i="1"/>
  <c r="CB138" i="1" s="1"/>
  <c r="BT54" i="1"/>
  <c r="CF54" i="1" s="1"/>
  <c r="BQ54" i="1"/>
  <c r="CC54" i="1" s="1"/>
  <c r="BR54" i="1"/>
  <c r="CD54" i="1" s="1"/>
  <c r="BS54" i="1"/>
  <c r="CE54" i="1" s="1"/>
  <c r="BM54" i="1"/>
  <c r="BY54" i="1" s="1"/>
  <c r="BV54" i="1"/>
  <c r="CH54" i="1" s="1"/>
  <c r="BX54" i="1"/>
  <c r="CJ54" i="1" s="1"/>
  <c r="BO54" i="1"/>
  <c r="CA54" i="1" s="1"/>
  <c r="BU54" i="1"/>
  <c r="CG54" i="1" s="1"/>
  <c r="BN54" i="1"/>
  <c r="BZ54" i="1" s="1"/>
  <c r="BP54" i="1"/>
  <c r="CB54" i="1" s="1"/>
  <c r="BW54" i="1"/>
  <c r="CI54" i="1" s="1"/>
  <c r="BT86" i="1"/>
  <c r="CF86" i="1" s="1"/>
  <c r="BM86" i="1"/>
  <c r="BY86" i="1" s="1"/>
  <c r="BV86" i="1"/>
  <c r="CH86" i="1" s="1"/>
  <c r="BR86" i="1"/>
  <c r="CD86" i="1" s="1"/>
  <c r="BU86" i="1"/>
  <c r="CG86" i="1" s="1"/>
  <c r="BO86" i="1"/>
  <c r="CA86" i="1" s="1"/>
  <c r="BX86" i="1"/>
  <c r="CJ86" i="1" s="1"/>
  <c r="BP86" i="1"/>
  <c r="CB86" i="1" s="1"/>
  <c r="BQ86" i="1"/>
  <c r="CC86" i="1" s="1"/>
  <c r="BS86" i="1"/>
  <c r="CE86" i="1" s="1"/>
  <c r="BW86" i="1"/>
  <c r="CI86" i="1" s="1"/>
  <c r="BN86" i="1"/>
  <c r="BZ86" i="1" s="1"/>
  <c r="BM109" i="1"/>
  <c r="BY109" i="1" s="1"/>
  <c r="BU109" i="1"/>
  <c r="CG109" i="1" s="1"/>
  <c r="BT109" i="1"/>
  <c r="CF109" i="1" s="1"/>
  <c r="BN109" i="1"/>
  <c r="BZ109" i="1" s="1"/>
  <c r="BW109" i="1"/>
  <c r="CI109" i="1" s="1"/>
  <c r="BP109" i="1"/>
  <c r="CB109" i="1" s="1"/>
  <c r="BO109" i="1"/>
  <c r="CA109" i="1" s="1"/>
  <c r="BQ109" i="1"/>
  <c r="CC109" i="1" s="1"/>
  <c r="BS109" i="1"/>
  <c r="CE109" i="1" s="1"/>
  <c r="BR109" i="1"/>
  <c r="CD109" i="1" s="1"/>
  <c r="BV109" i="1"/>
  <c r="CH109" i="1" s="1"/>
  <c r="BX109" i="1"/>
  <c r="CJ109" i="1" s="1"/>
  <c r="BS137" i="1"/>
  <c r="CE137" i="1" s="1"/>
  <c r="BM137" i="1"/>
  <c r="BY137" i="1" s="1"/>
  <c r="BU137" i="1"/>
  <c r="CG137" i="1" s="1"/>
  <c r="BO137" i="1"/>
  <c r="CA137" i="1" s="1"/>
  <c r="BW137" i="1"/>
  <c r="CI137" i="1" s="1"/>
  <c r="BN137" i="1"/>
  <c r="BZ137" i="1" s="1"/>
  <c r="BP137" i="1"/>
  <c r="CB137" i="1" s="1"/>
  <c r="BQ137" i="1"/>
  <c r="CC137" i="1" s="1"/>
  <c r="BV137" i="1"/>
  <c r="CH137" i="1" s="1"/>
  <c r="BR137" i="1"/>
  <c r="CD137" i="1" s="1"/>
  <c r="BT137" i="1"/>
  <c r="CF137" i="1" s="1"/>
  <c r="BX137" i="1"/>
  <c r="CJ137" i="1" s="1"/>
  <c r="BQ146" i="1"/>
  <c r="CC146" i="1" s="1"/>
  <c r="BS146" i="1"/>
  <c r="CE146" i="1" s="1"/>
  <c r="BT146" i="1"/>
  <c r="CF146" i="1" s="1"/>
  <c r="BU146" i="1"/>
  <c r="CG146" i="1" s="1"/>
  <c r="BV146" i="1"/>
  <c r="CH146" i="1" s="1"/>
  <c r="BO146" i="1"/>
  <c r="CA146" i="1" s="1"/>
  <c r="BR146" i="1"/>
  <c r="CD146" i="1" s="1"/>
  <c r="BW146" i="1"/>
  <c r="CI146" i="1" s="1"/>
  <c r="BM146" i="1"/>
  <c r="BY146" i="1" s="1"/>
  <c r="BX146" i="1"/>
  <c r="CJ146" i="1" s="1"/>
  <c r="BN146" i="1"/>
  <c r="BZ146" i="1" s="1"/>
  <c r="BP146" i="1"/>
  <c r="CB146" i="1" s="1"/>
  <c r="BR95" i="1"/>
  <c r="CD95" i="1" s="1"/>
  <c r="BU95" i="1"/>
  <c r="CG95" i="1" s="1"/>
  <c r="BV95" i="1"/>
  <c r="CH95" i="1" s="1"/>
  <c r="BN95" i="1"/>
  <c r="BZ95" i="1" s="1"/>
  <c r="BX95" i="1"/>
  <c r="CJ95" i="1" s="1"/>
  <c r="BW95" i="1"/>
  <c r="CI95" i="1" s="1"/>
  <c r="BM95" i="1"/>
  <c r="BY95" i="1" s="1"/>
  <c r="BP95" i="1"/>
  <c r="CB95" i="1" s="1"/>
  <c r="BO95" i="1"/>
  <c r="CA95" i="1" s="1"/>
  <c r="BS95" i="1"/>
  <c r="CE95" i="1" s="1"/>
  <c r="BQ95" i="1"/>
  <c r="CC95" i="1" s="1"/>
  <c r="BT95" i="1"/>
  <c r="CF95" i="1" s="1"/>
  <c r="BM44" i="1"/>
  <c r="BY44" i="1" s="1"/>
  <c r="BU44" i="1"/>
  <c r="CG44" i="1" s="1"/>
  <c r="BQ44" i="1"/>
  <c r="CC44" i="1" s="1"/>
  <c r="BR44" i="1"/>
  <c r="CD44" i="1" s="1"/>
  <c r="BS44" i="1"/>
  <c r="CE44" i="1" s="1"/>
  <c r="BW44" i="1"/>
  <c r="CI44" i="1" s="1"/>
  <c r="BN44" i="1"/>
  <c r="BZ44" i="1" s="1"/>
  <c r="BP44" i="1"/>
  <c r="CB44" i="1" s="1"/>
  <c r="BT44" i="1"/>
  <c r="CF44" i="1" s="1"/>
  <c r="BV44" i="1"/>
  <c r="CH44" i="1" s="1"/>
  <c r="BX44" i="1"/>
  <c r="CJ44" i="1" s="1"/>
  <c r="BO44" i="1"/>
  <c r="CA44" i="1" s="1"/>
  <c r="BM111" i="1"/>
  <c r="BY111" i="1" s="1"/>
  <c r="BU111" i="1"/>
  <c r="CG111" i="1" s="1"/>
  <c r="BN111" i="1"/>
  <c r="BZ111" i="1" s="1"/>
  <c r="BW111" i="1"/>
  <c r="CI111" i="1" s="1"/>
  <c r="BP111" i="1"/>
  <c r="CB111" i="1" s="1"/>
  <c r="BR111" i="1"/>
  <c r="CD111" i="1" s="1"/>
  <c r="BO111" i="1"/>
  <c r="CA111" i="1" s="1"/>
  <c r="BQ111" i="1"/>
  <c r="CC111" i="1" s="1"/>
  <c r="BS111" i="1"/>
  <c r="CE111" i="1" s="1"/>
  <c r="BV111" i="1"/>
  <c r="CH111" i="1" s="1"/>
  <c r="BT111" i="1"/>
  <c r="CF111" i="1" s="1"/>
  <c r="BX111" i="1"/>
  <c r="CJ111" i="1" s="1"/>
  <c r="BM147" i="1"/>
  <c r="BY147" i="1" s="1"/>
  <c r="BU147" i="1"/>
  <c r="CG147" i="1" s="1"/>
  <c r="BO147" i="1"/>
  <c r="CA147" i="1" s="1"/>
  <c r="BW147" i="1"/>
  <c r="CI147" i="1" s="1"/>
  <c r="BR147" i="1"/>
  <c r="CD147" i="1" s="1"/>
  <c r="BS147" i="1"/>
  <c r="CE147" i="1" s="1"/>
  <c r="BT147" i="1"/>
  <c r="CF147" i="1" s="1"/>
  <c r="BN147" i="1"/>
  <c r="BZ147" i="1" s="1"/>
  <c r="BX147" i="1"/>
  <c r="CJ147" i="1" s="1"/>
  <c r="BP147" i="1"/>
  <c r="CB147" i="1" s="1"/>
  <c r="BV147" i="1"/>
  <c r="CH147" i="1" s="1"/>
  <c r="BQ147" i="1"/>
  <c r="CC147" i="1" s="1"/>
  <c r="BM36" i="1"/>
  <c r="BY36" i="1" s="1"/>
  <c r="BU36" i="1"/>
  <c r="CG36" i="1" s="1"/>
  <c r="BP36" i="1"/>
  <c r="CB36" i="1" s="1"/>
  <c r="BV36" i="1"/>
  <c r="CH36" i="1" s="1"/>
  <c r="BX36" i="1"/>
  <c r="CJ36" i="1" s="1"/>
  <c r="BN36" i="1"/>
  <c r="BZ36" i="1" s="1"/>
  <c r="BO36" i="1"/>
  <c r="CA36" i="1" s="1"/>
  <c r="BQ36" i="1"/>
  <c r="CC36" i="1" s="1"/>
  <c r="BR36" i="1"/>
  <c r="CD36" i="1" s="1"/>
  <c r="BS36" i="1"/>
  <c r="CE36" i="1" s="1"/>
  <c r="BW36" i="1"/>
  <c r="CI36" i="1" s="1"/>
  <c r="BT36" i="1"/>
  <c r="CF36" i="1" s="1"/>
  <c r="BT82" i="1"/>
  <c r="CF82" i="1" s="1"/>
  <c r="BM82" i="1"/>
  <c r="BY82" i="1" s="1"/>
  <c r="BV82" i="1"/>
  <c r="CH82" i="1" s="1"/>
  <c r="BQ82" i="1"/>
  <c r="CC82" i="1" s="1"/>
  <c r="BS82" i="1"/>
  <c r="CE82" i="1" s="1"/>
  <c r="BU82" i="1"/>
  <c r="CG82" i="1" s="1"/>
  <c r="BW82" i="1"/>
  <c r="CI82" i="1" s="1"/>
  <c r="BO82" i="1"/>
  <c r="CA82" i="1" s="1"/>
  <c r="BP82" i="1"/>
  <c r="CB82" i="1" s="1"/>
  <c r="BX82" i="1"/>
  <c r="CJ82" i="1" s="1"/>
  <c r="BN82" i="1"/>
  <c r="BZ82" i="1" s="1"/>
  <c r="BR82" i="1"/>
  <c r="CD82" i="1" s="1"/>
  <c r="BM105" i="1"/>
  <c r="BY105" i="1" s="1"/>
  <c r="BU105" i="1"/>
  <c r="CG105" i="1" s="1"/>
  <c r="BP105" i="1"/>
  <c r="CB105" i="1" s="1"/>
  <c r="BQ105" i="1"/>
  <c r="CC105" i="1" s="1"/>
  <c r="BR105" i="1"/>
  <c r="CD105" i="1" s="1"/>
  <c r="BT105" i="1"/>
  <c r="CF105" i="1" s="1"/>
  <c r="BN105" i="1"/>
  <c r="BZ105" i="1" s="1"/>
  <c r="BS105" i="1"/>
  <c r="CE105" i="1" s="1"/>
  <c r="BW105" i="1"/>
  <c r="CI105" i="1" s="1"/>
  <c r="BX105" i="1"/>
  <c r="CJ105" i="1" s="1"/>
  <c r="BV105" i="1"/>
  <c r="CH105" i="1" s="1"/>
  <c r="BO105" i="1"/>
  <c r="CA105" i="1" s="1"/>
  <c r="BM149" i="1"/>
  <c r="BY149" i="1" s="1"/>
  <c r="BU149" i="1"/>
  <c r="CG149" i="1" s="1"/>
  <c r="BO149" i="1"/>
  <c r="CA149" i="1" s="1"/>
  <c r="BW149" i="1"/>
  <c r="CI149" i="1" s="1"/>
  <c r="BX149" i="1"/>
  <c r="CJ149" i="1" s="1"/>
  <c r="BN149" i="1"/>
  <c r="BZ149" i="1" s="1"/>
  <c r="BP149" i="1"/>
  <c r="CB149" i="1" s="1"/>
  <c r="BS149" i="1"/>
  <c r="CE149" i="1" s="1"/>
  <c r="BQ149" i="1"/>
  <c r="CC149" i="1" s="1"/>
  <c r="BR149" i="1"/>
  <c r="CD149" i="1" s="1"/>
  <c r="BT149" i="1"/>
  <c r="CF149" i="1" s="1"/>
  <c r="BV149" i="1"/>
  <c r="CH149" i="1" s="1"/>
  <c r="BS59" i="1"/>
  <c r="CE59" i="1" s="1"/>
  <c r="BT59" i="1"/>
  <c r="CF59" i="1" s="1"/>
  <c r="BM59" i="1"/>
  <c r="BY59" i="1" s="1"/>
  <c r="BU59" i="1"/>
  <c r="CG59" i="1" s="1"/>
  <c r="BO59" i="1"/>
  <c r="CA59" i="1" s="1"/>
  <c r="BW59" i="1"/>
  <c r="CI59" i="1" s="1"/>
  <c r="BX59" i="1"/>
  <c r="CJ59" i="1" s="1"/>
  <c r="BP59" i="1"/>
  <c r="CB59" i="1" s="1"/>
  <c r="BN59" i="1"/>
  <c r="BZ59" i="1" s="1"/>
  <c r="BQ59" i="1"/>
  <c r="CC59" i="1" s="1"/>
  <c r="BV59" i="1"/>
  <c r="CH59" i="1" s="1"/>
  <c r="BR59" i="1"/>
  <c r="CD59" i="1" s="1"/>
  <c r="BS61" i="1"/>
  <c r="CE61" i="1" s="1"/>
  <c r="BM61" i="1"/>
  <c r="BY61" i="1" s="1"/>
  <c r="BU61" i="1"/>
  <c r="CG61" i="1" s="1"/>
  <c r="BO61" i="1"/>
  <c r="CA61" i="1" s="1"/>
  <c r="BW61" i="1"/>
  <c r="CI61" i="1" s="1"/>
  <c r="BV61" i="1"/>
  <c r="CH61" i="1" s="1"/>
  <c r="BX61" i="1"/>
  <c r="CJ61" i="1" s="1"/>
  <c r="BP61" i="1"/>
  <c r="CB61" i="1" s="1"/>
  <c r="BQ61" i="1"/>
  <c r="CC61" i="1" s="1"/>
  <c r="BR61" i="1"/>
  <c r="CD61" i="1" s="1"/>
  <c r="BT61" i="1"/>
  <c r="CF61" i="1" s="1"/>
  <c r="BN61" i="1"/>
  <c r="BZ61" i="1" s="1"/>
  <c r="BQ106" i="1"/>
  <c r="CC106" i="1" s="1"/>
  <c r="BU106" i="1"/>
  <c r="CG106" i="1" s="1"/>
  <c r="BM106" i="1"/>
  <c r="BY106" i="1" s="1"/>
  <c r="BV106" i="1"/>
  <c r="CH106" i="1" s="1"/>
  <c r="BN106" i="1"/>
  <c r="BZ106" i="1" s="1"/>
  <c r="BW106" i="1"/>
  <c r="CI106" i="1" s="1"/>
  <c r="BP106" i="1"/>
  <c r="CB106" i="1" s="1"/>
  <c r="BT106" i="1"/>
  <c r="CF106" i="1" s="1"/>
  <c r="BX106" i="1"/>
  <c r="CJ106" i="1" s="1"/>
  <c r="BO106" i="1"/>
  <c r="CA106" i="1" s="1"/>
  <c r="BS106" i="1"/>
  <c r="CE106" i="1" s="1"/>
  <c r="BR106" i="1"/>
  <c r="CD106" i="1" s="1"/>
  <c r="BS78" i="1"/>
  <c r="CE78" i="1" s="1"/>
  <c r="BR78" i="1"/>
  <c r="CD78" i="1" s="1"/>
  <c r="BQ78" i="1"/>
  <c r="CC78" i="1" s="1"/>
  <c r="BT78" i="1"/>
  <c r="CF78" i="1" s="1"/>
  <c r="BU78" i="1"/>
  <c r="CG78" i="1" s="1"/>
  <c r="BN78" i="1"/>
  <c r="BZ78" i="1" s="1"/>
  <c r="BX78" i="1"/>
  <c r="CJ78" i="1" s="1"/>
  <c r="BM78" i="1"/>
  <c r="BY78" i="1" s="1"/>
  <c r="BV78" i="1"/>
  <c r="CH78" i="1" s="1"/>
  <c r="BO78" i="1"/>
  <c r="CA78" i="1" s="1"/>
  <c r="BP78" i="1"/>
  <c r="CB78" i="1" s="1"/>
  <c r="BW78" i="1"/>
  <c r="CI78" i="1" s="1"/>
  <c r="BO136" i="1"/>
  <c r="CA136" i="1" s="1"/>
  <c r="BW136" i="1"/>
  <c r="CI136" i="1" s="1"/>
  <c r="BP136" i="1"/>
  <c r="CB136" i="1" s="1"/>
  <c r="BX136" i="1"/>
  <c r="CJ136" i="1" s="1"/>
  <c r="BQ136" i="1"/>
  <c r="CC136" i="1" s="1"/>
  <c r="BS136" i="1"/>
  <c r="CE136" i="1" s="1"/>
  <c r="BV136" i="1"/>
  <c r="CH136" i="1" s="1"/>
  <c r="BR136" i="1"/>
  <c r="CD136" i="1" s="1"/>
  <c r="BN136" i="1"/>
  <c r="BZ136" i="1" s="1"/>
  <c r="BM136" i="1"/>
  <c r="BY136" i="1" s="1"/>
  <c r="BT136" i="1"/>
  <c r="CF136" i="1" s="1"/>
  <c r="BU136" i="1"/>
  <c r="CG136" i="1" s="1"/>
  <c r="BN39" i="1"/>
  <c r="BZ39" i="1" s="1"/>
  <c r="BV39" i="1"/>
  <c r="CH39" i="1" s="1"/>
  <c r="BM39" i="1"/>
  <c r="BY39" i="1" s="1"/>
  <c r="BW39" i="1"/>
  <c r="CI39" i="1" s="1"/>
  <c r="BO39" i="1"/>
  <c r="CA39" i="1" s="1"/>
  <c r="BP39" i="1"/>
  <c r="CB39" i="1" s="1"/>
  <c r="BQ39" i="1"/>
  <c r="CC39" i="1" s="1"/>
  <c r="BR39" i="1"/>
  <c r="CD39" i="1" s="1"/>
  <c r="BU39" i="1"/>
  <c r="CG39" i="1" s="1"/>
  <c r="BX39" i="1"/>
  <c r="CJ39" i="1" s="1"/>
  <c r="BT39" i="1"/>
  <c r="CF39" i="1" s="1"/>
  <c r="BS39" i="1"/>
  <c r="CE39" i="1" s="1"/>
  <c r="BQ150" i="1"/>
  <c r="CC150" i="1" s="1"/>
  <c r="BS150" i="1"/>
  <c r="CE150" i="1" s="1"/>
  <c r="BT150" i="1"/>
  <c r="CF150" i="1" s="1"/>
  <c r="BU150" i="1"/>
  <c r="CG150" i="1" s="1"/>
  <c r="BV150" i="1"/>
  <c r="CH150" i="1" s="1"/>
  <c r="BO150" i="1"/>
  <c r="CA150" i="1" s="1"/>
  <c r="BM150" i="1"/>
  <c r="BY150" i="1" s="1"/>
  <c r="BN150" i="1"/>
  <c r="BZ150" i="1" s="1"/>
  <c r="BR150" i="1"/>
  <c r="CD150" i="1" s="1"/>
  <c r="BP150" i="1"/>
  <c r="CB150" i="1" s="1"/>
  <c r="BW150" i="1"/>
  <c r="CI150" i="1" s="1"/>
  <c r="BX150" i="1"/>
  <c r="CJ150" i="1" s="1"/>
  <c r="BO114" i="1"/>
  <c r="CA114" i="1" s="1"/>
  <c r="BW114" i="1"/>
  <c r="CI114" i="1" s="1"/>
  <c r="BQ114" i="1"/>
  <c r="CC114" i="1" s="1"/>
  <c r="BS114" i="1"/>
  <c r="CE114" i="1" s="1"/>
  <c r="BP114" i="1"/>
  <c r="CB114" i="1" s="1"/>
  <c r="BR114" i="1"/>
  <c r="CD114" i="1" s="1"/>
  <c r="BT114" i="1"/>
  <c r="CF114" i="1" s="1"/>
  <c r="BV114" i="1"/>
  <c r="CH114" i="1" s="1"/>
  <c r="BM114" i="1"/>
  <c r="BY114" i="1" s="1"/>
  <c r="BN114" i="1"/>
  <c r="BZ114" i="1" s="1"/>
  <c r="BU114" i="1"/>
  <c r="CG114" i="1" s="1"/>
  <c r="BX114" i="1"/>
  <c r="CJ114" i="1" s="1"/>
  <c r="BO73" i="1"/>
  <c r="CA73" i="1" s="1"/>
  <c r="BW73" i="1"/>
  <c r="CI73" i="1" s="1"/>
  <c r="BM73" i="1"/>
  <c r="BY73" i="1" s="1"/>
  <c r="BV73" i="1"/>
  <c r="CH73" i="1" s="1"/>
  <c r="BR73" i="1"/>
  <c r="CD73" i="1" s="1"/>
  <c r="BP73" i="1"/>
  <c r="CB73" i="1" s="1"/>
  <c r="BQ73" i="1"/>
  <c r="CC73" i="1" s="1"/>
  <c r="BS73" i="1"/>
  <c r="CE73" i="1" s="1"/>
  <c r="BX73" i="1"/>
  <c r="CJ73" i="1" s="1"/>
  <c r="BN73" i="1"/>
  <c r="BZ73" i="1" s="1"/>
  <c r="BT73" i="1"/>
  <c r="CF73" i="1" s="1"/>
  <c r="BU73" i="1"/>
  <c r="CG73" i="1" s="1"/>
  <c r="BS70" i="1"/>
  <c r="CE70" i="1" s="1"/>
  <c r="BN70" i="1"/>
  <c r="BZ70" i="1" s="1"/>
  <c r="BW70" i="1"/>
  <c r="CI70" i="1" s="1"/>
  <c r="BR70" i="1"/>
  <c r="CD70" i="1" s="1"/>
  <c r="BQ70" i="1"/>
  <c r="CC70" i="1" s="1"/>
  <c r="BT70" i="1"/>
  <c r="CF70" i="1" s="1"/>
  <c r="BU70" i="1"/>
  <c r="CG70" i="1" s="1"/>
  <c r="BM70" i="1"/>
  <c r="BY70" i="1" s="1"/>
  <c r="BV70" i="1"/>
  <c r="CH70" i="1" s="1"/>
  <c r="BO70" i="1"/>
  <c r="CA70" i="1" s="1"/>
  <c r="BP70" i="1"/>
  <c r="CB70" i="1" s="1"/>
  <c r="BX70" i="1"/>
  <c r="CJ70" i="1" s="1"/>
  <c r="BO67" i="1"/>
  <c r="CA67" i="1" s="1"/>
  <c r="BW67" i="1"/>
  <c r="CI67" i="1" s="1"/>
  <c r="BP67" i="1"/>
  <c r="CB67" i="1" s="1"/>
  <c r="BR67" i="1"/>
  <c r="CD67" i="1" s="1"/>
  <c r="BT67" i="1"/>
  <c r="CF67" i="1" s="1"/>
  <c r="BS67" i="1"/>
  <c r="CE67" i="1" s="1"/>
  <c r="BU67" i="1"/>
  <c r="CG67" i="1" s="1"/>
  <c r="BV67" i="1"/>
  <c r="CH67" i="1" s="1"/>
  <c r="BM67" i="1"/>
  <c r="BY67" i="1" s="1"/>
  <c r="BN67" i="1"/>
  <c r="BZ67" i="1" s="1"/>
  <c r="BQ67" i="1"/>
  <c r="CC67" i="1" s="1"/>
  <c r="BX67" i="1"/>
  <c r="CJ67" i="1" s="1"/>
  <c r="BO63" i="1"/>
  <c r="CA63" i="1" s="1"/>
  <c r="BW63" i="1"/>
  <c r="CI63" i="1" s="1"/>
  <c r="BT63" i="1"/>
  <c r="CF63" i="1" s="1"/>
  <c r="BU63" i="1"/>
  <c r="CG63" i="1" s="1"/>
  <c r="BM63" i="1"/>
  <c r="BY63" i="1" s="1"/>
  <c r="BV63" i="1"/>
  <c r="CH63" i="1" s="1"/>
  <c r="BP63" i="1"/>
  <c r="CB63" i="1" s="1"/>
  <c r="BR63" i="1"/>
  <c r="CD63" i="1" s="1"/>
  <c r="BS63" i="1"/>
  <c r="CE63" i="1" s="1"/>
  <c r="BX63" i="1"/>
  <c r="CJ63" i="1" s="1"/>
  <c r="BN63" i="1"/>
  <c r="BZ63" i="1" s="1"/>
  <c r="BQ63" i="1"/>
  <c r="CC63" i="1" s="1"/>
  <c r="BQ100" i="1"/>
  <c r="CC100" i="1" s="1"/>
  <c r="BU100" i="1"/>
  <c r="CG100" i="1" s="1"/>
  <c r="BS100" i="1"/>
  <c r="CE100" i="1" s="1"/>
  <c r="BT100" i="1"/>
  <c r="CF100" i="1" s="1"/>
  <c r="BV100" i="1"/>
  <c r="CH100" i="1" s="1"/>
  <c r="BN100" i="1"/>
  <c r="BZ100" i="1" s="1"/>
  <c r="BX100" i="1"/>
  <c r="CJ100" i="1" s="1"/>
  <c r="BR100" i="1"/>
  <c r="CD100" i="1" s="1"/>
  <c r="BW100" i="1"/>
  <c r="CI100" i="1" s="1"/>
  <c r="BP100" i="1"/>
  <c r="CB100" i="1" s="1"/>
  <c r="BM100" i="1"/>
  <c r="BY100" i="1" s="1"/>
  <c r="BO100" i="1"/>
  <c r="CA100" i="1" s="1"/>
  <c r="BQ154" i="1"/>
  <c r="CC154" i="1" s="1"/>
  <c r="BS154" i="1"/>
  <c r="CE154" i="1" s="1"/>
  <c r="BT154" i="1"/>
  <c r="CF154" i="1" s="1"/>
  <c r="BU154" i="1"/>
  <c r="CG154" i="1" s="1"/>
  <c r="BV154" i="1"/>
  <c r="CH154" i="1" s="1"/>
  <c r="BO154" i="1"/>
  <c r="CA154" i="1" s="1"/>
  <c r="BR154" i="1"/>
  <c r="CD154" i="1" s="1"/>
  <c r="BM154" i="1"/>
  <c r="BY154" i="1" s="1"/>
  <c r="BW154" i="1"/>
  <c r="CI154" i="1" s="1"/>
  <c r="BX154" i="1"/>
  <c r="CJ154" i="1" s="1"/>
  <c r="BN154" i="1"/>
  <c r="BZ154" i="1" s="1"/>
  <c r="BP154" i="1"/>
  <c r="CB154" i="1" s="1"/>
  <c r="BS115" i="1"/>
  <c r="CE115" i="1" s="1"/>
  <c r="BM115" i="1"/>
  <c r="BY115" i="1" s="1"/>
  <c r="BU115" i="1"/>
  <c r="CG115" i="1" s="1"/>
  <c r="BO115" i="1"/>
  <c r="CA115" i="1" s="1"/>
  <c r="BW115" i="1"/>
  <c r="CI115" i="1" s="1"/>
  <c r="BP115" i="1"/>
  <c r="CB115" i="1" s="1"/>
  <c r="BQ115" i="1"/>
  <c r="CC115" i="1" s="1"/>
  <c r="BR115" i="1"/>
  <c r="CD115" i="1" s="1"/>
  <c r="BV115" i="1"/>
  <c r="CH115" i="1" s="1"/>
  <c r="BX115" i="1"/>
  <c r="CJ115" i="1" s="1"/>
  <c r="BT115" i="1"/>
  <c r="CF115" i="1" s="1"/>
  <c r="BN115" i="1"/>
  <c r="BZ115" i="1" s="1"/>
  <c r="BS129" i="1"/>
  <c r="CE129" i="1" s="1"/>
  <c r="BT129" i="1"/>
  <c r="CF129" i="1" s="1"/>
  <c r="BM129" i="1"/>
  <c r="BY129" i="1" s="1"/>
  <c r="BU129" i="1"/>
  <c r="CG129" i="1" s="1"/>
  <c r="BO129" i="1"/>
  <c r="CA129" i="1" s="1"/>
  <c r="BW129" i="1"/>
  <c r="CI129" i="1" s="1"/>
  <c r="BX129" i="1"/>
  <c r="CJ129" i="1" s="1"/>
  <c r="BQ129" i="1"/>
  <c r="CC129" i="1" s="1"/>
  <c r="BP129" i="1"/>
  <c r="CB129" i="1" s="1"/>
  <c r="BN129" i="1"/>
  <c r="BZ129" i="1" s="1"/>
  <c r="BR129" i="1"/>
  <c r="CD129" i="1" s="1"/>
  <c r="BV129" i="1"/>
  <c r="CH129" i="1" s="1"/>
  <c r="BQ96" i="1"/>
  <c r="CC96" i="1" s="1"/>
  <c r="BP96" i="1"/>
  <c r="CB96" i="1" s="1"/>
  <c r="BS96" i="1"/>
  <c r="CE96" i="1" s="1"/>
  <c r="BM96" i="1"/>
  <c r="BY96" i="1" s="1"/>
  <c r="BX96" i="1"/>
  <c r="CJ96" i="1" s="1"/>
  <c r="BN96" i="1"/>
  <c r="BZ96" i="1" s="1"/>
  <c r="BO96" i="1"/>
  <c r="CA96" i="1" s="1"/>
  <c r="BT96" i="1"/>
  <c r="CF96" i="1" s="1"/>
  <c r="BU96" i="1"/>
  <c r="CG96" i="1" s="1"/>
  <c r="BV96" i="1"/>
  <c r="CH96" i="1" s="1"/>
  <c r="BR96" i="1"/>
  <c r="CD96" i="1" s="1"/>
  <c r="BW96" i="1"/>
  <c r="CI96" i="1" s="1"/>
  <c r="BP91" i="1"/>
  <c r="CB91" i="1" s="1"/>
  <c r="BX91" i="1"/>
  <c r="CJ91" i="1" s="1"/>
  <c r="BN91" i="1"/>
  <c r="BZ91" i="1" s="1"/>
  <c r="BW91" i="1"/>
  <c r="CI91" i="1" s="1"/>
  <c r="BS91" i="1"/>
  <c r="CE91" i="1" s="1"/>
  <c r="BO91" i="1"/>
  <c r="CA91" i="1" s="1"/>
  <c r="BQ91" i="1"/>
  <c r="CC91" i="1" s="1"/>
  <c r="BT91" i="1"/>
  <c r="CF91" i="1" s="1"/>
  <c r="BU91" i="1"/>
  <c r="CG91" i="1" s="1"/>
  <c r="BV91" i="1"/>
  <c r="CH91" i="1" s="1"/>
  <c r="BR91" i="1"/>
  <c r="CD91" i="1" s="1"/>
  <c r="BM91" i="1"/>
  <c r="BY91" i="1" s="1"/>
  <c r="BM30" i="1"/>
  <c r="BY30" i="1" s="1"/>
  <c r="BU30" i="1"/>
  <c r="CG30" i="1" s="1"/>
  <c r="BR30" i="1"/>
  <c r="CD30" i="1" s="1"/>
  <c r="BO30" i="1"/>
  <c r="CA30" i="1" s="1"/>
  <c r="BQ30" i="1"/>
  <c r="CC30" i="1" s="1"/>
  <c r="BW30" i="1"/>
  <c r="CI30" i="1" s="1"/>
  <c r="BX30" i="1"/>
  <c r="CJ30" i="1" s="1"/>
  <c r="BN30" i="1"/>
  <c r="BZ30" i="1" s="1"/>
  <c r="BV30" i="1"/>
  <c r="CH30" i="1" s="1"/>
  <c r="BP30" i="1"/>
  <c r="CB30" i="1" s="1"/>
  <c r="BS30" i="1"/>
  <c r="CE30" i="1" s="1"/>
  <c r="BT30" i="1"/>
  <c r="CF30" i="1" s="1"/>
  <c r="BM162" i="1"/>
  <c r="BY162" i="1" s="1"/>
  <c r="BU162" i="1"/>
  <c r="CG162" i="1" s="1"/>
  <c r="BN162" i="1"/>
  <c r="BZ162" i="1" s="1"/>
  <c r="BV162" i="1"/>
  <c r="CH162" i="1" s="1"/>
  <c r="BO162" i="1"/>
  <c r="CA162" i="1" s="1"/>
  <c r="BW162" i="1"/>
  <c r="CI162" i="1" s="1"/>
  <c r="BR162" i="1"/>
  <c r="CD162" i="1" s="1"/>
  <c r="BP162" i="1"/>
  <c r="CB162" i="1" s="1"/>
  <c r="BQ162" i="1"/>
  <c r="CC162" i="1" s="1"/>
  <c r="BS162" i="1"/>
  <c r="CE162" i="1" s="1"/>
  <c r="BX162" i="1"/>
  <c r="CJ162" i="1" s="1"/>
  <c r="BT162" i="1"/>
  <c r="CF162" i="1" s="1"/>
  <c r="BR40" i="1"/>
  <c r="CD40" i="1" s="1"/>
  <c r="BS40" i="1"/>
  <c r="CE40" i="1" s="1"/>
  <c r="BT40" i="1"/>
  <c r="CF40" i="1" s="1"/>
  <c r="BM40" i="1"/>
  <c r="BY40" i="1" s="1"/>
  <c r="BW40" i="1"/>
  <c r="CI40" i="1" s="1"/>
  <c r="BV40" i="1"/>
  <c r="CH40" i="1" s="1"/>
  <c r="BX40" i="1"/>
  <c r="CJ40" i="1" s="1"/>
  <c r="BO40" i="1"/>
  <c r="CA40" i="1" s="1"/>
  <c r="BN40" i="1"/>
  <c r="BZ40" i="1" s="1"/>
  <c r="BP40" i="1"/>
  <c r="CB40" i="1" s="1"/>
  <c r="BQ40" i="1"/>
  <c r="CC40" i="1" s="1"/>
  <c r="BU40" i="1"/>
  <c r="CG40" i="1" s="1"/>
  <c r="BO56" i="1"/>
  <c r="CA56" i="1" s="1"/>
  <c r="BW56" i="1"/>
  <c r="CI56" i="1" s="1"/>
  <c r="BP56" i="1"/>
  <c r="CB56" i="1" s="1"/>
  <c r="BX56" i="1"/>
  <c r="CJ56" i="1" s="1"/>
  <c r="BQ56" i="1"/>
  <c r="CC56" i="1" s="1"/>
  <c r="BS56" i="1"/>
  <c r="CE56" i="1" s="1"/>
  <c r="BV56" i="1"/>
  <c r="CH56" i="1" s="1"/>
  <c r="BN56" i="1"/>
  <c r="BZ56" i="1" s="1"/>
  <c r="BR56" i="1"/>
  <c r="CD56" i="1" s="1"/>
  <c r="BM56" i="1"/>
  <c r="BY56" i="1" s="1"/>
  <c r="BT56" i="1"/>
  <c r="CF56" i="1" s="1"/>
  <c r="BU56" i="1"/>
  <c r="CG56" i="1" s="1"/>
  <c r="BP53" i="1"/>
  <c r="CB53" i="1" s="1"/>
  <c r="BX53" i="1"/>
  <c r="CJ53" i="1" s="1"/>
  <c r="BU53" i="1"/>
  <c r="CG53" i="1" s="1"/>
  <c r="BM53" i="1"/>
  <c r="BY53" i="1" s="1"/>
  <c r="BV53" i="1"/>
  <c r="CH53" i="1" s="1"/>
  <c r="BN53" i="1"/>
  <c r="BZ53" i="1" s="1"/>
  <c r="BW53" i="1"/>
  <c r="CI53" i="1" s="1"/>
  <c r="BQ53" i="1"/>
  <c r="CC53" i="1" s="1"/>
  <c r="BR53" i="1"/>
  <c r="CD53" i="1" s="1"/>
  <c r="BS53" i="1"/>
  <c r="CE53" i="1" s="1"/>
  <c r="BT53" i="1"/>
  <c r="CF53" i="1" s="1"/>
  <c r="BO53" i="1"/>
  <c r="CA53" i="1" s="1"/>
  <c r="BM103" i="1"/>
  <c r="BY103" i="1" s="1"/>
  <c r="BU103" i="1"/>
  <c r="CG103" i="1" s="1"/>
  <c r="BT103" i="1"/>
  <c r="CF103" i="1" s="1"/>
  <c r="BQ103" i="1"/>
  <c r="CC103" i="1" s="1"/>
  <c r="BR103" i="1"/>
  <c r="CD103" i="1" s="1"/>
  <c r="BS103" i="1"/>
  <c r="CE103" i="1" s="1"/>
  <c r="BW103" i="1"/>
  <c r="CI103" i="1" s="1"/>
  <c r="BX103" i="1"/>
  <c r="CJ103" i="1" s="1"/>
  <c r="BN103" i="1"/>
  <c r="BZ103" i="1" s="1"/>
  <c r="BP103" i="1"/>
  <c r="CB103" i="1" s="1"/>
  <c r="BV103" i="1"/>
  <c r="CH103" i="1" s="1"/>
  <c r="BO103" i="1"/>
  <c r="CA103" i="1" s="1"/>
  <c r="BM155" i="1"/>
  <c r="BY155" i="1" s="1"/>
  <c r="BU155" i="1"/>
  <c r="CG155" i="1" s="1"/>
  <c r="BO155" i="1"/>
  <c r="CA155" i="1" s="1"/>
  <c r="BW155" i="1"/>
  <c r="CI155" i="1" s="1"/>
  <c r="BR155" i="1"/>
  <c r="CD155" i="1" s="1"/>
  <c r="BS155" i="1"/>
  <c r="CE155" i="1" s="1"/>
  <c r="BT155" i="1"/>
  <c r="CF155" i="1" s="1"/>
  <c r="BN155" i="1"/>
  <c r="BZ155" i="1" s="1"/>
  <c r="BX155" i="1"/>
  <c r="CJ155" i="1" s="1"/>
  <c r="BP155" i="1"/>
  <c r="CB155" i="1" s="1"/>
  <c r="BV155" i="1"/>
  <c r="CH155" i="1" s="1"/>
  <c r="BQ155" i="1"/>
  <c r="CC155" i="1" s="1"/>
  <c r="BS57" i="1"/>
  <c r="CE57" i="1" s="1"/>
  <c r="BT57" i="1"/>
  <c r="CF57" i="1" s="1"/>
  <c r="BM57" i="1"/>
  <c r="BY57" i="1" s="1"/>
  <c r="BU57" i="1"/>
  <c r="CG57" i="1" s="1"/>
  <c r="BO57" i="1"/>
  <c r="CA57" i="1" s="1"/>
  <c r="BW57" i="1"/>
  <c r="CI57" i="1" s="1"/>
  <c r="BX57" i="1"/>
  <c r="CJ57" i="1" s="1"/>
  <c r="BP57" i="1"/>
  <c r="CB57" i="1" s="1"/>
  <c r="BR57" i="1"/>
  <c r="CD57" i="1" s="1"/>
  <c r="BN57" i="1"/>
  <c r="BZ57" i="1" s="1"/>
  <c r="BQ57" i="1"/>
  <c r="CC57" i="1" s="1"/>
  <c r="BV57" i="1"/>
  <c r="CH57" i="1" s="1"/>
  <c r="BP83" i="1"/>
  <c r="CB83" i="1" s="1"/>
  <c r="BX83" i="1"/>
  <c r="CJ83" i="1" s="1"/>
  <c r="BN83" i="1"/>
  <c r="BZ83" i="1" s="1"/>
  <c r="BW83" i="1"/>
  <c r="CI83" i="1" s="1"/>
  <c r="BT83" i="1"/>
  <c r="CF83" i="1" s="1"/>
  <c r="BU83" i="1"/>
  <c r="CG83" i="1" s="1"/>
  <c r="BV83" i="1"/>
  <c r="CH83" i="1" s="1"/>
  <c r="BQ83" i="1"/>
  <c r="CC83" i="1" s="1"/>
  <c r="BS83" i="1"/>
  <c r="CE83" i="1" s="1"/>
  <c r="BM83" i="1"/>
  <c r="BY83" i="1" s="1"/>
  <c r="BR83" i="1"/>
  <c r="CD83" i="1" s="1"/>
  <c r="BO83" i="1"/>
  <c r="CA83" i="1" s="1"/>
  <c r="BQ124" i="1"/>
  <c r="CC124" i="1" s="1"/>
  <c r="BS124" i="1"/>
  <c r="CE124" i="1" s="1"/>
  <c r="BM124" i="1"/>
  <c r="BY124" i="1" s="1"/>
  <c r="BW124" i="1"/>
  <c r="CI124" i="1" s="1"/>
  <c r="BN124" i="1"/>
  <c r="BZ124" i="1" s="1"/>
  <c r="BX124" i="1"/>
  <c r="CJ124" i="1" s="1"/>
  <c r="BO124" i="1"/>
  <c r="CA124" i="1" s="1"/>
  <c r="BR124" i="1"/>
  <c r="CD124" i="1" s="1"/>
  <c r="BP124" i="1"/>
  <c r="CB124" i="1" s="1"/>
  <c r="BT124" i="1"/>
  <c r="CF124" i="1" s="1"/>
  <c r="BV124" i="1"/>
  <c r="CH124" i="1" s="1"/>
  <c r="BU124" i="1"/>
  <c r="CG124" i="1" s="1"/>
  <c r="BM153" i="1"/>
  <c r="BY153" i="1" s="1"/>
  <c r="BU153" i="1"/>
  <c r="CG153" i="1" s="1"/>
  <c r="BO153" i="1"/>
  <c r="CA153" i="1" s="1"/>
  <c r="BW153" i="1"/>
  <c r="CI153" i="1" s="1"/>
  <c r="BX153" i="1"/>
  <c r="CJ153" i="1" s="1"/>
  <c r="BN153" i="1"/>
  <c r="BZ153" i="1" s="1"/>
  <c r="BP153" i="1"/>
  <c r="CB153" i="1" s="1"/>
  <c r="BS153" i="1"/>
  <c r="CE153" i="1" s="1"/>
  <c r="BT153" i="1"/>
  <c r="CF153" i="1" s="1"/>
  <c r="BV153" i="1"/>
  <c r="CH153" i="1" s="1"/>
  <c r="BQ153" i="1"/>
  <c r="CC153" i="1" s="1"/>
  <c r="BR153" i="1"/>
  <c r="CD153" i="1" s="1"/>
  <c r="BQ148" i="1"/>
  <c r="CC148" i="1" s="1"/>
  <c r="BS148" i="1"/>
  <c r="CE148" i="1" s="1"/>
  <c r="BN148" i="1"/>
  <c r="BZ148" i="1" s="1"/>
  <c r="BX148" i="1"/>
  <c r="CJ148" i="1" s="1"/>
  <c r="BO148" i="1"/>
  <c r="CA148" i="1" s="1"/>
  <c r="BP148" i="1"/>
  <c r="CB148" i="1" s="1"/>
  <c r="BU148" i="1"/>
  <c r="CG148" i="1" s="1"/>
  <c r="BT148" i="1"/>
  <c r="CF148" i="1" s="1"/>
  <c r="BM148" i="1"/>
  <c r="BY148" i="1" s="1"/>
  <c r="BR148" i="1"/>
  <c r="CD148" i="1" s="1"/>
  <c r="BV148" i="1"/>
  <c r="CH148" i="1" s="1"/>
  <c r="BW148" i="1"/>
  <c r="CI148" i="1" s="1"/>
  <c r="BO60" i="1"/>
  <c r="CA60" i="1" s="1"/>
  <c r="BW60" i="1"/>
  <c r="CI60" i="1" s="1"/>
  <c r="BP60" i="1"/>
  <c r="CB60" i="1" s="1"/>
  <c r="BX60" i="1"/>
  <c r="CJ60" i="1" s="1"/>
  <c r="BQ60" i="1"/>
  <c r="CC60" i="1" s="1"/>
  <c r="BS60" i="1"/>
  <c r="CE60" i="1" s="1"/>
  <c r="BV60" i="1"/>
  <c r="CH60" i="1" s="1"/>
  <c r="BN60" i="1"/>
  <c r="BZ60" i="1" s="1"/>
  <c r="BM60" i="1"/>
  <c r="BY60" i="1" s="1"/>
  <c r="BR60" i="1"/>
  <c r="CD60" i="1" s="1"/>
  <c r="BT60" i="1"/>
  <c r="CF60" i="1" s="1"/>
  <c r="BU60" i="1"/>
  <c r="CG60" i="1" s="1"/>
  <c r="BO65" i="1"/>
  <c r="CA65" i="1" s="1"/>
  <c r="BW65" i="1"/>
  <c r="CI65" i="1" s="1"/>
  <c r="BM65" i="1"/>
  <c r="BY65" i="1" s="1"/>
  <c r="BV65" i="1"/>
  <c r="CH65" i="1" s="1"/>
  <c r="BN65" i="1"/>
  <c r="BZ65" i="1" s="1"/>
  <c r="BX65" i="1"/>
  <c r="CJ65" i="1" s="1"/>
  <c r="BP65" i="1"/>
  <c r="CB65" i="1" s="1"/>
  <c r="BR65" i="1"/>
  <c r="CD65" i="1" s="1"/>
  <c r="BT65" i="1"/>
  <c r="CF65" i="1" s="1"/>
  <c r="BU65" i="1"/>
  <c r="CG65" i="1" s="1"/>
  <c r="BQ65" i="1"/>
  <c r="CC65" i="1" s="1"/>
  <c r="BS65" i="1"/>
  <c r="CE65" i="1" s="1"/>
  <c r="BQ112" i="1"/>
  <c r="CC112" i="1" s="1"/>
  <c r="BS112" i="1"/>
  <c r="CE112" i="1" s="1"/>
  <c r="BU112" i="1"/>
  <c r="CG112" i="1" s="1"/>
  <c r="BN112" i="1"/>
  <c r="BZ112" i="1" s="1"/>
  <c r="BW112" i="1"/>
  <c r="CI112" i="1" s="1"/>
  <c r="BV112" i="1"/>
  <c r="CH112" i="1" s="1"/>
  <c r="BX112" i="1"/>
  <c r="CJ112" i="1" s="1"/>
  <c r="BO112" i="1"/>
  <c r="CA112" i="1" s="1"/>
  <c r="BM112" i="1"/>
  <c r="BY112" i="1" s="1"/>
  <c r="BP112" i="1"/>
  <c r="CB112" i="1" s="1"/>
  <c r="BR112" i="1"/>
  <c r="CD112" i="1" s="1"/>
  <c r="BT112" i="1"/>
  <c r="CF112" i="1" s="1"/>
  <c r="BP85" i="1"/>
  <c r="CB85" i="1" s="1"/>
  <c r="BX85" i="1"/>
  <c r="CJ85" i="1" s="1"/>
  <c r="BQ85" i="1"/>
  <c r="CC85" i="1" s="1"/>
  <c r="BV85" i="1"/>
  <c r="CH85" i="1" s="1"/>
  <c r="BN85" i="1"/>
  <c r="BZ85" i="1" s="1"/>
  <c r="BS85" i="1"/>
  <c r="CE85" i="1" s="1"/>
  <c r="BU85" i="1"/>
  <c r="CG85" i="1" s="1"/>
  <c r="BW85" i="1"/>
  <c r="CI85" i="1" s="1"/>
  <c r="BM85" i="1"/>
  <c r="BY85" i="1" s="1"/>
  <c r="BO85" i="1"/>
  <c r="CA85" i="1" s="1"/>
  <c r="BR85" i="1"/>
  <c r="CD85" i="1" s="1"/>
  <c r="BT85" i="1"/>
  <c r="CF85" i="1" s="1"/>
  <c r="BT24" i="1"/>
  <c r="CF24" i="1" s="1"/>
  <c r="BS24" i="1"/>
  <c r="CE24" i="1" s="1"/>
  <c r="BV24" i="1"/>
  <c r="CH24" i="1" s="1"/>
  <c r="BM24" i="1"/>
  <c r="BY24" i="1" s="1"/>
  <c r="BW24" i="1"/>
  <c r="CI24" i="1" s="1"/>
  <c r="BN24" i="1"/>
  <c r="BZ24" i="1" s="1"/>
  <c r="BX24" i="1"/>
  <c r="CJ24" i="1" s="1"/>
  <c r="BO24" i="1"/>
  <c r="CA24" i="1" s="1"/>
  <c r="BR24" i="1"/>
  <c r="CD24" i="1" s="1"/>
  <c r="BP24" i="1"/>
  <c r="CB24" i="1" s="1"/>
  <c r="BQ24" i="1"/>
  <c r="CC24" i="1" s="1"/>
  <c r="BU24" i="1"/>
  <c r="CG24" i="1" s="1"/>
  <c r="BO69" i="1"/>
  <c r="CA69" i="1" s="1"/>
  <c r="BW69" i="1"/>
  <c r="CI69" i="1" s="1"/>
  <c r="BR69" i="1"/>
  <c r="CD69" i="1" s="1"/>
  <c r="BT69" i="1"/>
  <c r="CF69" i="1" s="1"/>
  <c r="BM69" i="1"/>
  <c r="BY69" i="1" s="1"/>
  <c r="BV69" i="1"/>
  <c r="CH69" i="1" s="1"/>
  <c r="BU69" i="1"/>
  <c r="CG69" i="1" s="1"/>
  <c r="BX69" i="1"/>
  <c r="CJ69" i="1" s="1"/>
  <c r="BP69" i="1"/>
  <c r="CB69" i="1" s="1"/>
  <c r="BN69" i="1"/>
  <c r="BZ69" i="1" s="1"/>
  <c r="BQ69" i="1"/>
  <c r="CC69" i="1" s="1"/>
  <c r="BS69" i="1"/>
  <c r="CE69" i="1" s="1"/>
  <c r="BM97" i="1"/>
  <c r="BY97" i="1" s="1"/>
  <c r="BU97" i="1"/>
  <c r="CG97" i="1" s="1"/>
  <c r="BN97" i="1"/>
  <c r="BZ97" i="1" s="1"/>
  <c r="BW97" i="1"/>
  <c r="CI97" i="1" s="1"/>
  <c r="BP97" i="1"/>
  <c r="CB97" i="1" s="1"/>
  <c r="BV97" i="1"/>
  <c r="CH97" i="1" s="1"/>
  <c r="BX97" i="1"/>
  <c r="CJ97" i="1" s="1"/>
  <c r="BQ97" i="1"/>
  <c r="CC97" i="1" s="1"/>
  <c r="BS97" i="1"/>
  <c r="CE97" i="1" s="1"/>
  <c r="BT97" i="1"/>
  <c r="CF97" i="1" s="1"/>
  <c r="BR97" i="1"/>
  <c r="CD97" i="1" s="1"/>
  <c r="BO97" i="1"/>
  <c r="CA97" i="1" s="1"/>
  <c r="BQ128" i="1"/>
  <c r="CC128" i="1" s="1"/>
  <c r="BS128" i="1"/>
  <c r="CE128" i="1" s="1"/>
  <c r="BM128" i="1"/>
  <c r="BY128" i="1" s="1"/>
  <c r="BW128" i="1"/>
  <c r="CI128" i="1" s="1"/>
  <c r="BN128" i="1"/>
  <c r="BZ128" i="1" s="1"/>
  <c r="BX128" i="1"/>
  <c r="CJ128" i="1" s="1"/>
  <c r="BO128" i="1"/>
  <c r="CA128" i="1" s="1"/>
  <c r="BR128" i="1"/>
  <c r="CD128" i="1" s="1"/>
  <c r="BV128" i="1"/>
  <c r="CH128" i="1" s="1"/>
  <c r="BP128" i="1"/>
  <c r="CB128" i="1" s="1"/>
  <c r="BT128" i="1"/>
  <c r="CF128" i="1" s="1"/>
  <c r="BU128" i="1"/>
  <c r="CG128" i="1" s="1"/>
  <c r="BT88" i="1"/>
  <c r="CF88" i="1" s="1"/>
  <c r="BO88" i="1"/>
  <c r="CA88" i="1" s="1"/>
  <c r="BX88" i="1"/>
  <c r="CJ88" i="1" s="1"/>
  <c r="BU88" i="1"/>
  <c r="CG88" i="1" s="1"/>
  <c r="BQ88" i="1"/>
  <c r="CC88" i="1" s="1"/>
  <c r="BP88" i="1"/>
  <c r="CB88" i="1" s="1"/>
  <c r="BS88" i="1"/>
  <c r="CE88" i="1" s="1"/>
  <c r="BW88" i="1"/>
  <c r="CI88" i="1" s="1"/>
  <c r="BM88" i="1"/>
  <c r="BY88" i="1" s="1"/>
  <c r="BN88" i="1"/>
  <c r="BZ88" i="1" s="1"/>
  <c r="BR88" i="1"/>
  <c r="CD88" i="1" s="1"/>
  <c r="BV88" i="1"/>
  <c r="CH88" i="1" s="1"/>
  <c r="BT28" i="1"/>
  <c r="CF28" i="1" s="1"/>
  <c r="BO28" i="1"/>
  <c r="CA28" i="1" s="1"/>
  <c r="BX28" i="1"/>
  <c r="CJ28" i="1" s="1"/>
  <c r="BS28" i="1"/>
  <c r="CE28" i="1" s="1"/>
  <c r="BU28" i="1"/>
  <c r="CG28" i="1" s="1"/>
  <c r="BW28" i="1"/>
  <c r="CI28" i="1" s="1"/>
  <c r="BR28" i="1"/>
  <c r="CD28" i="1" s="1"/>
  <c r="BM28" i="1"/>
  <c r="BY28" i="1" s="1"/>
  <c r="BN28" i="1"/>
  <c r="BZ28" i="1" s="1"/>
  <c r="BP28" i="1"/>
  <c r="CB28" i="1" s="1"/>
  <c r="BQ28" i="1"/>
  <c r="CC28" i="1" s="1"/>
  <c r="BV28" i="1"/>
  <c r="CH28" i="1" s="1"/>
  <c r="BQ19" i="1"/>
  <c r="CC19" i="1" s="1"/>
  <c r="BS19" i="1"/>
  <c r="CE19" i="1" s="1"/>
  <c r="BT19" i="1"/>
  <c r="CF19" i="1" s="1"/>
  <c r="BU19" i="1"/>
  <c r="CG19" i="1" s="1"/>
  <c r="BN19" i="1"/>
  <c r="BZ19" i="1" s="1"/>
  <c r="BO19" i="1"/>
  <c r="CA19" i="1" s="1"/>
  <c r="BP19" i="1"/>
  <c r="CB19" i="1" s="1"/>
  <c r="BR19" i="1"/>
  <c r="CD19" i="1" s="1"/>
  <c r="BV19" i="1"/>
  <c r="CH19" i="1" s="1"/>
  <c r="BW19" i="1"/>
  <c r="CI19" i="1" s="1"/>
  <c r="BM19" i="1"/>
  <c r="BY19" i="1" s="1"/>
  <c r="BX19" i="1"/>
  <c r="CJ19" i="1" s="1"/>
  <c r="BM119" i="1"/>
  <c r="BY119" i="1" s="1"/>
  <c r="BU119" i="1"/>
  <c r="CG119" i="1" s="1"/>
  <c r="BO119" i="1"/>
  <c r="CA119" i="1" s="1"/>
  <c r="BW119" i="1"/>
  <c r="CI119" i="1" s="1"/>
  <c r="BQ119" i="1"/>
  <c r="CC119" i="1" s="1"/>
  <c r="BR119" i="1"/>
  <c r="CD119" i="1" s="1"/>
  <c r="BS119" i="1"/>
  <c r="CE119" i="1" s="1"/>
  <c r="BV119" i="1"/>
  <c r="CH119" i="1" s="1"/>
  <c r="BT119" i="1"/>
  <c r="CF119" i="1" s="1"/>
  <c r="BX119" i="1"/>
  <c r="CJ119" i="1" s="1"/>
  <c r="BN119" i="1"/>
  <c r="BZ119" i="1" s="1"/>
  <c r="BP119" i="1"/>
  <c r="CB119" i="1" s="1"/>
  <c r="BO21" i="1"/>
  <c r="CA21" i="1" s="1"/>
  <c r="BP21" i="1"/>
  <c r="CB21" i="1" s="1"/>
  <c r="BX21" i="1"/>
  <c r="CJ21" i="1" s="1"/>
  <c r="BU21" i="1"/>
  <c r="CG21" i="1" s="1"/>
  <c r="BM21" i="1"/>
  <c r="BY21" i="1" s="1"/>
  <c r="BN21" i="1"/>
  <c r="BZ21" i="1" s="1"/>
  <c r="BQ21" i="1"/>
  <c r="CC21" i="1" s="1"/>
  <c r="BR21" i="1"/>
  <c r="CD21" i="1" s="1"/>
  <c r="BW21" i="1"/>
  <c r="CI21" i="1" s="1"/>
  <c r="BS21" i="1"/>
  <c r="CE21" i="1" s="1"/>
  <c r="BT21" i="1"/>
  <c r="CF21" i="1" s="1"/>
  <c r="BV21" i="1"/>
  <c r="CH21" i="1" s="1"/>
  <c r="BS139" i="1"/>
  <c r="CE139" i="1" s="1"/>
  <c r="BM139" i="1"/>
  <c r="BY139" i="1" s="1"/>
  <c r="BU139" i="1"/>
  <c r="CG139" i="1" s="1"/>
  <c r="BO139" i="1"/>
  <c r="CA139" i="1" s="1"/>
  <c r="BW139" i="1"/>
  <c r="CI139" i="1" s="1"/>
  <c r="BX139" i="1"/>
  <c r="CJ139" i="1" s="1"/>
  <c r="BN139" i="1"/>
  <c r="BZ139" i="1" s="1"/>
  <c r="BR139" i="1"/>
  <c r="CD139" i="1" s="1"/>
  <c r="BP139" i="1"/>
  <c r="CB139" i="1" s="1"/>
  <c r="BQ139" i="1"/>
  <c r="CC139" i="1" s="1"/>
  <c r="BV139" i="1"/>
  <c r="CH139" i="1" s="1"/>
  <c r="BT139" i="1"/>
  <c r="CF139" i="1" s="1"/>
  <c r="BR42" i="1"/>
  <c r="CD42" i="1" s="1"/>
  <c r="BU42" i="1"/>
  <c r="CG42" i="1" s="1"/>
  <c r="BO42" i="1"/>
  <c r="CA42" i="1" s="1"/>
  <c r="BQ42" i="1"/>
  <c r="CC42" i="1" s="1"/>
  <c r="BS42" i="1"/>
  <c r="CE42" i="1" s="1"/>
  <c r="BW42" i="1"/>
  <c r="CI42" i="1" s="1"/>
  <c r="BM42" i="1"/>
  <c r="BY42" i="1" s="1"/>
  <c r="BN42" i="1"/>
  <c r="BZ42" i="1" s="1"/>
  <c r="BP42" i="1"/>
  <c r="CB42" i="1" s="1"/>
  <c r="BV42" i="1"/>
  <c r="CH42" i="1" s="1"/>
  <c r="BT42" i="1"/>
  <c r="CF42" i="1" s="1"/>
  <c r="BX42" i="1"/>
  <c r="CJ42" i="1" s="1"/>
  <c r="BQ152" i="1"/>
  <c r="CC152" i="1" s="1"/>
  <c r="BS152" i="1"/>
  <c r="CE152" i="1" s="1"/>
  <c r="BN152" i="1"/>
  <c r="BZ152" i="1" s="1"/>
  <c r="BX152" i="1"/>
  <c r="CJ152" i="1" s="1"/>
  <c r="BO152" i="1"/>
  <c r="CA152" i="1" s="1"/>
  <c r="BP152" i="1"/>
  <c r="CB152" i="1" s="1"/>
  <c r="BU152" i="1"/>
  <c r="CG152" i="1" s="1"/>
  <c r="BR152" i="1"/>
  <c r="CD152" i="1" s="1"/>
  <c r="BT152" i="1"/>
  <c r="CF152" i="1" s="1"/>
  <c r="BV152" i="1"/>
  <c r="CH152" i="1" s="1"/>
  <c r="BW152" i="1"/>
  <c r="CI152" i="1" s="1"/>
  <c r="BM152" i="1"/>
  <c r="BY152" i="1" s="1"/>
  <c r="BO116" i="1"/>
  <c r="CA116" i="1" s="1"/>
  <c r="BW116" i="1"/>
  <c r="CI116" i="1" s="1"/>
  <c r="BQ116" i="1"/>
  <c r="CC116" i="1" s="1"/>
  <c r="BS116" i="1"/>
  <c r="CE116" i="1" s="1"/>
  <c r="BM116" i="1"/>
  <c r="BY116" i="1" s="1"/>
  <c r="BN116" i="1"/>
  <c r="BZ116" i="1" s="1"/>
  <c r="BP116" i="1"/>
  <c r="CB116" i="1" s="1"/>
  <c r="BT116" i="1"/>
  <c r="CF116" i="1" s="1"/>
  <c r="BX116" i="1"/>
  <c r="CJ116" i="1" s="1"/>
  <c r="BR116" i="1"/>
  <c r="CD116" i="1" s="1"/>
  <c r="BU116" i="1"/>
  <c r="CG116" i="1" s="1"/>
  <c r="BV116" i="1"/>
  <c r="CH116" i="1" s="1"/>
  <c r="BS74" i="1"/>
  <c r="CE74" i="1" s="1"/>
  <c r="BN74" i="1"/>
  <c r="BZ74" i="1" s="1"/>
  <c r="BW74" i="1"/>
  <c r="CI74" i="1" s="1"/>
  <c r="BM74" i="1"/>
  <c r="BY74" i="1" s="1"/>
  <c r="BX74" i="1"/>
  <c r="CJ74" i="1" s="1"/>
  <c r="BO74" i="1"/>
  <c r="CA74" i="1" s="1"/>
  <c r="BP74" i="1"/>
  <c r="CB74" i="1" s="1"/>
  <c r="BT74" i="1"/>
  <c r="CF74" i="1" s="1"/>
  <c r="BU74" i="1"/>
  <c r="CG74" i="1" s="1"/>
  <c r="BQ74" i="1"/>
  <c r="CC74" i="1" s="1"/>
  <c r="BR74" i="1"/>
  <c r="CD74" i="1" s="1"/>
  <c r="BV74" i="1"/>
  <c r="CH74" i="1" s="1"/>
  <c r="BO71" i="1"/>
  <c r="CA71" i="1" s="1"/>
  <c r="BW71" i="1"/>
  <c r="CI71" i="1" s="1"/>
  <c r="BT71" i="1"/>
  <c r="CF71" i="1" s="1"/>
  <c r="BP71" i="1"/>
  <c r="CB71" i="1" s="1"/>
  <c r="BM71" i="1"/>
  <c r="BY71" i="1" s="1"/>
  <c r="BN71" i="1"/>
  <c r="BZ71" i="1" s="1"/>
  <c r="BQ71" i="1"/>
  <c r="CC71" i="1" s="1"/>
  <c r="BU71" i="1"/>
  <c r="CG71" i="1" s="1"/>
  <c r="BV71" i="1"/>
  <c r="CH71" i="1" s="1"/>
  <c r="BX71" i="1"/>
  <c r="CJ71" i="1" s="1"/>
  <c r="BR71" i="1"/>
  <c r="CD71" i="1" s="1"/>
  <c r="BS71" i="1"/>
  <c r="CE71" i="1" s="1"/>
  <c r="BS68" i="1"/>
  <c r="CE68" i="1" s="1"/>
  <c r="BU68" i="1"/>
  <c r="CG68" i="1" s="1"/>
  <c r="BN68" i="1"/>
  <c r="BZ68" i="1" s="1"/>
  <c r="BW68" i="1"/>
  <c r="CI68" i="1" s="1"/>
  <c r="BP68" i="1"/>
  <c r="CB68" i="1" s="1"/>
  <c r="BM68" i="1"/>
  <c r="BY68" i="1" s="1"/>
  <c r="BO68" i="1"/>
  <c r="CA68" i="1" s="1"/>
  <c r="BQ68" i="1"/>
  <c r="CC68" i="1" s="1"/>
  <c r="BV68" i="1"/>
  <c r="CH68" i="1" s="1"/>
  <c r="BR68" i="1"/>
  <c r="CD68" i="1" s="1"/>
  <c r="BT68" i="1"/>
  <c r="CF68" i="1" s="1"/>
  <c r="BX68" i="1"/>
  <c r="CJ68" i="1" s="1"/>
  <c r="BT92" i="1"/>
  <c r="CF92" i="1" s="1"/>
  <c r="BS92" i="1"/>
  <c r="CE92" i="1" s="1"/>
  <c r="BN92" i="1"/>
  <c r="BZ92" i="1" s="1"/>
  <c r="BX92" i="1"/>
  <c r="CJ92" i="1" s="1"/>
  <c r="BU92" i="1"/>
  <c r="CG92" i="1" s="1"/>
  <c r="BR92" i="1"/>
  <c r="CD92" i="1" s="1"/>
  <c r="BW92" i="1"/>
  <c r="CI92" i="1" s="1"/>
  <c r="BM92" i="1"/>
  <c r="BY92" i="1" s="1"/>
  <c r="BO92" i="1"/>
  <c r="CA92" i="1" s="1"/>
  <c r="BQ92" i="1"/>
  <c r="CC92" i="1" s="1"/>
  <c r="BP92" i="1"/>
  <c r="CB92" i="1" s="1"/>
  <c r="BV92" i="1"/>
  <c r="CH92" i="1" s="1"/>
  <c r="BQ98" i="1"/>
  <c r="CC98" i="1" s="1"/>
  <c r="BS98" i="1"/>
  <c r="CE98" i="1" s="1"/>
  <c r="BU98" i="1"/>
  <c r="CG98" i="1" s="1"/>
  <c r="BO98" i="1"/>
  <c r="CA98" i="1" s="1"/>
  <c r="BP98" i="1"/>
  <c r="CB98" i="1" s="1"/>
  <c r="BR98" i="1"/>
  <c r="CD98" i="1" s="1"/>
  <c r="BV98" i="1"/>
  <c r="CH98" i="1" s="1"/>
  <c r="BM98" i="1"/>
  <c r="BY98" i="1" s="1"/>
  <c r="BT98" i="1"/>
  <c r="CF98" i="1" s="1"/>
  <c r="BW98" i="1"/>
  <c r="CI98" i="1" s="1"/>
  <c r="BX98" i="1"/>
  <c r="CJ98" i="1" s="1"/>
  <c r="BN98" i="1"/>
  <c r="BZ98" i="1" s="1"/>
  <c r="BS156" i="1"/>
  <c r="CE156" i="1" s="1"/>
  <c r="BO156" i="1"/>
  <c r="CA156" i="1" s="1"/>
  <c r="BX156" i="1"/>
  <c r="CJ156" i="1" s="1"/>
  <c r="BP156" i="1"/>
  <c r="CB156" i="1" s="1"/>
  <c r="BQ156" i="1"/>
  <c r="CC156" i="1" s="1"/>
  <c r="BU156" i="1"/>
  <c r="CG156" i="1" s="1"/>
  <c r="BN156" i="1"/>
  <c r="BZ156" i="1" s="1"/>
  <c r="BR156" i="1"/>
  <c r="CD156" i="1" s="1"/>
  <c r="BW156" i="1"/>
  <c r="CI156" i="1" s="1"/>
  <c r="BT156" i="1"/>
  <c r="CF156" i="1" s="1"/>
  <c r="BV156" i="1"/>
  <c r="CH156" i="1" s="1"/>
  <c r="BM156" i="1"/>
  <c r="BY156" i="1" s="1"/>
  <c r="BO79" i="1"/>
  <c r="CA79" i="1" s="1"/>
  <c r="BW79" i="1"/>
  <c r="CI79" i="1" s="1"/>
  <c r="BP79" i="1"/>
  <c r="CB79" i="1" s="1"/>
  <c r="BN79" i="1"/>
  <c r="BZ79" i="1" s="1"/>
  <c r="BQ79" i="1"/>
  <c r="CC79" i="1" s="1"/>
  <c r="BR79" i="1"/>
  <c r="CD79" i="1" s="1"/>
  <c r="BU79" i="1"/>
  <c r="CG79" i="1" s="1"/>
  <c r="BM79" i="1"/>
  <c r="BY79" i="1" s="1"/>
  <c r="BS79" i="1"/>
  <c r="CE79" i="1" s="1"/>
  <c r="BX79" i="1"/>
  <c r="CJ79" i="1" s="1"/>
  <c r="BV79" i="1"/>
  <c r="CH79" i="1" s="1"/>
  <c r="BT79" i="1"/>
  <c r="CF79" i="1" s="1"/>
  <c r="BO130" i="1"/>
  <c r="CA130" i="1" s="1"/>
  <c r="BW130" i="1"/>
  <c r="CI130" i="1" s="1"/>
  <c r="BP130" i="1"/>
  <c r="CB130" i="1" s="1"/>
  <c r="BX130" i="1"/>
  <c r="CJ130" i="1" s="1"/>
  <c r="BQ130" i="1"/>
  <c r="CC130" i="1" s="1"/>
  <c r="BS130" i="1"/>
  <c r="CE130" i="1" s="1"/>
  <c r="BV130" i="1"/>
  <c r="CH130" i="1" s="1"/>
  <c r="BR130" i="1"/>
  <c r="CD130" i="1" s="1"/>
  <c r="BU130" i="1"/>
  <c r="CG130" i="1" s="1"/>
  <c r="BM130" i="1"/>
  <c r="BY130" i="1" s="1"/>
  <c r="BT130" i="1"/>
  <c r="CF130" i="1" s="1"/>
  <c r="BN130" i="1"/>
  <c r="BZ130" i="1" s="1"/>
  <c r="BP29" i="1"/>
  <c r="CB29" i="1" s="1"/>
  <c r="BX29" i="1"/>
  <c r="CJ29" i="1" s="1"/>
  <c r="BU29" i="1"/>
  <c r="CG29" i="1" s="1"/>
  <c r="BO29" i="1"/>
  <c r="CA29" i="1" s="1"/>
  <c r="BQ29" i="1"/>
  <c r="CC29" i="1" s="1"/>
  <c r="BN29" i="1"/>
  <c r="BZ29" i="1" s="1"/>
  <c r="BV29" i="1"/>
  <c r="CH29" i="1" s="1"/>
  <c r="BS29" i="1"/>
  <c r="CE29" i="1" s="1"/>
  <c r="BT29" i="1"/>
  <c r="CF29" i="1" s="1"/>
  <c r="BW29" i="1"/>
  <c r="CI29" i="1" s="1"/>
  <c r="BM29" i="1"/>
  <c r="BY29" i="1" s="1"/>
  <c r="BR29" i="1"/>
  <c r="CD29" i="1" s="1"/>
  <c r="BP93" i="1"/>
  <c r="CB93" i="1" s="1"/>
  <c r="BX93" i="1"/>
  <c r="CJ93" i="1" s="1"/>
  <c r="BQ93" i="1"/>
  <c r="CC93" i="1" s="1"/>
  <c r="BU93" i="1"/>
  <c r="CG93" i="1" s="1"/>
  <c r="BR93" i="1"/>
  <c r="CD93" i="1" s="1"/>
  <c r="BN93" i="1"/>
  <c r="BZ93" i="1" s="1"/>
  <c r="BV93" i="1"/>
  <c r="CH93" i="1" s="1"/>
  <c r="BW93" i="1"/>
  <c r="CI93" i="1" s="1"/>
  <c r="BM93" i="1"/>
  <c r="BY93" i="1" s="1"/>
  <c r="BO93" i="1"/>
  <c r="CA93" i="1" s="1"/>
  <c r="BT93" i="1"/>
  <c r="CF93" i="1" s="1"/>
  <c r="BS93" i="1"/>
  <c r="CE93" i="1" s="1"/>
  <c r="BQ31" i="1"/>
  <c r="CC31" i="1" s="1"/>
  <c r="BN31" i="1"/>
  <c r="BZ31" i="1" s="1"/>
  <c r="BW31" i="1"/>
  <c r="CI31" i="1" s="1"/>
  <c r="BU31" i="1"/>
  <c r="CG31" i="1" s="1"/>
  <c r="BV31" i="1"/>
  <c r="CH31" i="1" s="1"/>
  <c r="BM31" i="1"/>
  <c r="BY31" i="1" s="1"/>
  <c r="BO31" i="1"/>
  <c r="CA31" i="1" s="1"/>
  <c r="BP31" i="1"/>
  <c r="CB31" i="1" s="1"/>
  <c r="BT31" i="1"/>
  <c r="CF31" i="1" s="1"/>
  <c r="BX31" i="1"/>
  <c r="CJ31" i="1" s="1"/>
  <c r="BS31" i="1"/>
  <c r="CE31" i="1" s="1"/>
  <c r="BR31" i="1"/>
  <c r="CD31" i="1" s="1"/>
  <c r="BQ163" i="1"/>
  <c r="CC163" i="1" s="1"/>
  <c r="BR163" i="1"/>
  <c r="CD163" i="1" s="1"/>
  <c r="BS163" i="1"/>
  <c r="CE163" i="1" s="1"/>
  <c r="BN163" i="1"/>
  <c r="BZ163" i="1" s="1"/>
  <c r="BV163" i="1"/>
  <c r="CH163" i="1" s="1"/>
  <c r="BM163" i="1"/>
  <c r="BY163" i="1" s="1"/>
  <c r="BW163" i="1"/>
  <c r="CI163" i="1" s="1"/>
  <c r="BO163" i="1"/>
  <c r="CA163" i="1" s="1"/>
  <c r="BU163" i="1"/>
  <c r="CG163" i="1" s="1"/>
  <c r="BP163" i="1"/>
  <c r="CB163" i="1" s="1"/>
  <c r="BT163" i="1"/>
  <c r="CF163" i="1" s="1"/>
  <c r="BX163" i="1"/>
  <c r="CJ163" i="1" s="1"/>
  <c r="BM48" i="1"/>
  <c r="BY48" i="1" s="1"/>
  <c r="BU48" i="1"/>
  <c r="CG48" i="1" s="1"/>
  <c r="BO48" i="1"/>
  <c r="CA48" i="1" s="1"/>
  <c r="BX48" i="1"/>
  <c r="CJ48" i="1" s="1"/>
  <c r="BP48" i="1"/>
  <c r="CB48" i="1" s="1"/>
  <c r="BS48" i="1"/>
  <c r="CE48" i="1" s="1"/>
  <c r="BQ48" i="1"/>
  <c r="CC48" i="1" s="1"/>
  <c r="BR48" i="1"/>
  <c r="CD48" i="1" s="1"/>
  <c r="BT48" i="1"/>
  <c r="CF48" i="1" s="1"/>
  <c r="BW48" i="1"/>
  <c r="CI48" i="1" s="1"/>
  <c r="BN48" i="1"/>
  <c r="BZ48" i="1" s="1"/>
  <c r="BV48" i="1"/>
  <c r="CH48" i="1" s="1"/>
  <c r="BQ144" i="1"/>
  <c r="CC144" i="1" s="1"/>
  <c r="BS144" i="1"/>
  <c r="CE144" i="1" s="1"/>
  <c r="BN144" i="1"/>
  <c r="BZ144" i="1" s="1"/>
  <c r="BX144" i="1"/>
  <c r="CJ144" i="1" s="1"/>
  <c r="BO144" i="1"/>
  <c r="CA144" i="1" s="1"/>
  <c r="BP144" i="1"/>
  <c r="CB144" i="1" s="1"/>
  <c r="BU144" i="1"/>
  <c r="CG144" i="1" s="1"/>
  <c r="BR144" i="1"/>
  <c r="CD144" i="1" s="1"/>
  <c r="BT144" i="1"/>
  <c r="CF144" i="1" s="1"/>
  <c r="BV144" i="1"/>
  <c r="CH144" i="1" s="1"/>
  <c r="BW144" i="1"/>
  <c r="CI144" i="1" s="1"/>
  <c r="BM144" i="1"/>
  <c r="BY144" i="1" s="1"/>
  <c r="BQ47" i="1"/>
  <c r="CC47" i="1" s="1"/>
  <c r="BO47" i="1"/>
  <c r="CA47" i="1" s="1"/>
  <c r="BX47" i="1"/>
  <c r="CJ47" i="1" s="1"/>
  <c r="BP47" i="1"/>
  <c r="CB47" i="1" s="1"/>
  <c r="BR47" i="1"/>
  <c r="CD47" i="1" s="1"/>
  <c r="BU47" i="1"/>
  <c r="CG47" i="1" s="1"/>
  <c r="BT47" i="1"/>
  <c r="CF47" i="1" s="1"/>
  <c r="BV47" i="1"/>
  <c r="CH47" i="1" s="1"/>
  <c r="BW47" i="1"/>
  <c r="CI47" i="1" s="1"/>
  <c r="BM47" i="1"/>
  <c r="BY47" i="1" s="1"/>
  <c r="BN47" i="1"/>
  <c r="BZ47" i="1" s="1"/>
  <c r="BS47" i="1"/>
  <c r="CE47" i="1" s="1"/>
  <c r="BN37" i="1"/>
  <c r="BZ37" i="1" s="1"/>
  <c r="BV37" i="1"/>
  <c r="CH37" i="1" s="1"/>
  <c r="BT37" i="1"/>
  <c r="CF37" i="1" s="1"/>
  <c r="BU37" i="1"/>
  <c r="CG37" i="1" s="1"/>
  <c r="BW37" i="1"/>
  <c r="CI37" i="1" s="1"/>
  <c r="BM37" i="1"/>
  <c r="BY37" i="1" s="1"/>
  <c r="BX37" i="1"/>
  <c r="CJ37" i="1" s="1"/>
  <c r="BO37" i="1"/>
  <c r="CA37" i="1" s="1"/>
  <c r="BQ37" i="1"/>
  <c r="CC37" i="1" s="1"/>
  <c r="BR37" i="1"/>
  <c r="CD37" i="1" s="1"/>
  <c r="BS37" i="1"/>
  <c r="CE37" i="1" s="1"/>
  <c r="BP37" i="1"/>
  <c r="CB37" i="1" s="1"/>
  <c r="BM151" i="1"/>
  <c r="BY151" i="1" s="1"/>
  <c r="BU151" i="1"/>
  <c r="CG151" i="1" s="1"/>
  <c r="BO151" i="1"/>
  <c r="CA151" i="1" s="1"/>
  <c r="BW151" i="1"/>
  <c r="CI151" i="1" s="1"/>
  <c r="BR151" i="1"/>
  <c r="CD151" i="1" s="1"/>
  <c r="BS151" i="1"/>
  <c r="CE151" i="1" s="1"/>
  <c r="BT151" i="1"/>
  <c r="CF151" i="1" s="1"/>
  <c r="BN151" i="1"/>
  <c r="BZ151" i="1" s="1"/>
  <c r="BP151" i="1"/>
  <c r="CB151" i="1" s="1"/>
  <c r="BQ151" i="1"/>
  <c r="CC151" i="1" s="1"/>
  <c r="BV151" i="1"/>
  <c r="CH151" i="1" s="1"/>
  <c r="BX151" i="1"/>
  <c r="CJ151" i="1" s="1"/>
  <c r="BR38" i="1"/>
  <c r="CD38" i="1" s="1"/>
  <c r="BP38" i="1"/>
  <c r="CB38" i="1" s="1"/>
  <c r="BQ38" i="1"/>
  <c r="CC38" i="1" s="1"/>
  <c r="BS38" i="1"/>
  <c r="CE38" i="1" s="1"/>
  <c r="BT38" i="1"/>
  <c r="CF38" i="1" s="1"/>
  <c r="BU38" i="1"/>
  <c r="CG38" i="1" s="1"/>
  <c r="BN38" i="1"/>
  <c r="BZ38" i="1" s="1"/>
  <c r="BO38" i="1"/>
  <c r="CA38" i="1" s="1"/>
  <c r="BV38" i="1"/>
  <c r="CH38" i="1" s="1"/>
  <c r="BX38" i="1"/>
  <c r="CJ38" i="1" s="1"/>
  <c r="BM38" i="1"/>
  <c r="BY38" i="1" s="1"/>
  <c r="BW38" i="1"/>
  <c r="CI38" i="1" s="1"/>
  <c r="BO140" i="1"/>
  <c r="CA140" i="1" s="1"/>
  <c r="BW140" i="1"/>
  <c r="CI140" i="1" s="1"/>
  <c r="BQ140" i="1"/>
  <c r="CC140" i="1" s="1"/>
  <c r="BS140" i="1"/>
  <c r="CE140" i="1" s="1"/>
  <c r="BU140" i="1"/>
  <c r="CG140" i="1" s="1"/>
  <c r="BV140" i="1"/>
  <c r="CH140" i="1" s="1"/>
  <c r="BX140" i="1"/>
  <c r="CJ140" i="1" s="1"/>
  <c r="BP140" i="1"/>
  <c r="CB140" i="1" s="1"/>
  <c r="BM140" i="1"/>
  <c r="BY140" i="1" s="1"/>
  <c r="BN140" i="1"/>
  <c r="BZ140" i="1" s="1"/>
  <c r="BR140" i="1"/>
  <c r="CD140" i="1" s="1"/>
  <c r="BT140" i="1"/>
  <c r="CF140" i="1" s="1"/>
  <c r="BM117" i="1"/>
  <c r="BY117" i="1" s="1"/>
  <c r="BU117" i="1"/>
  <c r="CG117" i="1" s="1"/>
  <c r="BO117" i="1"/>
  <c r="CA117" i="1" s="1"/>
  <c r="BW117" i="1"/>
  <c r="CI117" i="1" s="1"/>
  <c r="BV117" i="1"/>
  <c r="CH117" i="1" s="1"/>
  <c r="BX117" i="1"/>
  <c r="CJ117" i="1" s="1"/>
  <c r="BN117" i="1"/>
  <c r="BZ117" i="1" s="1"/>
  <c r="BQ117" i="1"/>
  <c r="CC117" i="1" s="1"/>
  <c r="BR117" i="1"/>
  <c r="CD117" i="1" s="1"/>
  <c r="BS117" i="1"/>
  <c r="CE117" i="1" s="1"/>
  <c r="BT117" i="1"/>
  <c r="CF117" i="1" s="1"/>
  <c r="BP117" i="1"/>
  <c r="CB117" i="1" s="1"/>
  <c r="BQ104" i="1"/>
  <c r="CC104" i="1" s="1"/>
  <c r="BS104" i="1"/>
  <c r="CE104" i="1" s="1"/>
  <c r="BT104" i="1"/>
  <c r="CF104" i="1" s="1"/>
  <c r="BU104" i="1"/>
  <c r="CG104" i="1" s="1"/>
  <c r="BN104" i="1"/>
  <c r="BZ104" i="1" s="1"/>
  <c r="BW104" i="1"/>
  <c r="CI104" i="1" s="1"/>
  <c r="BP104" i="1"/>
  <c r="CB104" i="1" s="1"/>
  <c r="BR104" i="1"/>
  <c r="CD104" i="1" s="1"/>
  <c r="BV104" i="1"/>
  <c r="CH104" i="1" s="1"/>
  <c r="BM104" i="1"/>
  <c r="BY104" i="1" s="1"/>
  <c r="BO104" i="1"/>
  <c r="CA104" i="1" s="1"/>
  <c r="BX104" i="1"/>
  <c r="CJ104" i="1" s="1"/>
  <c r="BS76" i="1"/>
  <c r="CE76" i="1" s="1"/>
  <c r="BP76" i="1"/>
  <c r="CB76" i="1" s="1"/>
  <c r="BO76" i="1"/>
  <c r="CA76" i="1" s="1"/>
  <c r="BQ76" i="1"/>
  <c r="CC76" i="1" s="1"/>
  <c r="BR76" i="1"/>
  <c r="CD76" i="1" s="1"/>
  <c r="BV76" i="1"/>
  <c r="CH76" i="1" s="1"/>
  <c r="BM76" i="1"/>
  <c r="BY76" i="1" s="1"/>
  <c r="BU76" i="1"/>
  <c r="CG76" i="1" s="1"/>
  <c r="BX76" i="1"/>
  <c r="CJ76" i="1" s="1"/>
  <c r="BN76" i="1"/>
  <c r="BZ76" i="1" s="1"/>
  <c r="BT76" i="1"/>
  <c r="CF76" i="1" s="1"/>
  <c r="BW76" i="1"/>
  <c r="CI76" i="1" s="1"/>
  <c r="BO58" i="1"/>
  <c r="CA58" i="1" s="1"/>
  <c r="BW58" i="1"/>
  <c r="CI58" i="1" s="1"/>
  <c r="BP58" i="1"/>
  <c r="CB58" i="1" s="1"/>
  <c r="BX58" i="1"/>
  <c r="CJ58" i="1" s="1"/>
  <c r="BQ58" i="1"/>
  <c r="CC58" i="1" s="1"/>
  <c r="BS58" i="1"/>
  <c r="CE58" i="1" s="1"/>
  <c r="BV58" i="1"/>
  <c r="CH58" i="1" s="1"/>
  <c r="BN58" i="1"/>
  <c r="BZ58" i="1" s="1"/>
  <c r="BM58" i="1"/>
  <c r="BY58" i="1" s="1"/>
  <c r="BU58" i="1"/>
  <c r="CG58" i="1" s="1"/>
  <c r="BT58" i="1"/>
  <c r="CF58" i="1" s="1"/>
  <c r="BR58" i="1"/>
  <c r="CD58" i="1" s="1"/>
  <c r="BS143" i="1"/>
  <c r="CE143" i="1" s="1"/>
  <c r="BM143" i="1"/>
  <c r="BY143" i="1" s="1"/>
  <c r="BU143" i="1"/>
  <c r="CG143" i="1" s="1"/>
  <c r="BO143" i="1"/>
  <c r="CA143" i="1" s="1"/>
  <c r="BW143" i="1"/>
  <c r="CI143" i="1" s="1"/>
  <c r="BQ143" i="1"/>
  <c r="CC143" i="1" s="1"/>
  <c r="BR143" i="1"/>
  <c r="CD143" i="1" s="1"/>
  <c r="BT143" i="1"/>
  <c r="CF143" i="1" s="1"/>
  <c r="BX143" i="1"/>
  <c r="CJ143" i="1" s="1"/>
  <c r="BN143" i="1"/>
  <c r="BZ143" i="1" s="1"/>
  <c r="BP143" i="1"/>
  <c r="CB143" i="1" s="1"/>
  <c r="BV143" i="1"/>
  <c r="CH143" i="1" s="1"/>
  <c r="BO77" i="1"/>
  <c r="CA77" i="1" s="1"/>
  <c r="BW77" i="1"/>
  <c r="CI77" i="1" s="1"/>
  <c r="BM77" i="1"/>
  <c r="BY77" i="1" s="1"/>
  <c r="BV77" i="1"/>
  <c r="CH77" i="1" s="1"/>
  <c r="BX77" i="1"/>
  <c r="CJ77" i="1" s="1"/>
  <c r="BN77" i="1"/>
  <c r="BZ77" i="1" s="1"/>
  <c r="BP77" i="1"/>
  <c r="CB77" i="1" s="1"/>
  <c r="BS77" i="1"/>
  <c r="CE77" i="1" s="1"/>
  <c r="BQ77" i="1"/>
  <c r="CC77" i="1" s="1"/>
  <c r="BU77" i="1"/>
  <c r="CG77" i="1" s="1"/>
  <c r="BT77" i="1"/>
  <c r="CF77" i="1" s="1"/>
  <c r="BR77" i="1"/>
  <c r="CD77" i="1" s="1"/>
  <c r="BO134" i="1"/>
  <c r="CA134" i="1" s="1"/>
  <c r="BW134" i="1"/>
  <c r="CI134" i="1" s="1"/>
  <c r="BP134" i="1"/>
  <c r="CB134" i="1" s="1"/>
  <c r="BX134" i="1"/>
  <c r="CJ134" i="1" s="1"/>
  <c r="BQ134" i="1"/>
  <c r="CC134" i="1" s="1"/>
  <c r="BS134" i="1"/>
  <c r="CE134" i="1" s="1"/>
  <c r="BV134" i="1"/>
  <c r="CH134" i="1" s="1"/>
  <c r="BR134" i="1"/>
  <c r="CD134" i="1" s="1"/>
  <c r="BT134" i="1"/>
  <c r="CF134" i="1" s="1"/>
  <c r="BU134" i="1"/>
  <c r="CG134" i="1" s="1"/>
  <c r="BM134" i="1"/>
  <c r="BY134" i="1" s="1"/>
  <c r="BN134" i="1"/>
  <c r="BZ134" i="1" s="1"/>
  <c r="BM50" i="1"/>
  <c r="BY50" i="1" s="1"/>
  <c r="BU50" i="1"/>
  <c r="CG50" i="1" s="1"/>
  <c r="BQ50" i="1"/>
  <c r="CC50" i="1" s="1"/>
  <c r="BV50" i="1"/>
  <c r="CH50" i="1" s="1"/>
  <c r="BR50" i="1"/>
  <c r="CD50" i="1" s="1"/>
  <c r="BS50" i="1"/>
  <c r="CE50" i="1" s="1"/>
  <c r="BT50" i="1"/>
  <c r="CF50" i="1" s="1"/>
  <c r="BX50" i="1"/>
  <c r="CJ50" i="1" s="1"/>
  <c r="BO50" i="1"/>
  <c r="CA50" i="1" s="1"/>
  <c r="BP50" i="1"/>
  <c r="CB50" i="1" s="1"/>
  <c r="BW50" i="1"/>
  <c r="CI50" i="1" s="1"/>
  <c r="BN50" i="1"/>
  <c r="BZ50" i="1" s="1"/>
  <c r="BM145" i="1"/>
  <c r="BY145" i="1" s="1"/>
  <c r="BU145" i="1"/>
  <c r="CG145" i="1" s="1"/>
  <c r="BO145" i="1"/>
  <c r="CA145" i="1" s="1"/>
  <c r="BW145" i="1"/>
  <c r="CI145" i="1" s="1"/>
  <c r="BX145" i="1"/>
  <c r="CJ145" i="1" s="1"/>
  <c r="BN145" i="1"/>
  <c r="BZ145" i="1" s="1"/>
  <c r="BP145" i="1"/>
  <c r="CB145" i="1" s="1"/>
  <c r="BS145" i="1"/>
  <c r="CE145" i="1" s="1"/>
  <c r="BT145" i="1"/>
  <c r="CF145" i="1" s="1"/>
  <c r="BV145" i="1"/>
  <c r="CH145" i="1" s="1"/>
  <c r="BR145" i="1"/>
  <c r="CD145" i="1" s="1"/>
  <c r="BQ145" i="1"/>
  <c r="CC145" i="1" s="1"/>
  <c r="BO132" i="1"/>
  <c r="CA132" i="1" s="1"/>
  <c r="BW132" i="1"/>
  <c r="CI132" i="1" s="1"/>
  <c r="BP132" i="1"/>
  <c r="CB132" i="1" s="1"/>
  <c r="BX132" i="1"/>
  <c r="CJ132" i="1" s="1"/>
  <c r="BQ132" i="1"/>
  <c r="CC132" i="1" s="1"/>
  <c r="BS132" i="1"/>
  <c r="CE132" i="1" s="1"/>
  <c r="BV132" i="1"/>
  <c r="CH132" i="1" s="1"/>
  <c r="BR132" i="1"/>
  <c r="CD132" i="1" s="1"/>
  <c r="BM132" i="1"/>
  <c r="BY132" i="1" s="1"/>
  <c r="BN132" i="1"/>
  <c r="BZ132" i="1" s="1"/>
  <c r="BT132" i="1"/>
  <c r="CF132" i="1" s="1"/>
  <c r="BU132" i="1"/>
  <c r="CG132" i="1" s="1"/>
  <c r="BQ161" i="1"/>
  <c r="CC161" i="1" s="1"/>
  <c r="BR161" i="1"/>
  <c r="CD161" i="1" s="1"/>
  <c r="BS161" i="1"/>
  <c r="CE161" i="1" s="1"/>
  <c r="BN161" i="1"/>
  <c r="BZ161" i="1" s="1"/>
  <c r="BV161" i="1"/>
  <c r="CH161" i="1" s="1"/>
  <c r="BM161" i="1"/>
  <c r="BY161" i="1" s="1"/>
  <c r="BU161" i="1"/>
  <c r="CG161" i="1" s="1"/>
  <c r="BW161" i="1"/>
  <c r="CI161" i="1" s="1"/>
  <c r="BO161" i="1"/>
  <c r="CA161" i="1" s="1"/>
  <c r="BP161" i="1"/>
  <c r="CB161" i="1" s="1"/>
  <c r="BT161" i="1"/>
  <c r="CF161" i="1" s="1"/>
  <c r="BX161" i="1"/>
  <c r="CJ161" i="1" s="1"/>
  <c r="BM34" i="1"/>
  <c r="BY34" i="1" s="1"/>
  <c r="BU34" i="1"/>
  <c r="CG34" i="1" s="1"/>
  <c r="BN34" i="1"/>
  <c r="BZ34" i="1" s="1"/>
  <c r="BW34" i="1"/>
  <c r="CI34" i="1" s="1"/>
  <c r="BT34" i="1"/>
  <c r="CF34" i="1" s="1"/>
  <c r="BQ34" i="1"/>
  <c r="CC34" i="1" s="1"/>
  <c r="BX34" i="1"/>
  <c r="CJ34" i="1" s="1"/>
  <c r="BO34" i="1"/>
  <c r="CA34" i="1" s="1"/>
  <c r="BP34" i="1"/>
  <c r="CB34" i="1" s="1"/>
  <c r="BR34" i="1"/>
  <c r="CD34" i="1" s="1"/>
  <c r="BV34" i="1"/>
  <c r="CH34" i="1" s="1"/>
  <c r="BS34" i="1"/>
  <c r="CE34" i="1" s="1"/>
  <c r="BT22" i="1"/>
  <c r="CF22" i="1" s="1"/>
  <c r="BQ22" i="1"/>
  <c r="CC22" i="1" s="1"/>
  <c r="BS22" i="1"/>
  <c r="CE22" i="1" s="1"/>
  <c r="BU22" i="1"/>
  <c r="CG22" i="1" s="1"/>
  <c r="BV22" i="1"/>
  <c r="CH22" i="1" s="1"/>
  <c r="BM22" i="1"/>
  <c r="BY22" i="1" s="1"/>
  <c r="BW22" i="1"/>
  <c r="CI22" i="1" s="1"/>
  <c r="BX22" i="1"/>
  <c r="CJ22" i="1" s="1"/>
  <c r="BO22" i="1"/>
  <c r="CA22" i="1" s="1"/>
  <c r="BP22" i="1"/>
  <c r="CB22" i="1" s="1"/>
  <c r="BR22" i="1"/>
  <c r="CD22" i="1" s="1"/>
  <c r="BN22" i="1"/>
  <c r="BZ22" i="1" s="1"/>
  <c r="BS141" i="1"/>
  <c r="CE141" i="1" s="1"/>
  <c r="BM141" i="1"/>
  <c r="BY141" i="1" s="1"/>
  <c r="BU141" i="1"/>
  <c r="CG141" i="1" s="1"/>
  <c r="BO141" i="1"/>
  <c r="CA141" i="1" s="1"/>
  <c r="BW141" i="1"/>
  <c r="CI141" i="1" s="1"/>
  <c r="BT141" i="1"/>
  <c r="CF141" i="1" s="1"/>
  <c r="BV141" i="1"/>
  <c r="CH141" i="1" s="1"/>
  <c r="BX141" i="1"/>
  <c r="CJ141" i="1" s="1"/>
  <c r="BP141" i="1"/>
  <c r="CB141" i="1" s="1"/>
  <c r="BN141" i="1"/>
  <c r="BZ141" i="1" s="1"/>
  <c r="BQ141" i="1"/>
  <c r="CC141" i="1" s="1"/>
  <c r="BR141" i="1"/>
  <c r="CD141" i="1" s="1"/>
  <c r="BQ43" i="1"/>
  <c r="CC43" i="1" s="1"/>
  <c r="BT43" i="1"/>
  <c r="CF43" i="1" s="1"/>
  <c r="BU43" i="1"/>
  <c r="CG43" i="1" s="1"/>
  <c r="BV43" i="1"/>
  <c r="CH43" i="1" s="1"/>
  <c r="BO43" i="1"/>
  <c r="CA43" i="1" s="1"/>
  <c r="BW43" i="1"/>
  <c r="CI43" i="1" s="1"/>
  <c r="BX43" i="1"/>
  <c r="CJ43" i="1" s="1"/>
  <c r="BN43" i="1"/>
  <c r="BZ43" i="1" s="1"/>
  <c r="BM43" i="1"/>
  <c r="BY43" i="1" s="1"/>
  <c r="BP43" i="1"/>
  <c r="CB43" i="1" s="1"/>
  <c r="BS43" i="1"/>
  <c r="CE43" i="1" s="1"/>
  <c r="BR43" i="1"/>
  <c r="CD43" i="1" s="1"/>
  <c r="BT84" i="1"/>
  <c r="CF84" i="1" s="1"/>
  <c r="BS84" i="1"/>
  <c r="CE84" i="1" s="1"/>
  <c r="BO84" i="1"/>
  <c r="CA84" i="1" s="1"/>
  <c r="BQ84" i="1"/>
  <c r="CC84" i="1" s="1"/>
  <c r="BV84" i="1"/>
  <c r="CH84" i="1" s="1"/>
  <c r="BR84" i="1"/>
  <c r="CD84" i="1" s="1"/>
  <c r="BW84" i="1"/>
  <c r="CI84" i="1" s="1"/>
  <c r="BU84" i="1"/>
  <c r="CG84" i="1" s="1"/>
  <c r="BX84" i="1"/>
  <c r="CJ84" i="1" s="1"/>
  <c r="BP84" i="1"/>
  <c r="CB84" i="1" s="1"/>
  <c r="BM84" i="1"/>
  <c r="BY84" i="1" s="1"/>
  <c r="BN84" i="1"/>
  <c r="BZ84" i="1" s="1"/>
  <c r="BQ122" i="1"/>
  <c r="CC122" i="1" s="1"/>
  <c r="BS122" i="1"/>
  <c r="CE122" i="1" s="1"/>
  <c r="BR122" i="1"/>
  <c r="CD122" i="1" s="1"/>
  <c r="BT122" i="1"/>
  <c r="CF122" i="1" s="1"/>
  <c r="BU122" i="1"/>
  <c r="CG122" i="1" s="1"/>
  <c r="BM122" i="1"/>
  <c r="BY122" i="1" s="1"/>
  <c r="BW122" i="1"/>
  <c r="CI122" i="1" s="1"/>
  <c r="BP122" i="1"/>
  <c r="CB122" i="1" s="1"/>
  <c r="BN122" i="1"/>
  <c r="BZ122" i="1" s="1"/>
  <c r="BO122" i="1"/>
  <c r="CA122" i="1" s="1"/>
  <c r="BV122" i="1"/>
  <c r="CH122" i="1" s="1"/>
  <c r="BX122" i="1"/>
  <c r="CJ122" i="1" s="1"/>
  <c r="BO75" i="1"/>
  <c r="CA75" i="1" s="1"/>
  <c r="BW75" i="1"/>
  <c r="CI75" i="1" s="1"/>
  <c r="BT75" i="1"/>
  <c r="CF75" i="1" s="1"/>
  <c r="BS75" i="1"/>
  <c r="CE75" i="1" s="1"/>
  <c r="BU75" i="1"/>
  <c r="CG75" i="1" s="1"/>
  <c r="BV75" i="1"/>
  <c r="CH75" i="1" s="1"/>
  <c r="BP75" i="1"/>
  <c r="CB75" i="1" s="1"/>
  <c r="BM75" i="1"/>
  <c r="BY75" i="1" s="1"/>
  <c r="BR75" i="1"/>
  <c r="CD75" i="1" s="1"/>
  <c r="BQ75" i="1"/>
  <c r="CC75" i="1" s="1"/>
  <c r="BN75" i="1"/>
  <c r="BZ75" i="1" s="1"/>
  <c r="BX75" i="1"/>
  <c r="CJ75" i="1" s="1"/>
  <c r="BQ51" i="1"/>
  <c r="CC51" i="1" s="1"/>
  <c r="BM51" i="1"/>
  <c r="BY51" i="1" s="1"/>
  <c r="BV51" i="1"/>
  <c r="CH51" i="1" s="1"/>
  <c r="BR51" i="1"/>
  <c r="CD51" i="1" s="1"/>
  <c r="BX51" i="1"/>
  <c r="CJ51" i="1" s="1"/>
  <c r="BN51" i="1"/>
  <c r="BZ51" i="1" s="1"/>
  <c r="BO51" i="1"/>
  <c r="CA51" i="1" s="1"/>
  <c r="BS51" i="1"/>
  <c r="CE51" i="1" s="1"/>
  <c r="BT51" i="1"/>
  <c r="CF51" i="1" s="1"/>
  <c r="BW51" i="1"/>
  <c r="CI51" i="1" s="1"/>
  <c r="BP51" i="1"/>
  <c r="CB51" i="1" s="1"/>
  <c r="BU51" i="1"/>
  <c r="CG51" i="1" s="1"/>
  <c r="BS72" i="1"/>
  <c r="CE72" i="1" s="1"/>
  <c r="BP72" i="1"/>
  <c r="CB72" i="1" s="1"/>
  <c r="BU72" i="1"/>
  <c r="CG72" i="1" s="1"/>
  <c r="BT72" i="1"/>
  <c r="CF72" i="1" s="1"/>
  <c r="BV72" i="1"/>
  <c r="CH72" i="1" s="1"/>
  <c r="BW72" i="1"/>
  <c r="CI72" i="1" s="1"/>
  <c r="BO72" i="1"/>
  <c r="CA72" i="1" s="1"/>
  <c r="BM72" i="1"/>
  <c r="BY72" i="1" s="1"/>
  <c r="BN72" i="1"/>
  <c r="BZ72" i="1" s="1"/>
  <c r="BX72" i="1"/>
  <c r="CJ72" i="1" s="1"/>
  <c r="BQ72" i="1"/>
  <c r="CC72" i="1" s="1"/>
  <c r="BR72" i="1"/>
  <c r="CD72" i="1" s="1"/>
  <c r="BQ110" i="1"/>
  <c r="CC110" i="1" s="1"/>
  <c r="BP110" i="1"/>
  <c r="CB110" i="1" s="1"/>
  <c r="BS110" i="1"/>
  <c r="CE110" i="1" s="1"/>
  <c r="BU110" i="1"/>
  <c r="CG110" i="1" s="1"/>
  <c r="BT110" i="1"/>
  <c r="CF110" i="1" s="1"/>
  <c r="BV110" i="1"/>
  <c r="CH110" i="1" s="1"/>
  <c r="BW110" i="1"/>
  <c r="CI110" i="1" s="1"/>
  <c r="BM110" i="1"/>
  <c r="BY110" i="1" s="1"/>
  <c r="BN110" i="1"/>
  <c r="BZ110" i="1" s="1"/>
  <c r="BO110" i="1"/>
  <c r="CA110" i="1" s="1"/>
  <c r="BX110" i="1"/>
  <c r="CJ110" i="1" s="1"/>
  <c r="BR110" i="1"/>
  <c r="CD110" i="1" s="1"/>
  <c r="BM99" i="1"/>
  <c r="BY99" i="1" s="1"/>
  <c r="BU99" i="1"/>
  <c r="CG99" i="1" s="1"/>
  <c r="BP99" i="1"/>
  <c r="CB99" i="1" s="1"/>
  <c r="BR99" i="1"/>
  <c r="CD99" i="1" s="1"/>
  <c r="BW99" i="1"/>
  <c r="CI99" i="1" s="1"/>
  <c r="BX99" i="1"/>
  <c r="CJ99" i="1" s="1"/>
  <c r="BN99" i="1"/>
  <c r="BZ99" i="1" s="1"/>
  <c r="BQ99" i="1"/>
  <c r="CC99" i="1" s="1"/>
  <c r="BT99" i="1"/>
  <c r="CF99" i="1" s="1"/>
  <c r="BV99" i="1"/>
  <c r="CH99" i="1" s="1"/>
  <c r="BS99" i="1"/>
  <c r="CE99" i="1" s="1"/>
  <c r="BO99" i="1"/>
  <c r="CA99" i="1" s="1"/>
  <c r="BO157" i="1"/>
  <c r="CA157" i="1" s="1"/>
  <c r="BW157" i="1"/>
  <c r="CI157" i="1" s="1"/>
  <c r="BU157" i="1"/>
  <c r="CG157" i="1" s="1"/>
  <c r="BM157" i="1"/>
  <c r="BY157" i="1" s="1"/>
  <c r="BV157" i="1"/>
  <c r="CH157" i="1" s="1"/>
  <c r="BN157" i="1"/>
  <c r="BZ157" i="1" s="1"/>
  <c r="BX157" i="1"/>
  <c r="CJ157" i="1" s="1"/>
  <c r="BR157" i="1"/>
  <c r="CD157" i="1" s="1"/>
  <c r="BQ157" i="1"/>
  <c r="CC157" i="1" s="1"/>
  <c r="BS157" i="1"/>
  <c r="CE157" i="1" s="1"/>
  <c r="BP157" i="1"/>
  <c r="CB157" i="1" s="1"/>
  <c r="BT157" i="1"/>
  <c r="CF157" i="1" s="1"/>
  <c r="BQ120" i="1"/>
  <c r="CC120" i="1" s="1"/>
  <c r="BS120" i="1"/>
  <c r="CE120" i="1" s="1"/>
  <c r="BM120" i="1"/>
  <c r="BY120" i="1" s="1"/>
  <c r="BW120" i="1"/>
  <c r="CI120" i="1" s="1"/>
  <c r="BN120" i="1"/>
  <c r="BZ120" i="1" s="1"/>
  <c r="BX120" i="1"/>
  <c r="CJ120" i="1" s="1"/>
  <c r="BO120" i="1"/>
  <c r="CA120" i="1" s="1"/>
  <c r="BR120" i="1"/>
  <c r="CD120" i="1" s="1"/>
  <c r="BV120" i="1"/>
  <c r="CH120" i="1" s="1"/>
  <c r="BP120" i="1"/>
  <c r="CB120" i="1" s="1"/>
  <c r="BT120" i="1"/>
  <c r="CF120" i="1" s="1"/>
  <c r="BU120" i="1"/>
  <c r="CG120" i="1" s="1"/>
  <c r="BS131" i="1"/>
  <c r="CE131" i="1" s="1"/>
  <c r="BT131" i="1"/>
  <c r="CF131" i="1" s="1"/>
  <c r="BM131" i="1"/>
  <c r="BY131" i="1" s="1"/>
  <c r="BU131" i="1"/>
  <c r="CG131" i="1" s="1"/>
  <c r="BO131" i="1"/>
  <c r="CA131" i="1" s="1"/>
  <c r="BW131" i="1"/>
  <c r="CI131" i="1" s="1"/>
  <c r="BX131" i="1"/>
  <c r="CJ131" i="1" s="1"/>
  <c r="BQ131" i="1"/>
  <c r="CC131" i="1" s="1"/>
  <c r="BN131" i="1"/>
  <c r="BZ131" i="1" s="1"/>
  <c r="BP131" i="1"/>
  <c r="CB131" i="1" s="1"/>
  <c r="BR131" i="1"/>
  <c r="CD131" i="1" s="1"/>
  <c r="BV131" i="1"/>
  <c r="CH131" i="1" s="1"/>
  <c r="BM32" i="1"/>
  <c r="BY32" i="1" s="1"/>
  <c r="BU32" i="1"/>
  <c r="CG32" i="1" s="1"/>
  <c r="BT32" i="1"/>
  <c r="CF32" i="1" s="1"/>
  <c r="BQ32" i="1"/>
  <c r="CC32" i="1" s="1"/>
  <c r="BP32" i="1"/>
  <c r="CB32" i="1" s="1"/>
  <c r="BO32" i="1"/>
  <c r="CA32" i="1" s="1"/>
  <c r="BR32" i="1"/>
  <c r="CD32" i="1" s="1"/>
  <c r="BS32" i="1"/>
  <c r="CE32" i="1" s="1"/>
  <c r="BV32" i="1"/>
  <c r="CH32" i="1" s="1"/>
  <c r="BX32" i="1"/>
  <c r="CJ32" i="1" s="1"/>
  <c r="BW32" i="1"/>
  <c r="CI32" i="1" s="1"/>
  <c r="BN32" i="1"/>
  <c r="BZ32" i="1" s="1"/>
  <c r="BQ118" i="1"/>
  <c r="CC118" i="1" s="1"/>
  <c r="BS118" i="1"/>
  <c r="CE118" i="1" s="1"/>
  <c r="BR118" i="1"/>
  <c r="CD118" i="1" s="1"/>
  <c r="BT118" i="1"/>
  <c r="CF118" i="1" s="1"/>
  <c r="BU118" i="1"/>
  <c r="CG118" i="1" s="1"/>
  <c r="BM118" i="1"/>
  <c r="BY118" i="1" s="1"/>
  <c r="BW118" i="1"/>
  <c r="CI118" i="1" s="1"/>
  <c r="BO118" i="1"/>
  <c r="CA118" i="1" s="1"/>
  <c r="BP118" i="1"/>
  <c r="CB118" i="1" s="1"/>
  <c r="BV118" i="1"/>
  <c r="CH118" i="1" s="1"/>
  <c r="BN118" i="1"/>
  <c r="BZ118" i="1" s="1"/>
  <c r="BX118" i="1"/>
  <c r="CJ118" i="1" s="1"/>
  <c r="BQ102" i="1"/>
  <c r="CC102" i="1" s="1"/>
  <c r="BN102" i="1"/>
  <c r="BZ102" i="1" s="1"/>
  <c r="BW102" i="1"/>
  <c r="CI102" i="1" s="1"/>
  <c r="BU102" i="1"/>
  <c r="CG102" i="1" s="1"/>
  <c r="BV102" i="1"/>
  <c r="CH102" i="1" s="1"/>
  <c r="BM102" i="1"/>
  <c r="BY102" i="1" s="1"/>
  <c r="BX102" i="1"/>
  <c r="CJ102" i="1" s="1"/>
  <c r="BP102" i="1"/>
  <c r="CB102" i="1" s="1"/>
  <c r="BO102" i="1"/>
  <c r="CA102" i="1" s="1"/>
  <c r="BS102" i="1"/>
  <c r="CE102" i="1" s="1"/>
  <c r="BR102" i="1"/>
  <c r="CD102" i="1" s="1"/>
  <c r="BT102" i="1"/>
  <c r="CF102" i="1" s="1"/>
  <c r="BQ49" i="1"/>
  <c r="CC49" i="1" s="1"/>
  <c r="BT49" i="1"/>
  <c r="CF49" i="1" s="1"/>
  <c r="BO49" i="1"/>
  <c r="CA49" i="1" s="1"/>
  <c r="BX49" i="1"/>
  <c r="CJ49" i="1" s="1"/>
  <c r="BV49" i="1"/>
  <c r="CH49" i="1" s="1"/>
  <c r="BW49" i="1"/>
  <c r="CI49" i="1" s="1"/>
  <c r="BM49" i="1"/>
  <c r="BY49" i="1" s="1"/>
  <c r="BP49" i="1"/>
  <c r="CB49" i="1" s="1"/>
  <c r="BR49" i="1"/>
  <c r="CD49" i="1" s="1"/>
  <c r="BU49" i="1"/>
  <c r="CG49" i="1" s="1"/>
  <c r="BN49" i="1"/>
  <c r="BZ49" i="1" s="1"/>
  <c r="BS49" i="1"/>
  <c r="CE49" i="1" s="1"/>
  <c r="BT26" i="1"/>
  <c r="CF26" i="1" s="1"/>
  <c r="BM26" i="1"/>
  <c r="BY26" i="1" s="1"/>
  <c r="BV26" i="1"/>
  <c r="CH26" i="1" s="1"/>
  <c r="BO26" i="1"/>
  <c r="CA26" i="1" s="1"/>
  <c r="BP26" i="1"/>
  <c r="CB26" i="1" s="1"/>
  <c r="BQ26" i="1"/>
  <c r="CC26" i="1" s="1"/>
  <c r="BR26" i="1"/>
  <c r="CD26" i="1" s="1"/>
  <c r="BU26" i="1"/>
  <c r="CG26" i="1" s="1"/>
  <c r="BN26" i="1"/>
  <c r="BZ26" i="1" s="1"/>
  <c r="BS26" i="1"/>
  <c r="CE26" i="1" s="1"/>
  <c r="BX26" i="1"/>
  <c r="CJ26" i="1" s="1"/>
  <c r="BW26" i="1"/>
  <c r="CI26" i="1" s="1"/>
  <c r="BN94" i="1"/>
  <c r="BZ94" i="1" s="1"/>
  <c r="BV94" i="1"/>
  <c r="CH94" i="1" s="1"/>
  <c r="BP94" i="1"/>
  <c r="CB94" i="1" s="1"/>
  <c r="BQ94" i="1"/>
  <c r="CC94" i="1" s="1"/>
  <c r="BS94" i="1"/>
  <c r="CE94" i="1" s="1"/>
  <c r="BT94" i="1"/>
  <c r="CF94" i="1" s="1"/>
  <c r="BU94" i="1"/>
  <c r="CG94" i="1" s="1"/>
  <c r="BW94" i="1"/>
  <c r="CI94" i="1" s="1"/>
  <c r="BM94" i="1"/>
  <c r="BY94" i="1" s="1"/>
  <c r="BO94" i="1"/>
  <c r="CA94" i="1" s="1"/>
  <c r="BX94" i="1"/>
  <c r="CJ94" i="1" s="1"/>
  <c r="BR94" i="1"/>
  <c r="CD94" i="1" s="1"/>
  <c r="BM123" i="1"/>
  <c r="BY123" i="1" s="1"/>
  <c r="BU123" i="1"/>
  <c r="CG123" i="1" s="1"/>
  <c r="BO123" i="1"/>
  <c r="CA123" i="1" s="1"/>
  <c r="BW123" i="1"/>
  <c r="CI123" i="1" s="1"/>
  <c r="BQ123" i="1"/>
  <c r="CC123" i="1" s="1"/>
  <c r="BR123" i="1"/>
  <c r="CD123" i="1" s="1"/>
  <c r="BS123" i="1"/>
  <c r="CE123" i="1" s="1"/>
  <c r="BV123" i="1"/>
  <c r="CH123" i="1" s="1"/>
  <c r="BN123" i="1"/>
  <c r="BZ123" i="1" s="1"/>
  <c r="BX123" i="1"/>
  <c r="CJ123" i="1" s="1"/>
  <c r="BP123" i="1"/>
  <c r="CB123" i="1" s="1"/>
  <c r="BT123" i="1"/>
  <c r="CF123" i="1" s="1"/>
  <c r="BT90" i="1"/>
  <c r="CF90" i="1" s="1"/>
  <c r="BQ90" i="1"/>
  <c r="CC90" i="1" s="1"/>
  <c r="BV90" i="1"/>
  <c r="CH90" i="1" s="1"/>
  <c r="BR90" i="1"/>
  <c r="CD90" i="1" s="1"/>
  <c r="BX90" i="1"/>
  <c r="CJ90" i="1" s="1"/>
  <c r="BN90" i="1"/>
  <c r="BZ90" i="1" s="1"/>
  <c r="BW90" i="1"/>
  <c r="CI90" i="1" s="1"/>
  <c r="BO90" i="1"/>
  <c r="CA90" i="1" s="1"/>
  <c r="BP90" i="1"/>
  <c r="CB90" i="1" s="1"/>
  <c r="BS90" i="1"/>
  <c r="CE90" i="1" s="1"/>
  <c r="BU90" i="1"/>
  <c r="CG90" i="1" s="1"/>
  <c r="BM90" i="1"/>
  <c r="BY90" i="1" s="1"/>
  <c r="BP23" i="1"/>
  <c r="CB23" i="1" s="1"/>
  <c r="BX23" i="1"/>
  <c r="CJ23" i="1" s="1"/>
  <c r="BN23" i="1"/>
  <c r="BZ23" i="1" s="1"/>
  <c r="BW23" i="1"/>
  <c r="CI23" i="1" s="1"/>
  <c r="BQ23" i="1"/>
  <c r="CC23" i="1" s="1"/>
  <c r="BR23" i="1"/>
  <c r="CD23" i="1" s="1"/>
  <c r="BS23" i="1"/>
  <c r="CE23" i="1" s="1"/>
  <c r="BT23" i="1"/>
  <c r="CF23" i="1" s="1"/>
  <c r="BO23" i="1"/>
  <c r="CA23" i="1" s="1"/>
  <c r="BM23" i="1"/>
  <c r="BY23" i="1" s="1"/>
  <c r="BU23" i="1"/>
  <c r="CG23" i="1" s="1"/>
  <c r="BV23" i="1"/>
  <c r="CH23" i="1" s="1"/>
  <c r="BP81" i="1"/>
  <c r="CB81" i="1" s="1"/>
  <c r="BX81" i="1"/>
  <c r="CJ81" i="1" s="1"/>
  <c r="BQ81" i="1"/>
  <c r="CC81" i="1" s="1"/>
  <c r="BU81" i="1"/>
  <c r="CG81" i="1" s="1"/>
  <c r="BM81" i="1"/>
  <c r="BY81" i="1" s="1"/>
  <c r="BN81" i="1"/>
  <c r="BZ81" i="1" s="1"/>
  <c r="BO81" i="1"/>
  <c r="CA81" i="1" s="1"/>
  <c r="BT81" i="1"/>
  <c r="CF81" i="1" s="1"/>
  <c r="BR81" i="1"/>
  <c r="CD81" i="1" s="1"/>
  <c r="BS81" i="1"/>
  <c r="CE81" i="1" s="1"/>
  <c r="BW81" i="1"/>
  <c r="CI81" i="1" s="1"/>
  <c r="BV81" i="1"/>
  <c r="CH81" i="1" s="1"/>
  <c r="BQ45" i="1"/>
  <c r="CC45" i="1" s="1"/>
  <c r="BM45" i="1"/>
  <c r="BY45" i="1" s="1"/>
  <c r="BV45" i="1"/>
  <c r="CH45" i="1" s="1"/>
  <c r="BN45" i="1"/>
  <c r="BZ45" i="1" s="1"/>
  <c r="BX45" i="1"/>
  <c r="CJ45" i="1" s="1"/>
  <c r="BO45" i="1"/>
  <c r="CA45" i="1" s="1"/>
  <c r="BS45" i="1"/>
  <c r="CE45" i="1" s="1"/>
  <c r="BP45" i="1"/>
  <c r="CB45" i="1" s="1"/>
  <c r="BR45" i="1"/>
  <c r="CD45" i="1" s="1"/>
  <c r="BU45" i="1"/>
  <c r="CG45" i="1" s="1"/>
  <c r="BT45" i="1"/>
  <c r="CF45" i="1" s="1"/>
  <c r="BW45" i="1"/>
  <c r="CI45" i="1" s="1"/>
  <c r="BM160" i="1"/>
  <c r="BY160" i="1" s="1"/>
  <c r="BU160" i="1"/>
  <c r="CG160" i="1" s="1"/>
  <c r="BN160" i="1"/>
  <c r="BZ160" i="1" s="1"/>
  <c r="BV160" i="1"/>
  <c r="CH160" i="1" s="1"/>
  <c r="BO160" i="1"/>
  <c r="CA160" i="1" s="1"/>
  <c r="BW160" i="1"/>
  <c r="CI160" i="1" s="1"/>
  <c r="BR160" i="1"/>
  <c r="CD160" i="1" s="1"/>
  <c r="BP160" i="1"/>
  <c r="CB160" i="1" s="1"/>
  <c r="BX160" i="1"/>
  <c r="CJ160" i="1" s="1"/>
  <c r="BQ160" i="1"/>
  <c r="CC160" i="1" s="1"/>
  <c r="BS160" i="1"/>
  <c r="CE160" i="1" s="1"/>
  <c r="BT160" i="1"/>
  <c r="CF160" i="1" s="1"/>
  <c r="BN41" i="1"/>
  <c r="BZ41" i="1" s="1"/>
  <c r="BV41" i="1"/>
  <c r="CH41" i="1" s="1"/>
  <c r="BP41" i="1"/>
  <c r="CB41" i="1" s="1"/>
  <c r="BT41" i="1"/>
  <c r="CF41" i="1" s="1"/>
  <c r="BX41" i="1"/>
  <c r="CJ41" i="1" s="1"/>
  <c r="BM41" i="1"/>
  <c r="BY41" i="1" s="1"/>
  <c r="BR41" i="1"/>
  <c r="CD41" i="1" s="1"/>
  <c r="BS41" i="1"/>
  <c r="CE41" i="1" s="1"/>
  <c r="BU41" i="1"/>
  <c r="CG41" i="1" s="1"/>
  <c r="BW41" i="1"/>
  <c r="CI41" i="1" s="1"/>
  <c r="BQ41" i="1"/>
  <c r="CC41" i="1" s="1"/>
  <c r="BO41" i="1"/>
  <c r="CA41" i="1" s="1"/>
  <c r="BP27" i="1"/>
  <c r="CB27" i="1" s="1"/>
  <c r="BX27" i="1"/>
  <c r="CJ27" i="1" s="1"/>
  <c r="BS27" i="1"/>
  <c r="CE27" i="1" s="1"/>
  <c r="BU27" i="1"/>
  <c r="CG27" i="1" s="1"/>
  <c r="BV27" i="1"/>
  <c r="CH27" i="1" s="1"/>
  <c r="BM27" i="1"/>
  <c r="BY27" i="1" s="1"/>
  <c r="BW27" i="1"/>
  <c r="CI27" i="1" s="1"/>
  <c r="BN27" i="1"/>
  <c r="BZ27" i="1" s="1"/>
  <c r="BT27" i="1"/>
  <c r="CF27" i="1" s="1"/>
  <c r="BO27" i="1"/>
  <c r="CA27" i="1" s="1"/>
  <c r="BR27" i="1"/>
  <c r="CD27" i="1" s="1"/>
  <c r="BQ27" i="1"/>
  <c r="CC27" i="1" s="1"/>
  <c r="BQ159" i="1"/>
  <c r="CC159" i="1" s="1"/>
  <c r="BR159" i="1"/>
  <c r="CD159" i="1" s="1"/>
  <c r="BS159" i="1"/>
  <c r="CE159" i="1" s="1"/>
  <c r="BN159" i="1"/>
  <c r="BZ159" i="1" s="1"/>
  <c r="BV159" i="1"/>
  <c r="CH159" i="1" s="1"/>
  <c r="BM159" i="1"/>
  <c r="BY159" i="1" s="1"/>
  <c r="BU159" i="1"/>
  <c r="CG159" i="1" s="1"/>
  <c r="BW159" i="1"/>
  <c r="CI159" i="1" s="1"/>
  <c r="BO159" i="1"/>
  <c r="CA159" i="1" s="1"/>
  <c r="BP159" i="1"/>
  <c r="CB159" i="1" s="1"/>
  <c r="BT159" i="1"/>
  <c r="CF159" i="1" s="1"/>
  <c r="BX159" i="1"/>
  <c r="CJ159" i="1" s="1"/>
  <c r="BM127" i="1"/>
  <c r="BY127" i="1" s="1"/>
  <c r="BU127" i="1"/>
  <c r="CG127" i="1" s="1"/>
  <c r="BO127" i="1"/>
  <c r="CA127" i="1" s="1"/>
  <c r="BW127" i="1"/>
  <c r="CI127" i="1" s="1"/>
  <c r="BQ127" i="1"/>
  <c r="CC127" i="1" s="1"/>
  <c r="BR127" i="1"/>
  <c r="CD127" i="1" s="1"/>
  <c r="BS127" i="1"/>
  <c r="CE127" i="1" s="1"/>
  <c r="BV127" i="1"/>
  <c r="CH127" i="1" s="1"/>
  <c r="BT127" i="1"/>
  <c r="CF127" i="1" s="1"/>
  <c r="BX127" i="1"/>
  <c r="CJ127" i="1" s="1"/>
  <c r="BN127" i="1"/>
  <c r="BZ127" i="1" s="1"/>
  <c r="BP127" i="1"/>
  <c r="CB127" i="1" s="1"/>
  <c r="BM101" i="1"/>
  <c r="BY101" i="1" s="1"/>
  <c r="BU101" i="1"/>
  <c r="CG101" i="1" s="1"/>
  <c r="BR101" i="1"/>
  <c r="CD101" i="1" s="1"/>
  <c r="BO101" i="1"/>
  <c r="CA101" i="1" s="1"/>
  <c r="BP101" i="1"/>
  <c r="CB101" i="1" s="1"/>
  <c r="BQ101" i="1"/>
  <c r="CC101" i="1" s="1"/>
  <c r="BT101" i="1"/>
  <c r="CF101" i="1" s="1"/>
  <c r="BW101" i="1"/>
  <c r="CI101" i="1" s="1"/>
  <c r="BX101" i="1"/>
  <c r="CJ101" i="1" s="1"/>
  <c r="BN101" i="1"/>
  <c r="BZ101" i="1" s="1"/>
  <c r="BS101" i="1"/>
  <c r="CE101" i="1" s="1"/>
  <c r="BV101" i="1"/>
  <c r="CH101" i="1" s="1"/>
  <c r="BS80" i="1"/>
  <c r="CE80" i="1" s="1"/>
  <c r="BU80" i="1"/>
  <c r="CG80" i="1" s="1"/>
  <c r="BT80" i="1"/>
  <c r="CF80" i="1" s="1"/>
  <c r="BV80" i="1"/>
  <c r="CH80" i="1" s="1"/>
  <c r="BM80" i="1"/>
  <c r="BY80" i="1" s="1"/>
  <c r="BW80" i="1"/>
  <c r="CI80" i="1" s="1"/>
  <c r="BP80" i="1"/>
  <c r="CB80" i="1" s="1"/>
  <c r="BN80" i="1"/>
  <c r="BZ80" i="1" s="1"/>
  <c r="BO80" i="1"/>
  <c r="CA80" i="1" s="1"/>
  <c r="BQ80" i="1"/>
  <c r="CC80" i="1" s="1"/>
  <c r="BR80" i="1"/>
  <c r="CD80" i="1" s="1"/>
  <c r="BX80" i="1"/>
  <c r="CJ80" i="1" s="1"/>
  <c r="BS62" i="1"/>
  <c r="CE62" i="1" s="1"/>
  <c r="BN62" i="1"/>
  <c r="BZ62" i="1" s="1"/>
  <c r="BW62" i="1"/>
  <c r="CI62" i="1" s="1"/>
  <c r="BO62" i="1"/>
  <c r="CA62" i="1" s="1"/>
  <c r="BX62" i="1"/>
  <c r="CJ62" i="1" s="1"/>
  <c r="BP62" i="1"/>
  <c r="CB62" i="1" s="1"/>
  <c r="BR62" i="1"/>
  <c r="CD62" i="1" s="1"/>
  <c r="BT62" i="1"/>
  <c r="CF62" i="1" s="1"/>
  <c r="BV62" i="1"/>
  <c r="CH62" i="1" s="1"/>
  <c r="BM62" i="1"/>
  <c r="BY62" i="1" s="1"/>
  <c r="BU62" i="1"/>
  <c r="CG62" i="1" s="1"/>
  <c r="BQ62" i="1"/>
  <c r="CC62" i="1" s="1"/>
  <c r="BS66" i="1"/>
  <c r="CE66" i="1" s="1"/>
  <c r="BR66" i="1"/>
  <c r="CD66" i="1" s="1"/>
  <c r="BT66" i="1"/>
  <c r="CF66" i="1" s="1"/>
  <c r="BU66" i="1"/>
  <c r="CG66" i="1" s="1"/>
  <c r="BN66" i="1"/>
  <c r="BZ66" i="1" s="1"/>
  <c r="BW66" i="1"/>
  <c r="CI66" i="1" s="1"/>
  <c r="BM66" i="1"/>
  <c r="BY66" i="1" s="1"/>
  <c r="BO66" i="1"/>
  <c r="CA66" i="1" s="1"/>
  <c r="BV66" i="1"/>
  <c r="CH66" i="1" s="1"/>
  <c r="BP66" i="1"/>
  <c r="CB66" i="1" s="1"/>
  <c r="BX66" i="1"/>
  <c r="CJ66" i="1" s="1"/>
  <c r="BQ66" i="1"/>
  <c r="CC66" i="1" s="1"/>
  <c r="BM113" i="1"/>
  <c r="BY113" i="1" s="1"/>
  <c r="BU113" i="1"/>
  <c r="CG113" i="1" s="1"/>
  <c r="BP113" i="1"/>
  <c r="CB113" i="1" s="1"/>
  <c r="BR113" i="1"/>
  <c r="CD113" i="1" s="1"/>
  <c r="BT113" i="1"/>
  <c r="CF113" i="1" s="1"/>
  <c r="BO113" i="1"/>
  <c r="CA113" i="1" s="1"/>
  <c r="BQ113" i="1"/>
  <c r="CC113" i="1" s="1"/>
  <c r="BS113" i="1"/>
  <c r="CE113" i="1" s="1"/>
  <c r="BW113" i="1"/>
  <c r="CI113" i="1" s="1"/>
  <c r="BN113" i="1"/>
  <c r="BZ113" i="1" s="1"/>
  <c r="BV113" i="1"/>
  <c r="CH113" i="1" s="1"/>
  <c r="BX113" i="1"/>
  <c r="CJ113" i="1" s="1"/>
  <c r="BQ35" i="1"/>
  <c r="CC35" i="1" s="1"/>
  <c r="BS35" i="1"/>
  <c r="CE35" i="1" s="1"/>
  <c r="BN35" i="1"/>
  <c r="BZ35" i="1" s="1"/>
  <c r="BX35" i="1"/>
  <c r="CJ35" i="1" s="1"/>
  <c r="BR35" i="1"/>
  <c r="CD35" i="1" s="1"/>
  <c r="BT35" i="1"/>
  <c r="CF35" i="1" s="1"/>
  <c r="BU35" i="1"/>
  <c r="CG35" i="1" s="1"/>
  <c r="BV35" i="1"/>
  <c r="CH35" i="1" s="1"/>
  <c r="BW35" i="1"/>
  <c r="CI35" i="1" s="1"/>
  <c r="BM35" i="1"/>
  <c r="BY35" i="1" s="1"/>
  <c r="BO35" i="1"/>
  <c r="CA35" i="1" s="1"/>
  <c r="BP35" i="1"/>
  <c r="CB35" i="1" s="1"/>
  <c r="BQ108" i="1"/>
  <c r="CC108" i="1" s="1"/>
  <c r="BN108" i="1"/>
  <c r="BZ108" i="1" s="1"/>
  <c r="BW108" i="1"/>
  <c r="CI108" i="1" s="1"/>
  <c r="BP108" i="1"/>
  <c r="CB108" i="1" s="1"/>
  <c r="BS108" i="1"/>
  <c r="CE108" i="1" s="1"/>
  <c r="BR108" i="1"/>
  <c r="CD108" i="1" s="1"/>
  <c r="BT108" i="1"/>
  <c r="CF108" i="1" s="1"/>
  <c r="BU108" i="1"/>
  <c r="CG108" i="1" s="1"/>
  <c r="BX108" i="1"/>
  <c r="CJ108" i="1" s="1"/>
  <c r="BM108" i="1"/>
  <c r="BY108" i="1" s="1"/>
  <c r="BV108" i="1"/>
  <c r="CH108" i="1" s="1"/>
  <c r="BO108" i="1"/>
  <c r="CA108" i="1" s="1"/>
  <c r="BO142" i="1"/>
  <c r="CA142" i="1" s="1"/>
  <c r="BW142" i="1"/>
  <c r="CI142" i="1" s="1"/>
  <c r="BQ142" i="1"/>
  <c r="CC142" i="1" s="1"/>
  <c r="BS142" i="1"/>
  <c r="CE142" i="1" s="1"/>
  <c r="BR142" i="1"/>
  <c r="CD142" i="1" s="1"/>
  <c r="BT142" i="1"/>
  <c r="CF142" i="1" s="1"/>
  <c r="BU142" i="1"/>
  <c r="CG142" i="1" s="1"/>
  <c r="BM142" i="1"/>
  <c r="BY142" i="1" s="1"/>
  <c r="BV142" i="1"/>
  <c r="CH142" i="1" s="1"/>
  <c r="BP142" i="1"/>
  <c r="CB142" i="1" s="1"/>
  <c r="BN142" i="1"/>
  <c r="BZ142" i="1" s="1"/>
  <c r="BX142" i="1"/>
  <c r="CJ142" i="1" s="1"/>
  <c r="BP55" i="1"/>
  <c r="CB55" i="1" s="1"/>
  <c r="BX55" i="1"/>
  <c r="CJ55" i="1" s="1"/>
  <c r="BN55" i="1"/>
  <c r="BZ55" i="1" s="1"/>
  <c r="BW55" i="1"/>
  <c r="CI55" i="1" s="1"/>
  <c r="BO55" i="1"/>
  <c r="CA55" i="1" s="1"/>
  <c r="BQ55" i="1"/>
  <c r="CC55" i="1" s="1"/>
  <c r="BS55" i="1"/>
  <c r="CE55" i="1" s="1"/>
  <c r="BT55" i="1"/>
  <c r="CF55" i="1" s="1"/>
  <c r="BU55" i="1"/>
  <c r="CG55" i="1" s="1"/>
  <c r="BV55" i="1"/>
  <c r="CH55" i="1" s="1"/>
  <c r="BR55" i="1"/>
  <c r="CD55" i="1" s="1"/>
  <c r="BM55" i="1"/>
  <c r="BY55" i="1" s="1"/>
  <c r="BM46" i="1"/>
  <c r="BY46" i="1" s="1"/>
  <c r="BU46" i="1"/>
  <c r="CG46" i="1" s="1"/>
  <c r="BS46" i="1"/>
  <c r="CE46" i="1" s="1"/>
  <c r="BT46" i="1"/>
  <c r="CF46" i="1" s="1"/>
  <c r="BV46" i="1"/>
  <c r="CH46" i="1" s="1"/>
  <c r="BO46" i="1"/>
  <c r="CA46" i="1" s="1"/>
  <c r="BP46" i="1"/>
  <c r="CB46" i="1" s="1"/>
  <c r="BQ46" i="1"/>
  <c r="CC46" i="1" s="1"/>
  <c r="BR46" i="1"/>
  <c r="CD46" i="1" s="1"/>
  <c r="BX46" i="1"/>
  <c r="CJ46" i="1" s="1"/>
  <c r="BN46" i="1"/>
  <c r="BZ46" i="1" s="1"/>
  <c r="BW46" i="1"/>
  <c r="CI46" i="1" s="1"/>
  <c r="BM125" i="1"/>
  <c r="BY125" i="1" s="1"/>
  <c r="BU125" i="1"/>
  <c r="CG125" i="1" s="1"/>
  <c r="BO125" i="1"/>
  <c r="CA125" i="1" s="1"/>
  <c r="BW125" i="1"/>
  <c r="CI125" i="1" s="1"/>
  <c r="BV125" i="1"/>
  <c r="CH125" i="1" s="1"/>
  <c r="BX125" i="1"/>
  <c r="CJ125" i="1" s="1"/>
  <c r="BN125" i="1"/>
  <c r="BZ125" i="1" s="1"/>
  <c r="BQ125" i="1"/>
  <c r="CC125" i="1" s="1"/>
  <c r="BR125" i="1"/>
  <c r="CD125" i="1" s="1"/>
  <c r="BS125" i="1"/>
  <c r="CE125" i="1" s="1"/>
  <c r="BT125" i="1"/>
  <c r="CF125" i="1" s="1"/>
  <c r="BP125" i="1"/>
  <c r="CB125" i="1" s="1"/>
  <c r="BP25" i="1"/>
  <c r="CB25" i="1" s="1"/>
  <c r="BX25" i="1"/>
  <c r="CJ25" i="1" s="1"/>
  <c r="BQ25" i="1"/>
  <c r="CC25" i="1" s="1"/>
  <c r="BS25" i="1"/>
  <c r="CE25" i="1" s="1"/>
  <c r="BT25" i="1"/>
  <c r="CF25" i="1" s="1"/>
  <c r="BU25" i="1"/>
  <c r="CG25" i="1" s="1"/>
  <c r="BV25" i="1"/>
  <c r="CH25" i="1" s="1"/>
  <c r="BO25" i="1"/>
  <c r="CA25" i="1" s="1"/>
  <c r="BM25" i="1"/>
  <c r="BY25" i="1" s="1"/>
  <c r="BN25" i="1"/>
  <c r="BZ25" i="1" s="1"/>
  <c r="BW25" i="1"/>
  <c r="CI25" i="1" s="1"/>
  <c r="BR25" i="1"/>
  <c r="CD25" i="1" s="1"/>
  <c r="BM52" i="1"/>
  <c r="BY52" i="1" s="1"/>
  <c r="BU52" i="1"/>
  <c r="CG52" i="1" s="1"/>
  <c r="BO52" i="1"/>
  <c r="CA52" i="1" s="1"/>
  <c r="BX52" i="1"/>
  <c r="CJ52" i="1" s="1"/>
  <c r="BS52" i="1"/>
  <c r="CE52" i="1" s="1"/>
  <c r="BT52" i="1"/>
  <c r="CF52" i="1" s="1"/>
  <c r="BV52" i="1"/>
  <c r="CH52" i="1" s="1"/>
  <c r="BN52" i="1"/>
  <c r="BZ52" i="1" s="1"/>
  <c r="BQ52" i="1"/>
  <c r="CC52" i="1" s="1"/>
  <c r="BR52" i="1"/>
  <c r="CD52" i="1" s="1"/>
  <c r="BW52" i="1"/>
  <c r="CI52" i="1" s="1"/>
  <c r="BP52" i="1"/>
  <c r="CB52" i="1" s="1"/>
  <c r="BS64" i="1"/>
  <c r="CE64" i="1" s="1"/>
  <c r="BP64" i="1"/>
  <c r="CB64" i="1" s="1"/>
  <c r="BQ64" i="1"/>
  <c r="CC64" i="1" s="1"/>
  <c r="BR64" i="1"/>
  <c r="CD64" i="1" s="1"/>
  <c r="BU64" i="1"/>
  <c r="CG64" i="1" s="1"/>
  <c r="BX64" i="1"/>
  <c r="CJ64" i="1" s="1"/>
  <c r="BM64" i="1"/>
  <c r="BY64" i="1" s="1"/>
  <c r="BT64" i="1"/>
  <c r="CF64" i="1" s="1"/>
  <c r="BW64" i="1"/>
  <c r="CI64" i="1" s="1"/>
  <c r="BN64" i="1"/>
  <c r="BZ64" i="1" s="1"/>
  <c r="BV64" i="1"/>
  <c r="CH64" i="1" s="1"/>
  <c r="BO64" i="1"/>
  <c r="CA64" i="1" s="1"/>
  <c r="BM107" i="1"/>
  <c r="BY107" i="1" s="1"/>
  <c r="BU107" i="1"/>
  <c r="CG107" i="1" s="1"/>
  <c r="BR107" i="1"/>
  <c r="CD107" i="1" s="1"/>
  <c r="BS107" i="1"/>
  <c r="CE107" i="1" s="1"/>
  <c r="BT107" i="1"/>
  <c r="CF107" i="1" s="1"/>
  <c r="BN107" i="1"/>
  <c r="BZ107" i="1" s="1"/>
  <c r="BW107" i="1"/>
  <c r="CI107" i="1" s="1"/>
  <c r="BO107" i="1"/>
  <c r="CA107" i="1" s="1"/>
  <c r="BP107" i="1"/>
  <c r="CB107" i="1" s="1"/>
  <c r="BV107" i="1"/>
  <c r="CH107" i="1" s="1"/>
  <c r="BX107" i="1"/>
  <c r="CJ107" i="1" s="1"/>
  <c r="BQ107" i="1"/>
  <c r="CC107" i="1" s="1"/>
  <c r="BP87" i="1"/>
  <c r="CB87" i="1" s="1"/>
  <c r="BX87" i="1"/>
  <c r="CJ87" i="1" s="1"/>
  <c r="BS87" i="1"/>
  <c r="CE87" i="1" s="1"/>
  <c r="BN87" i="1"/>
  <c r="BZ87" i="1" s="1"/>
  <c r="BU87" i="1"/>
  <c r="CG87" i="1" s="1"/>
  <c r="BO87" i="1"/>
  <c r="CA87" i="1" s="1"/>
  <c r="BM87" i="1"/>
  <c r="BY87" i="1" s="1"/>
  <c r="BQ87" i="1"/>
  <c r="CC87" i="1" s="1"/>
  <c r="BT87" i="1"/>
  <c r="CF87" i="1" s="1"/>
  <c r="BR87" i="1"/>
  <c r="CD87" i="1" s="1"/>
  <c r="BW87" i="1"/>
  <c r="CI87" i="1" s="1"/>
  <c r="BV87" i="1"/>
  <c r="CH87" i="1" s="1"/>
  <c r="BM158" i="1"/>
  <c r="BY158" i="1" s="1"/>
  <c r="BU158" i="1"/>
  <c r="CG158" i="1" s="1"/>
  <c r="BN158" i="1"/>
  <c r="BZ158" i="1" s="1"/>
  <c r="BV158" i="1"/>
  <c r="CH158" i="1" s="1"/>
  <c r="BO158" i="1"/>
  <c r="CA158" i="1" s="1"/>
  <c r="BW158" i="1"/>
  <c r="CI158" i="1" s="1"/>
  <c r="BR158" i="1"/>
  <c r="CD158" i="1" s="1"/>
  <c r="BP158" i="1"/>
  <c r="CB158" i="1" s="1"/>
  <c r="BX158" i="1"/>
  <c r="CJ158" i="1" s="1"/>
  <c r="BQ158" i="1"/>
  <c r="CC158" i="1" s="1"/>
  <c r="BS158" i="1"/>
  <c r="CE158" i="1" s="1"/>
  <c r="BT158" i="1"/>
  <c r="CF158" i="1" s="1"/>
  <c r="BM121" i="1"/>
  <c r="BY121" i="1" s="1"/>
  <c r="BU121" i="1"/>
  <c r="CG121" i="1" s="1"/>
  <c r="BO121" i="1"/>
  <c r="CA121" i="1" s="1"/>
  <c r="BW121" i="1"/>
  <c r="CI121" i="1" s="1"/>
  <c r="BV121" i="1"/>
  <c r="CH121" i="1" s="1"/>
  <c r="BX121" i="1"/>
  <c r="CJ121" i="1" s="1"/>
  <c r="BN121" i="1"/>
  <c r="BZ121" i="1" s="1"/>
  <c r="BQ121" i="1"/>
  <c r="CC121" i="1" s="1"/>
  <c r="BS121" i="1"/>
  <c r="CE121" i="1" s="1"/>
  <c r="BR121" i="1"/>
  <c r="CD121" i="1" s="1"/>
  <c r="BT121" i="1"/>
  <c r="CF121" i="1" s="1"/>
  <c r="BP121" i="1"/>
  <c r="CB121" i="1" s="1"/>
  <c r="BS133" i="1"/>
  <c r="CE133" i="1" s="1"/>
  <c r="BT133" i="1"/>
  <c r="CF133" i="1" s="1"/>
  <c r="BM133" i="1"/>
  <c r="BY133" i="1" s="1"/>
  <c r="BU133" i="1"/>
  <c r="CG133" i="1" s="1"/>
  <c r="BO133" i="1"/>
  <c r="CA133" i="1" s="1"/>
  <c r="BW133" i="1"/>
  <c r="CI133" i="1" s="1"/>
  <c r="BX133" i="1"/>
  <c r="CJ133" i="1" s="1"/>
  <c r="BQ133" i="1"/>
  <c r="CC133" i="1" s="1"/>
  <c r="BP133" i="1"/>
  <c r="CB133" i="1" s="1"/>
  <c r="BR133" i="1"/>
  <c r="CD133" i="1" s="1"/>
  <c r="BV133" i="1"/>
  <c r="CH133" i="1" s="1"/>
  <c r="BN133" i="1"/>
  <c r="BZ133" i="1" s="1"/>
  <c r="BQ33" i="1"/>
  <c r="CC33" i="1" s="1"/>
  <c r="BP33" i="1"/>
  <c r="CB33" i="1" s="1"/>
  <c r="BM33" i="1"/>
  <c r="BY33" i="1" s="1"/>
  <c r="BW33" i="1"/>
  <c r="CI33" i="1" s="1"/>
  <c r="BV33" i="1"/>
  <c r="CH33" i="1" s="1"/>
  <c r="BS33" i="1"/>
  <c r="CE33" i="1" s="1"/>
  <c r="BT33" i="1"/>
  <c r="CF33" i="1" s="1"/>
  <c r="BU33" i="1"/>
  <c r="CG33" i="1" s="1"/>
  <c r="BX33" i="1"/>
  <c r="CJ33" i="1" s="1"/>
  <c r="BO33" i="1"/>
  <c r="CA33" i="1" s="1"/>
  <c r="BR33" i="1"/>
  <c r="CD33" i="1" s="1"/>
  <c r="BN33" i="1"/>
  <c r="BZ33" i="1" s="1"/>
  <c r="BQ126" i="1"/>
  <c r="CC126" i="1" s="1"/>
  <c r="BS126" i="1"/>
  <c r="CE126" i="1" s="1"/>
  <c r="BR126" i="1"/>
  <c r="CD126" i="1" s="1"/>
  <c r="BT126" i="1"/>
  <c r="CF126" i="1" s="1"/>
  <c r="BU126" i="1"/>
  <c r="CG126" i="1" s="1"/>
  <c r="BM126" i="1"/>
  <c r="BY126" i="1" s="1"/>
  <c r="BW126" i="1"/>
  <c r="CI126" i="1" s="1"/>
  <c r="BO126" i="1"/>
  <c r="CA126" i="1" s="1"/>
  <c r="BP126" i="1"/>
  <c r="CB126" i="1" s="1"/>
  <c r="BV126" i="1"/>
  <c r="CH126" i="1" s="1"/>
  <c r="BX126" i="1"/>
  <c r="CJ126" i="1" s="1"/>
  <c r="BN126" i="1"/>
  <c r="BZ126" i="1" s="1"/>
  <c r="BS135" i="1"/>
  <c r="CE135" i="1" s="1"/>
  <c r="BT135" i="1"/>
  <c r="CF135" i="1" s="1"/>
  <c r="BM135" i="1"/>
  <c r="BY135" i="1" s="1"/>
  <c r="BU135" i="1"/>
  <c r="CG135" i="1" s="1"/>
  <c r="BO135" i="1"/>
  <c r="CA135" i="1" s="1"/>
  <c r="BW135" i="1"/>
  <c r="CI135" i="1" s="1"/>
  <c r="BX135" i="1"/>
  <c r="CJ135" i="1" s="1"/>
  <c r="BQ135" i="1"/>
  <c r="CC135" i="1" s="1"/>
  <c r="BV135" i="1"/>
  <c r="CH135" i="1" s="1"/>
  <c r="BN135" i="1"/>
  <c r="BZ135" i="1" s="1"/>
  <c r="BR135" i="1"/>
  <c r="CD135" i="1" s="1"/>
  <c r="BP135" i="1"/>
  <c r="CB135" i="1" s="1"/>
  <c r="BP89" i="1"/>
  <c r="CB89" i="1" s="1"/>
  <c r="BX89" i="1"/>
  <c r="CJ89" i="1" s="1"/>
  <c r="BU89" i="1"/>
  <c r="CG89" i="1" s="1"/>
  <c r="BQ89" i="1"/>
  <c r="CC89" i="1" s="1"/>
  <c r="BM89" i="1"/>
  <c r="BY89" i="1" s="1"/>
  <c r="BW89" i="1"/>
  <c r="CI89" i="1" s="1"/>
  <c r="BV89" i="1"/>
  <c r="CH89" i="1" s="1"/>
  <c r="BO89" i="1"/>
  <c r="CA89" i="1" s="1"/>
  <c r="BR89" i="1"/>
  <c r="CD89" i="1" s="1"/>
  <c r="BS89" i="1"/>
  <c r="CE89" i="1" s="1"/>
  <c r="BT89" i="1"/>
  <c r="CF89" i="1" s="1"/>
  <c r="BN89" i="1"/>
  <c r="BZ89" i="1" s="1"/>
  <c r="BM5" i="1"/>
  <c r="BY5" i="1" s="1"/>
  <c r="BN5" i="1"/>
  <c r="BZ5" i="1" s="1"/>
  <c r="BW5" i="1"/>
  <c r="CI5" i="1" s="1"/>
  <c r="BU5" i="1"/>
  <c r="CG5" i="1" s="1"/>
  <c r="BT5" i="1"/>
  <c r="CF5" i="1" s="1"/>
  <c r="BR5" i="1"/>
  <c r="CD5" i="1" s="1"/>
  <c r="BQ5" i="1"/>
  <c r="CC5" i="1" s="1"/>
  <c r="D5" i="1"/>
  <c r="BV5" i="1"/>
  <c r="CH5" i="1" s="1"/>
  <c r="BX5" i="1"/>
  <c r="CJ5" i="1" s="1"/>
  <c r="BS5" i="1"/>
  <c r="CE5" i="1" s="1"/>
  <c r="BO5" i="1"/>
  <c r="CA5" i="1" s="1"/>
  <c r="C176" i="2"/>
  <c r="F176" i="2" s="1"/>
  <c r="CI3" i="1" l="1"/>
  <c r="C177" i="2"/>
  <c r="F177" i="2" s="1"/>
  <c r="C178" i="2" l="1"/>
  <c r="F178" i="2" s="1"/>
  <c r="C179" i="2" l="1"/>
  <c r="F179" i="2" s="1"/>
  <c r="B180" i="2"/>
  <c r="C180" i="2" l="1"/>
  <c r="F180" i="2" s="1"/>
  <c r="B181" i="2"/>
  <c r="B182" i="2" s="1"/>
  <c r="C182" i="2" s="1"/>
  <c r="F182" i="2" s="1"/>
  <c r="G182" i="2" l="1"/>
  <c r="G113" i="2"/>
  <c r="G44" i="2"/>
  <c r="G54" i="2"/>
  <c r="G19" i="2"/>
  <c r="C181" i="2"/>
  <c r="F181" i="2" s="1"/>
  <c r="G3" i="2" s="1"/>
  <c r="G37" i="2" l="1"/>
  <c r="G70" i="2"/>
  <c r="G103" i="2"/>
  <c r="G36" i="2"/>
  <c r="G148" i="2"/>
  <c r="G96" i="2"/>
  <c r="G55" i="2"/>
  <c r="G98" i="2"/>
  <c r="G161" i="2"/>
  <c r="G153" i="2"/>
  <c r="G73" i="2"/>
  <c r="G39" i="2"/>
  <c r="G105" i="2"/>
  <c r="G50" i="2"/>
  <c r="G43" i="2"/>
  <c r="G47" i="2"/>
  <c r="G156" i="2"/>
  <c r="G118" i="2"/>
  <c r="G116" i="2"/>
  <c r="G72" i="2"/>
  <c r="G85" i="2"/>
  <c r="G142" i="2"/>
  <c r="G51" i="2"/>
  <c r="G65" i="2"/>
  <c r="G78" i="2"/>
  <c r="G121" i="2"/>
  <c r="G135" i="2"/>
  <c r="G68" i="2"/>
  <c r="G94" i="2"/>
  <c r="G160" i="2"/>
  <c r="G102" i="2"/>
  <c r="G82" i="2"/>
  <c r="G81" i="2"/>
  <c r="G136" i="2"/>
  <c r="G115" i="2"/>
  <c r="G145" i="2"/>
  <c r="G147" i="2"/>
  <c r="G66" i="2"/>
  <c r="G177" i="2"/>
  <c r="G171" i="2"/>
  <c r="G181" i="2"/>
  <c r="G123" i="2"/>
  <c r="G53" i="2"/>
  <c r="G88" i="2"/>
  <c r="G92" i="2"/>
  <c r="G17" i="2"/>
  <c r="G49" i="2"/>
  <c r="G168" i="2"/>
  <c r="G120" i="2"/>
  <c r="G84" i="2"/>
  <c r="G87" i="2"/>
  <c r="G131" i="2"/>
  <c r="G16" i="2"/>
  <c r="G109" i="2"/>
  <c r="G75" i="2"/>
  <c r="G178" i="2"/>
  <c r="G176" i="2"/>
  <c r="G29" i="2"/>
  <c r="G111" i="2"/>
  <c r="G41" i="2"/>
  <c r="G64" i="2"/>
  <c r="G35" i="2"/>
  <c r="G117" i="2"/>
  <c r="G80" i="2"/>
  <c r="G79" i="2"/>
  <c r="G57" i="2"/>
  <c r="G126" i="2"/>
  <c r="G24" i="2"/>
  <c r="G48" i="2"/>
  <c r="G175" i="2"/>
  <c r="G151" i="2"/>
  <c r="G99" i="2"/>
  <c r="G144" i="2"/>
  <c r="G61" i="2"/>
  <c r="G179" i="2"/>
  <c r="G125" i="2"/>
  <c r="G152" i="2"/>
  <c r="G40" i="2"/>
  <c r="G114" i="2"/>
  <c r="G59" i="2"/>
  <c r="G139" i="2"/>
  <c r="G166" i="2"/>
  <c r="G154" i="2"/>
  <c r="G132" i="2"/>
  <c r="G21" i="2"/>
  <c r="G167" i="2"/>
  <c r="G128" i="2"/>
  <c r="G100" i="2"/>
  <c r="G8" i="2"/>
  <c r="G130" i="2"/>
  <c r="G60" i="2"/>
  <c r="G26" i="2"/>
  <c r="G138" i="2"/>
  <c r="G33" i="2"/>
  <c r="G127" i="2"/>
  <c r="G157" i="2"/>
  <c r="G7" i="2"/>
  <c r="G27" i="2"/>
  <c r="G74" i="2"/>
  <c r="G101" i="2"/>
  <c r="G129" i="2"/>
  <c r="G71" i="2"/>
  <c r="G164" i="2"/>
  <c r="G112" i="2"/>
  <c r="G62" i="2"/>
  <c r="G172" i="2"/>
  <c r="G18" i="2"/>
  <c r="G11" i="2"/>
  <c r="G91" i="2"/>
  <c r="G15" i="2"/>
  <c r="G67" i="2"/>
  <c r="G20" i="2"/>
  <c r="G69" i="2"/>
  <c r="G162" i="2"/>
  <c r="G45" i="2"/>
  <c r="G42" i="2"/>
  <c r="G163" i="2"/>
  <c r="G28" i="2"/>
  <c r="G141" i="2"/>
  <c r="G165" i="2"/>
  <c r="G63" i="2"/>
  <c r="G108" i="2"/>
  <c r="G150" i="2"/>
  <c r="G95" i="2"/>
  <c r="G83" i="2"/>
  <c r="G122" i="2"/>
  <c r="G159" i="2"/>
  <c r="G5" i="2"/>
  <c r="G76" i="2"/>
  <c r="G107" i="2"/>
  <c r="G89" i="2"/>
  <c r="G146" i="2"/>
  <c r="G155" i="2"/>
  <c r="G56" i="2"/>
  <c r="G180" i="2"/>
  <c r="G22" i="2"/>
  <c r="G31" i="2"/>
  <c r="G23" i="2"/>
  <c r="G30" i="2"/>
  <c r="G34" i="2"/>
  <c r="G12" i="2"/>
  <c r="G25" i="2"/>
  <c r="G158" i="2"/>
  <c r="G97" i="2"/>
  <c r="G32" i="2"/>
  <c r="G86" i="2"/>
  <c r="G124" i="2"/>
  <c r="G46" i="2"/>
  <c r="G13" i="2"/>
  <c r="G170" i="2"/>
  <c r="G104" i="2"/>
  <c r="G106" i="2"/>
  <c r="G133" i="2"/>
  <c r="G140" i="2"/>
  <c r="G169" i="2"/>
  <c r="G119" i="2"/>
  <c r="G173" i="2"/>
  <c r="G93" i="2"/>
  <c r="G134" i="2"/>
  <c r="G143" i="2"/>
  <c r="G77" i="2"/>
  <c r="G174" i="2"/>
  <c r="G58" i="2"/>
  <c r="G90" i="2"/>
  <c r="G110" i="2"/>
  <c r="G6" i="2"/>
  <c r="G14" i="2"/>
  <c r="G149" i="2"/>
  <c r="G9" i="2"/>
  <c r="G52" i="2"/>
  <c r="G10" i="2"/>
  <c r="G38" i="2"/>
  <c r="G137" i="2"/>
  <c r="G4" i="2"/>
  <c r="CV3" i="1"/>
  <c r="EF3" i="1" l="1"/>
  <c r="EC3" i="1"/>
  <c r="DU3" i="1"/>
  <c r="DV3" i="1"/>
  <c r="DW3" i="1"/>
  <c r="ED3" i="1"/>
  <c r="DY3" i="1"/>
  <c r="EE3" i="1"/>
  <c r="DX3" i="1"/>
  <c r="DZ3" i="1"/>
  <c r="EA3" i="1"/>
  <c r="EB3" i="1"/>
  <c r="CK18" i="1"/>
  <c r="CW18" i="1" s="1"/>
  <c r="CS18" i="1"/>
  <c r="DE18" i="1" s="1"/>
  <c r="CV18" i="1"/>
  <c r="DH18" i="1" s="1"/>
  <c r="CR18" i="1"/>
  <c r="DD18" i="1" s="1"/>
  <c r="CL18" i="1"/>
  <c r="CX18" i="1" s="1"/>
  <c r="CT18" i="1"/>
  <c r="DF18" i="1" s="1"/>
  <c r="CN18" i="1"/>
  <c r="CZ18" i="1" s="1"/>
  <c r="CM18" i="1"/>
  <c r="CY18" i="1" s="1"/>
  <c r="CU18" i="1"/>
  <c r="DG18" i="1" s="1"/>
  <c r="CQ18" i="1"/>
  <c r="DC18" i="1" s="1"/>
  <c r="CO18" i="1"/>
  <c r="DA18" i="1" s="1"/>
  <c r="CP18" i="1"/>
  <c r="DB18" i="1" s="1"/>
  <c r="CK169" i="1"/>
  <c r="CW169" i="1" s="1"/>
  <c r="CS169" i="1"/>
  <c r="DE169" i="1" s="1"/>
  <c r="CO170" i="1"/>
  <c r="DA170" i="1" s="1"/>
  <c r="CK171" i="1"/>
  <c r="CW171" i="1" s="1"/>
  <c r="CS171" i="1"/>
  <c r="DE171" i="1" s="1"/>
  <c r="CO172" i="1"/>
  <c r="DA172" i="1" s="1"/>
  <c r="CN169" i="1"/>
  <c r="CZ169" i="1" s="1"/>
  <c r="CR170" i="1"/>
  <c r="DD170" i="1" s="1"/>
  <c r="CN171" i="1"/>
  <c r="CZ171" i="1" s="1"/>
  <c r="CV171" i="1"/>
  <c r="DH171" i="1" s="1"/>
  <c r="CK170" i="1"/>
  <c r="CW170" i="1" s="1"/>
  <c r="CL169" i="1"/>
  <c r="CX169" i="1" s="1"/>
  <c r="CT169" i="1"/>
  <c r="DF169" i="1" s="1"/>
  <c r="CP170" i="1"/>
  <c r="DB170" i="1" s="1"/>
  <c r="CL171" i="1"/>
  <c r="CX171" i="1" s="1"/>
  <c r="CT171" i="1"/>
  <c r="DF171" i="1" s="1"/>
  <c r="CP172" i="1"/>
  <c r="DB172" i="1" s="1"/>
  <c r="CV169" i="1"/>
  <c r="DH169" i="1" s="1"/>
  <c r="CR172" i="1"/>
  <c r="DD172" i="1" s="1"/>
  <c r="CM169" i="1"/>
  <c r="CY169" i="1" s="1"/>
  <c r="CU169" i="1"/>
  <c r="DG169" i="1" s="1"/>
  <c r="CQ170" i="1"/>
  <c r="DC170" i="1" s="1"/>
  <c r="CM171" i="1"/>
  <c r="CY171" i="1" s="1"/>
  <c r="CU171" i="1"/>
  <c r="DG171" i="1" s="1"/>
  <c r="CQ172" i="1"/>
  <c r="DC172" i="1" s="1"/>
  <c r="CO169" i="1"/>
  <c r="DA169" i="1" s="1"/>
  <c r="CS170" i="1"/>
  <c r="DE170" i="1" s="1"/>
  <c r="CO171" i="1"/>
  <c r="DA171" i="1" s="1"/>
  <c r="CK172" i="1"/>
  <c r="CW172" i="1" s="1"/>
  <c r="CS172" i="1"/>
  <c r="DE172" i="1" s="1"/>
  <c r="CR169" i="1"/>
  <c r="DD169" i="1" s="1"/>
  <c r="CN170" i="1"/>
  <c r="CZ170" i="1" s="1"/>
  <c r="CV170" i="1"/>
  <c r="DH170" i="1" s="1"/>
  <c r="CR171" i="1"/>
  <c r="DD171" i="1" s="1"/>
  <c r="CN172" i="1"/>
  <c r="CZ172" i="1" s="1"/>
  <c r="CV172" i="1"/>
  <c r="DH172" i="1" s="1"/>
  <c r="CP169" i="1"/>
  <c r="DB169" i="1" s="1"/>
  <c r="CL170" i="1"/>
  <c r="CX170" i="1" s="1"/>
  <c r="CT170" i="1"/>
  <c r="DF170" i="1" s="1"/>
  <c r="CP171" i="1"/>
  <c r="DB171" i="1" s="1"/>
  <c r="CL172" i="1"/>
  <c r="CX172" i="1" s="1"/>
  <c r="CT172" i="1"/>
  <c r="DF172" i="1" s="1"/>
  <c r="CQ169" i="1"/>
  <c r="DC169" i="1" s="1"/>
  <c r="CM170" i="1"/>
  <c r="CY170" i="1" s="1"/>
  <c r="CU170" i="1"/>
  <c r="DG170" i="1" s="1"/>
  <c r="CQ171" i="1"/>
  <c r="DC171" i="1" s="1"/>
  <c r="CM172" i="1"/>
  <c r="CY172" i="1" s="1"/>
  <c r="CU172" i="1"/>
  <c r="DG172" i="1" s="1"/>
  <c r="CK20" i="1"/>
  <c r="CW20" i="1" s="1"/>
  <c r="CS20" i="1"/>
  <c r="DE20" i="1" s="1"/>
  <c r="CL20" i="1"/>
  <c r="CX20" i="1" s="1"/>
  <c r="CT20" i="1"/>
  <c r="DF20" i="1" s="1"/>
  <c r="CN20" i="1"/>
  <c r="CZ20" i="1" s="1"/>
  <c r="CR20" i="1"/>
  <c r="DD20" i="1" s="1"/>
  <c r="CM20" i="1"/>
  <c r="CY20" i="1" s="1"/>
  <c r="CU20" i="1"/>
  <c r="DG20" i="1" s="1"/>
  <c r="CV20" i="1"/>
  <c r="DH20" i="1" s="1"/>
  <c r="CO20" i="1"/>
  <c r="DA20" i="1" s="1"/>
  <c r="CP20" i="1"/>
  <c r="DB20" i="1" s="1"/>
  <c r="CQ20" i="1"/>
  <c r="DC20" i="1" s="1"/>
  <c r="CN140" i="1"/>
  <c r="CZ140" i="1" s="1"/>
  <c r="CN143" i="1"/>
  <c r="CZ143" i="1" s="1"/>
  <c r="CP162" i="1"/>
  <c r="DB162" i="1" s="1"/>
  <c r="CS109" i="1"/>
  <c r="DE109" i="1" s="1"/>
  <c r="CL75" i="1"/>
  <c r="CX75" i="1" s="1"/>
  <c r="CO45" i="1"/>
  <c r="DA45" i="1" s="1"/>
  <c r="CR153" i="1"/>
  <c r="DD153" i="1" s="1"/>
  <c r="CO17" i="1"/>
  <c r="CS116" i="1"/>
  <c r="DE116" i="1" s="1"/>
  <c r="CL83" i="1"/>
  <c r="CX83" i="1" s="1"/>
  <c r="CN149" i="1"/>
  <c r="CZ149" i="1" s="1"/>
  <c r="CP9" i="1"/>
  <c r="CN121" i="1"/>
  <c r="CZ121" i="1" s="1"/>
  <c r="CN158" i="1"/>
  <c r="CZ158" i="1" s="1"/>
  <c r="CS155" i="1"/>
  <c r="DE155" i="1" s="1"/>
  <c r="CN153" i="1"/>
  <c r="CZ153" i="1" s="1"/>
  <c r="CN110" i="1"/>
  <c r="CZ110" i="1" s="1"/>
  <c r="CU48" i="1"/>
  <c r="DG48" i="1" s="1"/>
  <c r="CV44" i="1"/>
  <c r="DH44" i="1" s="1"/>
  <c r="CN57" i="1"/>
  <c r="CZ57" i="1" s="1"/>
  <c r="CT127" i="1"/>
  <c r="DF127" i="1" s="1"/>
  <c r="CM147" i="1"/>
  <c r="CY147" i="1" s="1"/>
  <c r="CK155" i="1"/>
  <c r="CW155" i="1" s="1"/>
  <c r="CM55" i="1"/>
  <c r="CY55" i="1" s="1"/>
  <c r="CM57" i="1"/>
  <c r="CY57" i="1" s="1"/>
  <c r="CO130" i="1"/>
  <c r="DA130" i="1" s="1"/>
  <c r="CS43" i="1"/>
  <c r="DE43" i="1" s="1"/>
  <c r="CN126" i="1"/>
  <c r="CZ126" i="1" s="1"/>
  <c r="CV98" i="1"/>
  <c r="DH98" i="1" s="1"/>
  <c r="CK135" i="1"/>
  <c r="CW135" i="1" s="1"/>
  <c r="CV155" i="1"/>
  <c r="DH155" i="1" s="1"/>
  <c r="CL111" i="1"/>
  <c r="CX111" i="1" s="1"/>
  <c r="CK33" i="1"/>
  <c r="CW33" i="1" s="1"/>
  <c r="CM145" i="1"/>
  <c r="CY145" i="1" s="1"/>
  <c r="CP79" i="1"/>
  <c r="DB79" i="1" s="1"/>
  <c r="CS37" i="1"/>
  <c r="DE37" i="1" s="1"/>
  <c r="CQ123" i="1"/>
  <c r="DC123" i="1" s="1"/>
  <c r="CL147" i="1"/>
  <c r="CX147" i="1" s="1"/>
  <c r="CK104" i="1"/>
  <c r="CW104" i="1" s="1"/>
  <c r="CU32" i="1"/>
  <c r="DG32" i="1" s="1"/>
  <c r="CV110" i="1"/>
  <c r="DH110" i="1" s="1"/>
  <c r="CS12" i="1"/>
  <c r="CP99" i="1"/>
  <c r="DB99" i="1" s="1"/>
  <c r="CL27" i="1"/>
  <c r="CX27" i="1" s="1"/>
  <c r="CO152" i="1"/>
  <c r="DA152" i="1" s="1"/>
  <c r="CU158" i="1"/>
  <c r="DG158" i="1" s="1"/>
  <c r="CK116" i="1"/>
  <c r="CW116" i="1" s="1"/>
  <c r="CM135" i="1"/>
  <c r="CY135" i="1" s="1"/>
  <c r="CU89" i="1"/>
  <c r="DG89" i="1" s="1"/>
  <c r="CT153" i="1"/>
  <c r="DF153" i="1" s="1"/>
  <c r="CO95" i="1"/>
  <c r="DA95" i="1" s="1"/>
  <c r="CN152" i="1"/>
  <c r="CZ152" i="1" s="1"/>
  <c r="CM140" i="1"/>
  <c r="CY140" i="1" s="1"/>
  <c r="CK67" i="1"/>
  <c r="CW67" i="1" s="1"/>
  <c r="CS22" i="1"/>
  <c r="DE22" i="1" s="1"/>
  <c r="CT58" i="1"/>
  <c r="DF58" i="1" s="1"/>
  <c r="CT78" i="1"/>
  <c r="DF78" i="1" s="1"/>
  <c r="CP102" i="1"/>
  <c r="DB102" i="1" s="1"/>
  <c r="CO119" i="1"/>
  <c r="DA119" i="1" s="1"/>
  <c r="CV28" i="1"/>
  <c r="DH28" i="1" s="1"/>
  <c r="CQ79" i="1"/>
  <c r="DC79" i="1" s="1"/>
  <c r="CR33" i="1"/>
  <c r="DD33" i="1" s="1"/>
  <c r="CS76" i="1"/>
  <c r="DE76" i="1" s="1"/>
  <c r="CK51" i="1"/>
  <c r="CW51" i="1" s="1"/>
  <c r="CK157" i="1"/>
  <c r="CW157" i="1" s="1"/>
  <c r="CR96" i="1"/>
  <c r="DD96" i="1" s="1"/>
  <c r="CV103" i="1"/>
  <c r="DH103" i="1" s="1"/>
  <c r="CU11" i="1"/>
  <c r="DG11" i="1" s="1"/>
  <c r="CV139" i="1"/>
  <c r="DH139" i="1" s="1"/>
  <c r="CM23" i="1"/>
  <c r="CY23" i="1" s="1"/>
  <c r="CK92" i="1"/>
  <c r="CW92" i="1" s="1"/>
  <c r="CU63" i="1"/>
  <c r="DG63" i="1" s="1"/>
  <c r="CN14" i="1"/>
  <c r="CZ14" i="1" s="1"/>
  <c r="CK53" i="1"/>
  <c r="CW53" i="1" s="1"/>
  <c r="CV163" i="1"/>
  <c r="DH163" i="1" s="1"/>
  <c r="CP91" i="1"/>
  <c r="DB91" i="1" s="1"/>
  <c r="CU66" i="1"/>
  <c r="DG66" i="1" s="1"/>
  <c r="CT10" i="1"/>
  <c r="DF10" i="1" s="1"/>
  <c r="CT112" i="1"/>
  <c r="DF112" i="1" s="1"/>
  <c r="CO145" i="1"/>
  <c r="DA145" i="1" s="1"/>
  <c r="CP138" i="1"/>
  <c r="DB138" i="1" s="1"/>
  <c r="CO98" i="1"/>
  <c r="DA98" i="1" s="1"/>
  <c r="CQ125" i="1"/>
  <c r="DC125" i="1" s="1"/>
  <c r="CU38" i="1"/>
  <c r="DG38" i="1" s="1"/>
  <c r="CM128" i="1"/>
  <c r="CY128" i="1" s="1"/>
  <c r="CV21" i="1"/>
  <c r="DH21" i="1" s="1"/>
  <c r="CU19" i="1"/>
  <c r="DG19" i="1" s="1"/>
  <c r="CU139" i="1"/>
  <c r="DG139" i="1" s="1"/>
  <c r="CT139" i="1"/>
  <c r="DF139" i="1" s="1"/>
  <c r="CK32" i="1"/>
  <c r="CW32" i="1" s="1"/>
  <c r="CL7" i="1"/>
  <c r="CX7" i="1" s="1"/>
  <c r="CK121" i="1"/>
  <c r="CW121" i="1" s="1"/>
  <c r="CT159" i="1"/>
  <c r="DF159" i="1" s="1"/>
  <c r="CM113" i="1"/>
  <c r="CY113" i="1" s="1"/>
  <c r="CP156" i="1"/>
  <c r="DB156" i="1" s="1"/>
  <c r="CN99" i="1"/>
  <c r="CZ99" i="1" s="1"/>
  <c r="CV60" i="1"/>
  <c r="DH60" i="1" s="1"/>
  <c r="CP60" i="1"/>
  <c r="DB60" i="1" s="1"/>
  <c r="CK76" i="1"/>
  <c r="CW76" i="1" s="1"/>
  <c r="CT167" i="1"/>
  <c r="DF167" i="1" s="1"/>
  <c r="CR99" i="1"/>
  <c r="DD99" i="1" s="1"/>
  <c r="CU166" i="1"/>
  <c r="DG166" i="1" s="1"/>
  <c r="CV117" i="1"/>
  <c r="DH117" i="1" s="1"/>
  <c r="CV168" i="1"/>
  <c r="DH168" i="1" s="1"/>
  <c r="CK75" i="1"/>
  <c r="CW75" i="1" s="1"/>
  <c r="CS111" i="1"/>
  <c r="DE111" i="1" s="1"/>
  <c r="CR70" i="1"/>
  <c r="DD70" i="1" s="1"/>
  <c r="CU136" i="1"/>
  <c r="DG136" i="1" s="1"/>
  <c r="CR145" i="1"/>
  <c r="DD145" i="1" s="1"/>
  <c r="CN16" i="1"/>
  <c r="CZ16" i="1" s="1"/>
  <c r="CS128" i="1"/>
  <c r="DE128" i="1" s="1"/>
  <c r="CV146" i="1"/>
  <c r="DH146" i="1" s="1"/>
  <c r="CV24" i="1"/>
  <c r="DH24" i="1" s="1"/>
  <c r="CU62" i="1"/>
  <c r="DG62" i="1" s="1"/>
  <c r="CM42" i="1"/>
  <c r="CY42" i="1" s="1"/>
  <c r="CQ38" i="1"/>
  <c r="DC38" i="1" s="1"/>
  <c r="CO90" i="1"/>
  <c r="DA90" i="1" s="1"/>
  <c r="CN17" i="1"/>
  <c r="CZ17" i="1" s="1"/>
  <c r="CU28" i="1"/>
  <c r="DG28" i="1" s="1"/>
  <c r="CV31" i="1"/>
  <c r="DH31" i="1" s="1"/>
  <c r="CQ13" i="1"/>
  <c r="DC13" i="1" s="1"/>
  <c r="CU21" i="1"/>
  <c r="DG21" i="1" s="1"/>
  <c r="CK57" i="1"/>
  <c r="CW57" i="1" s="1"/>
  <c r="CK24" i="1"/>
  <c r="CW24" i="1" s="1"/>
  <c r="CS25" i="1"/>
  <c r="DE25" i="1" s="1"/>
  <c r="CQ147" i="1"/>
  <c r="DC147" i="1" s="1"/>
  <c r="CT129" i="1"/>
  <c r="DF129" i="1" s="1"/>
  <c r="CR15" i="1"/>
  <c r="DD15" i="1" s="1"/>
  <c r="CM15" i="1"/>
  <c r="CY15" i="1" s="1"/>
  <c r="CT95" i="1"/>
  <c r="DF95" i="1" s="1"/>
  <c r="CM17" i="1"/>
  <c r="CY17" i="1" s="1"/>
  <c r="CS45" i="1"/>
  <c r="DE45" i="1" s="1"/>
  <c r="CO16" i="1"/>
  <c r="DA16" i="1" s="1"/>
  <c r="CS167" i="1"/>
  <c r="DE167" i="1" s="1"/>
  <c r="CP24" i="1"/>
  <c r="DB24" i="1" s="1"/>
  <c r="CT8" i="1"/>
  <c r="DF8" i="1" s="1"/>
  <c r="CP81" i="1"/>
  <c r="DB81" i="1" s="1"/>
  <c r="CO87" i="1"/>
  <c r="DA87" i="1" s="1"/>
  <c r="CV15" i="1"/>
  <c r="DH15" i="1" s="1"/>
  <c r="CT106" i="1"/>
  <c r="DF106" i="1" s="1"/>
  <c r="CS96" i="1"/>
  <c r="DE96" i="1" s="1"/>
  <c r="CS154" i="1"/>
  <c r="DE154" i="1" s="1"/>
  <c r="CP93" i="1"/>
  <c r="DB93" i="1" s="1"/>
  <c r="CT104" i="1"/>
  <c r="DF104" i="1" s="1"/>
  <c r="CR43" i="1"/>
  <c r="DD43" i="1" s="1"/>
  <c r="CQ65" i="1"/>
  <c r="DC65" i="1" s="1"/>
  <c r="CP97" i="1"/>
  <c r="DB97" i="1" s="1"/>
  <c r="CR122" i="1"/>
  <c r="DD122" i="1" s="1"/>
  <c r="CO120" i="1"/>
  <c r="DA120" i="1" s="1"/>
  <c r="CO151" i="1"/>
  <c r="DA151" i="1" s="1"/>
  <c r="CK14" i="1"/>
  <c r="CW14" i="1" s="1"/>
  <c r="CS15" i="1"/>
  <c r="DE15" i="1" s="1"/>
  <c r="CT55" i="1"/>
  <c r="DF55" i="1" s="1"/>
  <c r="CL137" i="1"/>
  <c r="CX137" i="1" s="1"/>
  <c r="CR109" i="1"/>
  <c r="DD109" i="1" s="1"/>
  <c r="CR59" i="1"/>
  <c r="DD59" i="1" s="1"/>
  <c r="CM124" i="1"/>
  <c r="CY124" i="1" s="1"/>
  <c r="CM126" i="1"/>
  <c r="CY126" i="1" s="1"/>
  <c r="CO31" i="1"/>
  <c r="DA31" i="1" s="1"/>
  <c r="CS90" i="1"/>
  <c r="DE90" i="1" s="1"/>
  <c r="CS164" i="1"/>
  <c r="DE164" i="1" s="1"/>
  <c r="CT41" i="1"/>
  <c r="DF41" i="1" s="1"/>
  <c r="CT44" i="1"/>
  <c r="DF44" i="1" s="1"/>
  <c r="CR146" i="1"/>
  <c r="DD146" i="1" s="1"/>
  <c r="CS13" i="1"/>
  <c r="DE13" i="1" s="1"/>
  <c r="CO15" i="1"/>
  <c r="DA15" i="1" s="1"/>
  <c r="CN15" i="1"/>
  <c r="CZ15" i="1" s="1"/>
  <c r="CP167" i="1"/>
  <c r="DB167" i="1" s="1"/>
  <c r="CS132" i="1"/>
  <c r="DE132" i="1" s="1"/>
  <c r="CO36" i="1"/>
  <c r="DA36" i="1" s="1"/>
  <c r="CO41" i="1"/>
  <c r="DA41" i="1" s="1"/>
  <c r="CL103" i="1"/>
  <c r="CX103" i="1" s="1"/>
  <c r="CQ135" i="1"/>
  <c r="DC135" i="1" s="1"/>
  <c r="CM92" i="1"/>
  <c r="CY92" i="1" s="1"/>
  <c r="CS95" i="1"/>
  <c r="DE95" i="1" s="1"/>
  <c r="CT52" i="1"/>
  <c r="DF52" i="1" s="1"/>
  <c r="CQ15" i="1"/>
  <c r="DC15" i="1" s="1"/>
  <c r="CO23" i="1"/>
  <c r="DA23" i="1" s="1"/>
  <c r="CK31" i="1"/>
  <c r="CW31" i="1" s="1"/>
  <c r="CK96" i="1"/>
  <c r="CW96" i="1" s="1"/>
  <c r="CK153" i="1"/>
  <c r="CW153" i="1" s="1"/>
  <c r="CM61" i="1"/>
  <c r="CY61" i="1" s="1"/>
  <c r="CL15" i="1"/>
  <c r="CX15" i="1" s="1"/>
  <c r="CO65" i="1"/>
  <c r="DA65" i="1" s="1"/>
  <c r="CR94" i="1"/>
  <c r="DD94" i="1" s="1"/>
  <c r="CL64" i="1"/>
  <c r="CX64" i="1" s="1"/>
  <c r="CQ37" i="1"/>
  <c r="DC37" i="1" s="1"/>
  <c r="CT142" i="1"/>
  <c r="DF142" i="1" s="1"/>
  <c r="CQ90" i="1"/>
  <c r="DC90" i="1" s="1"/>
  <c r="CT25" i="1"/>
  <c r="DF25" i="1" s="1"/>
  <c r="CS35" i="1"/>
  <c r="DE35" i="1" s="1"/>
  <c r="CQ50" i="1"/>
  <c r="DC50" i="1" s="1"/>
  <c r="CR106" i="1"/>
  <c r="DD106" i="1" s="1"/>
  <c r="CR148" i="1"/>
  <c r="DD148" i="1" s="1"/>
  <c r="CT46" i="1"/>
  <c r="DF46" i="1" s="1"/>
  <c r="CK46" i="1"/>
  <c r="CW46" i="1" s="1"/>
  <c r="CL96" i="1"/>
  <c r="CX96" i="1" s="1"/>
  <c r="CS42" i="1"/>
  <c r="DE42" i="1" s="1"/>
  <c r="CQ67" i="1"/>
  <c r="DC67" i="1" s="1"/>
  <c r="CU15" i="1"/>
  <c r="DG15" i="1" s="1"/>
  <c r="CT155" i="1"/>
  <c r="DF155" i="1" s="1"/>
  <c r="CK102" i="1"/>
  <c r="CW102" i="1" s="1"/>
  <c r="CP73" i="1"/>
  <c r="DB73" i="1" s="1"/>
  <c r="CR37" i="1"/>
  <c r="DD37" i="1" s="1"/>
  <c r="CT158" i="1"/>
  <c r="DF158" i="1" s="1"/>
  <c r="CS143" i="1"/>
  <c r="DE143" i="1" s="1"/>
  <c r="CR167" i="1"/>
  <c r="DD167" i="1" s="1"/>
  <c r="CQ132" i="1"/>
  <c r="DC132" i="1" s="1"/>
  <c r="CR80" i="1"/>
  <c r="DD80" i="1" s="1"/>
  <c r="CO51" i="1"/>
  <c r="DA51" i="1" s="1"/>
  <c r="CL100" i="1"/>
  <c r="CX100" i="1" s="1"/>
  <c r="CQ34" i="1"/>
  <c r="DC34" i="1" s="1"/>
  <c r="CQ88" i="1"/>
  <c r="DC88" i="1" s="1"/>
  <c r="CP129" i="1"/>
  <c r="DB129" i="1" s="1"/>
  <c r="CS105" i="1"/>
  <c r="DE105" i="1" s="1"/>
  <c r="CT15" i="1"/>
  <c r="DF15" i="1" s="1"/>
  <c r="CP19" i="1"/>
  <c r="DB19" i="1" s="1"/>
  <c r="CT117" i="1"/>
  <c r="DF117" i="1" s="1"/>
  <c r="CK126" i="1"/>
  <c r="CW126" i="1" s="1"/>
  <c r="CL143" i="1"/>
  <c r="CX143" i="1" s="1"/>
  <c r="CS75" i="1"/>
  <c r="DE75" i="1" s="1"/>
  <c r="CQ152" i="1"/>
  <c r="DC152" i="1" s="1"/>
  <c r="CS129" i="1"/>
  <c r="DE129" i="1" s="1"/>
  <c r="CQ82" i="1"/>
  <c r="DC82" i="1" s="1"/>
  <c r="CK72" i="1"/>
  <c r="CW72" i="1" s="1"/>
  <c r="CK161" i="1"/>
  <c r="CW161" i="1" s="1"/>
  <c r="CP87" i="1"/>
  <c r="DB87" i="1" s="1"/>
  <c r="CQ151" i="1"/>
  <c r="DC151" i="1" s="1"/>
  <c r="CO44" i="1"/>
  <c r="DA44" i="1" s="1"/>
  <c r="CS123" i="1"/>
  <c r="DE123" i="1" s="1"/>
  <c r="CR50" i="1"/>
  <c r="DD50" i="1" s="1"/>
  <c r="CP154" i="1"/>
  <c r="DB154" i="1" s="1"/>
  <c r="CR79" i="1"/>
  <c r="DD79" i="1" s="1"/>
  <c r="CT88" i="1"/>
  <c r="DF88" i="1" s="1"/>
  <c r="CR22" i="1"/>
  <c r="DD22" i="1" s="1"/>
  <c r="CO108" i="1"/>
  <c r="DA108" i="1" s="1"/>
  <c r="CR121" i="1"/>
  <c r="DD121" i="1" s="1"/>
  <c r="CR41" i="1"/>
  <c r="DD41" i="1" s="1"/>
  <c r="CR147" i="1"/>
  <c r="DD147" i="1" s="1"/>
  <c r="CR103" i="1"/>
  <c r="DD103" i="1" s="1"/>
  <c r="CR162" i="1"/>
  <c r="DD162" i="1" s="1"/>
  <c r="CT162" i="1"/>
  <c r="DF162" i="1" s="1"/>
  <c r="CT89" i="1"/>
  <c r="DF89" i="1" s="1"/>
  <c r="CQ62" i="1"/>
  <c r="DC62" i="1" s="1"/>
  <c r="CT141" i="1"/>
  <c r="DF141" i="1" s="1"/>
  <c r="CM35" i="1"/>
  <c r="CY35" i="1" s="1"/>
  <c r="CK128" i="1"/>
  <c r="CW128" i="1" s="1"/>
  <c r="CT7" i="1"/>
  <c r="DF7" i="1" s="1"/>
  <c r="CQ44" i="1"/>
  <c r="DC44" i="1" s="1"/>
  <c r="CT27" i="1"/>
  <c r="DF27" i="1" s="1"/>
  <c r="CQ118" i="1"/>
  <c r="DC118" i="1" s="1"/>
  <c r="CR57" i="1"/>
  <c r="DD57" i="1" s="1"/>
  <c r="CO117" i="1"/>
  <c r="DA117" i="1" s="1"/>
  <c r="CT164" i="1"/>
  <c r="DF164" i="1" s="1"/>
  <c r="CK36" i="1"/>
  <c r="CW36" i="1" s="1"/>
  <c r="CT91" i="1"/>
  <c r="DF91" i="1" s="1"/>
  <c r="CS97" i="1"/>
  <c r="DE97" i="1" s="1"/>
  <c r="CQ124" i="1"/>
  <c r="DC124" i="1" s="1"/>
  <c r="CO54" i="1"/>
  <c r="DA54" i="1" s="1"/>
  <c r="CK30" i="1"/>
  <c r="CW30" i="1" s="1"/>
  <c r="CL73" i="1"/>
  <c r="CX73" i="1" s="1"/>
  <c r="CR93" i="1"/>
  <c r="DD93" i="1" s="1"/>
  <c r="CL58" i="1"/>
  <c r="CX58" i="1" s="1"/>
  <c r="CK159" i="1"/>
  <c r="CW159" i="1" s="1"/>
  <c r="CO162" i="1"/>
  <c r="DA162" i="1" s="1"/>
  <c r="CM156" i="1"/>
  <c r="CY156" i="1" s="1"/>
  <c r="CR17" i="1"/>
  <c r="DD17" i="1" s="1"/>
  <c r="CT42" i="1"/>
  <c r="DF42" i="1" s="1"/>
  <c r="CQ119" i="1"/>
  <c r="DC119" i="1" s="1"/>
  <c r="CO37" i="1"/>
  <c r="DA37" i="1" s="1"/>
  <c r="CS136" i="1"/>
  <c r="DE136" i="1" s="1"/>
  <c r="CO88" i="1"/>
  <c r="DA88" i="1" s="1"/>
  <c r="CP46" i="1"/>
  <c r="DB46" i="1" s="1"/>
  <c r="CQ52" i="1"/>
  <c r="DC52" i="1" s="1"/>
  <c r="CR49" i="1"/>
  <c r="DD49" i="1" s="1"/>
  <c r="CP13" i="1"/>
  <c r="DB13" i="1" s="1"/>
  <c r="CR58" i="1"/>
  <c r="DD58" i="1" s="1"/>
  <c r="CP71" i="1"/>
  <c r="DB71" i="1" s="1"/>
  <c r="CK100" i="1"/>
  <c r="CW100" i="1" s="1"/>
  <c r="CS32" i="1"/>
  <c r="DE32" i="1" s="1"/>
  <c r="CP128" i="1"/>
  <c r="DB128" i="1" s="1"/>
  <c r="CQ40" i="1"/>
  <c r="DC40" i="1" s="1"/>
  <c r="CR34" i="1"/>
  <c r="DD34" i="1" s="1"/>
  <c r="CT49" i="1"/>
  <c r="DF49" i="1" s="1"/>
  <c r="CP15" i="1"/>
  <c r="DB15" i="1" s="1"/>
  <c r="CS67" i="1"/>
  <c r="DE67" i="1" s="1"/>
  <c r="CK103" i="1"/>
  <c r="CW103" i="1" s="1"/>
  <c r="CQ29" i="1"/>
  <c r="DC29" i="1" s="1"/>
  <c r="CS125" i="1"/>
  <c r="DE125" i="1" s="1"/>
  <c r="CM121" i="1"/>
  <c r="CY121" i="1" s="1"/>
  <c r="CP82" i="1"/>
  <c r="DB82" i="1" s="1"/>
  <c r="CS27" i="1"/>
  <c r="DE27" i="1" s="1"/>
  <c r="CT94" i="1"/>
  <c r="DF94" i="1" s="1"/>
  <c r="CO57" i="1"/>
  <c r="DA57" i="1" s="1"/>
  <c r="CO106" i="1"/>
  <c r="DA106" i="1" s="1"/>
  <c r="CK163" i="1"/>
  <c r="CW163" i="1" s="1"/>
  <c r="CM62" i="1"/>
  <c r="CY62" i="1" s="1"/>
  <c r="CR136" i="1"/>
  <c r="DD136" i="1" s="1"/>
  <c r="CS70" i="1"/>
  <c r="DE70" i="1" s="1"/>
  <c r="CS30" i="1"/>
  <c r="DE30" i="1" s="1"/>
  <c r="CQ144" i="1"/>
  <c r="DC144" i="1" s="1"/>
  <c r="CR126" i="1"/>
  <c r="DD126" i="1" s="1"/>
  <c r="CO135" i="1"/>
  <c r="DA135" i="1" s="1"/>
  <c r="CM58" i="1"/>
  <c r="CY58" i="1" s="1"/>
  <c r="CR64" i="1"/>
  <c r="DD64" i="1" s="1"/>
  <c r="CS153" i="1"/>
  <c r="DE153" i="1" s="1"/>
  <c r="CP125" i="1"/>
  <c r="DB125" i="1" s="1"/>
  <c r="CO47" i="1"/>
  <c r="DA47" i="1" s="1"/>
  <c r="CQ140" i="1"/>
  <c r="DC140" i="1" s="1"/>
  <c r="CR82" i="1"/>
  <c r="DD82" i="1" s="1"/>
  <c r="CT108" i="1"/>
  <c r="DF108" i="1" s="1"/>
  <c r="CR144" i="1"/>
  <c r="DD144" i="1" s="1"/>
  <c r="CO42" i="1"/>
  <c r="DA42" i="1" s="1"/>
  <c r="CS159" i="1"/>
  <c r="DE159" i="1" s="1"/>
  <c r="CO82" i="1"/>
  <c r="DA82" i="1" s="1"/>
  <c r="CK124" i="1"/>
  <c r="CW124" i="1" s="1"/>
  <c r="CO62" i="1"/>
  <c r="DA62" i="1" s="1"/>
  <c r="CQ73" i="1"/>
  <c r="DC73" i="1" s="1"/>
  <c r="CP17" i="1"/>
  <c r="DB17" i="1" s="1"/>
  <c r="CP44" i="1"/>
  <c r="DB44" i="1" s="1"/>
  <c r="CR21" i="1"/>
  <c r="DD21" i="1" s="1"/>
  <c r="CR76" i="1"/>
  <c r="DD76" i="1" s="1"/>
  <c r="CK162" i="1"/>
  <c r="CW162" i="1" s="1"/>
  <c r="CT115" i="1"/>
  <c r="DF115" i="1" s="1"/>
  <c r="CK109" i="1"/>
  <c r="CW109" i="1" s="1"/>
  <c r="CO39" i="1"/>
  <c r="DA39" i="1" s="1"/>
  <c r="CQ99" i="1"/>
  <c r="DC99" i="1" s="1"/>
  <c r="CM59" i="1"/>
  <c r="CY59" i="1" s="1"/>
  <c r="CK111" i="1"/>
  <c r="CW111" i="1" s="1"/>
  <c r="CM98" i="1"/>
  <c r="CY98" i="1" s="1"/>
  <c r="CQ155" i="1"/>
  <c r="DC155" i="1" s="1"/>
  <c r="CT144" i="1"/>
  <c r="DF144" i="1" s="1"/>
  <c r="CQ64" i="1"/>
  <c r="DC64" i="1" s="1"/>
  <c r="CR110" i="1"/>
  <c r="DD110" i="1" s="1"/>
  <c r="CT82" i="1"/>
  <c r="DF82" i="1" s="1"/>
  <c r="CM110" i="1"/>
  <c r="CY110" i="1" s="1"/>
  <c r="CT30" i="1"/>
  <c r="DF30" i="1" s="1"/>
  <c r="CS17" i="1"/>
  <c r="DE17" i="1" s="1"/>
  <c r="CS39" i="1"/>
  <c r="DE39" i="1" s="1"/>
  <c r="CT23" i="1"/>
  <c r="DF23" i="1" s="1"/>
  <c r="CT14" i="1"/>
  <c r="DF14" i="1" s="1"/>
  <c r="CQ54" i="1"/>
  <c r="DC54" i="1" s="1"/>
  <c r="CO77" i="1"/>
  <c r="DA77" i="1" s="1"/>
  <c r="CP58" i="1"/>
  <c r="DB58" i="1" s="1"/>
  <c r="CR91" i="1"/>
  <c r="DD91" i="1" s="1"/>
  <c r="CS127" i="1"/>
  <c r="DE127" i="1" s="1"/>
  <c r="CR161" i="1"/>
  <c r="DD161" i="1" s="1"/>
  <c r="CS134" i="1"/>
  <c r="DE134" i="1" s="1"/>
  <c r="CP139" i="1"/>
  <c r="DB139" i="1" s="1"/>
  <c r="CQ163" i="1"/>
  <c r="DC163" i="1" s="1"/>
  <c r="CS62" i="1"/>
  <c r="DE62" i="1" s="1"/>
  <c r="CT60" i="1"/>
  <c r="DF60" i="1" s="1"/>
  <c r="CK117" i="1"/>
  <c r="CW117" i="1" s="1"/>
  <c r="CS103" i="1"/>
  <c r="DE103" i="1" s="1"/>
  <c r="CM106" i="1"/>
  <c r="CY106" i="1" s="1"/>
  <c r="CK77" i="1"/>
  <c r="CW77" i="1" s="1"/>
  <c r="CK87" i="1"/>
  <c r="CW87" i="1" s="1"/>
  <c r="CQ51" i="1"/>
  <c r="DC51" i="1" s="1"/>
  <c r="CS168" i="1"/>
  <c r="DE168" i="1" s="1"/>
  <c r="CM100" i="1"/>
  <c r="CY100" i="1" s="1"/>
  <c r="CT85" i="1"/>
  <c r="DF85" i="1" s="1"/>
  <c r="CS157" i="1"/>
  <c r="DE157" i="1" s="1"/>
  <c r="CP145" i="1"/>
  <c r="DB145" i="1" s="1"/>
  <c r="CQ14" i="1"/>
  <c r="DC14" i="1" s="1"/>
  <c r="CV151" i="1"/>
  <c r="DH151" i="1" s="1"/>
  <c r="CT16" i="1"/>
  <c r="DF16" i="1" s="1"/>
  <c r="CS89" i="1"/>
  <c r="DE89" i="1" s="1"/>
  <c r="CS16" i="1"/>
  <c r="DE16" i="1" s="1"/>
  <c r="CR11" i="1"/>
  <c r="DD11" i="1" s="1"/>
  <c r="CK98" i="1"/>
  <c r="CW98" i="1" s="1"/>
  <c r="CP165" i="1"/>
  <c r="DB165" i="1" s="1"/>
  <c r="CL71" i="1"/>
  <c r="CX71" i="1" s="1"/>
  <c r="CV165" i="1"/>
  <c r="DH165" i="1" s="1"/>
  <c r="CK15" i="1"/>
  <c r="CW15" i="1" s="1"/>
  <c r="CR55" i="1"/>
  <c r="DD55" i="1" s="1"/>
  <c r="CO154" i="1"/>
  <c r="DA154" i="1" s="1"/>
  <c r="CP69" i="1"/>
  <c r="DB69" i="1" s="1"/>
  <c r="CO66" i="1"/>
  <c r="DA66" i="1" s="1"/>
  <c r="CL114" i="1"/>
  <c r="CX114" i="1" s="1"/>
  <c r="CP54" i="1"/>
  <c r="DB54" i="1" s="1"/>
  <c r="CP100" i="1"/>
  <c r="DB100" i="1" s="1"/>
  <c r="CQ60" i="1"/>
  <c r="DC60" i="1" s="1"/>
  <c r="CQ142" i="1"/>
  <c r="DC142" i="1" s="1"/>
  <c r="CO150" i="1"/>
  <c r="DA150" i="1" s="1"/>
  <c r="CR13" i="1"/>
  <c r="DD13" i="1" s="1"/>
  <c r="CT61" i="1"/>
  <c r="DF61" i="1" s="1"/>
  <c r="CQ117" i="1"/>
  <c r="DC117" i="1" s="1"/>
  <c r="CT73" i="1"/>
  <c r="DF73" i="1" s="1"/>
  <c r="CK140" i="1"/>
  <c r="CW140" i="1" s="1"/>
  <c r="CS148" i="1"/>
  <c r="DE148" i="1" s="1"/>
  <c r="CT152" i="1"/>
  <c r="DF152" i="1" s="1"/>
  <c r="CM116" i="1"/>
  <c r="CY116" i="1" s="1"/>
  <c r="CP14" i="1"/>
  <c r="DB14" i="1" s="1"/>
  <c r="CL84" i="1"/>
  <c r="CX84" i="1" s="1"/>
  <c r="CP83" i="1"/>
  <c r="DB83" i="1" s="1"/>
  <c r="CT9" i="1"/>
  <c r="DF9" i="1" s="1"/>
  <c r="CQ47" i="1"/>
  <c r="DC47" i="1" s="1"/>
  <c r="CK44" i="1"/>
  <c r="CW44" i="1" s="1"/>
  <c r="CO122" i="1"/>
  <c r="DA122" i="1" s="1"/>
  <c r="CO115" i="1"/>
  <c r="DA115" i="1" s="1"/>
  <c r="CO165" i="1"/>
  <c r="DA165" i="1" s="1"/>
  <c r="CS92" i="1"/>
  <c r="DE92" i="1" s="1"/>
  <c r="CL59" i="1"/>
  <c r="CX59" i="1" s="1"/>
  <c r="CU37" i="1"/>
  <c r="DG37" i="1" s="1"/>
  <c r="CO76" i="1"/>
  <c r="DA76" i="1" s="1"/>
  <c r="CP49" i="1"/>
  <c r="DB49" i="1" s="1"/>
  <c r="CM161" i="1"/>
  <c r="CY161" i="1" s="1"/>
  <c r="CT99" i="1"/>
  <c r="DF99" i="1" s="1"/>
  <c r="CM43" i="1"/>
  <c r="CY43" i="1" s="1"/>
  <c r="CM149" i="1"/>
  <c r="CY149" i="1" s="1"/>
  <c r="CM48" i="1"/>
  <c r="CY48" i="1" s="1"/>
  <c r="CM22" i="1"/>
  <c r="CY22" i="1" s="1"/>
  <c r="CK22" i="1"/>
  <c r="CW22" i="1" s="1"/>
  <c r="CQ32" i="1"/>
  <c r="DC32" i="1" s="1"/>
  <c r="CT47" i="1"/>
  <c r="DF47" i="1" s="1"/>
  <c r="CQ78" i="1"/>
  <c r="DC78" i="1" s="1"/>
  <c r="CT119" i="1"/>
  <c r="DF119" i="1" s="1"/>
  <c r="CV26" i="1"/>
  <c r="DH26" i="1" s="1"/>
  <c r="CR68" i="1"/>
  <c r="DD68" i="1" s="1"/>
  <c r="CN102" i="1"/>
  <c r="CZ102" i="1" s="1"/>
  <c r="CT87" i="1"/>
  <c r="DF87" i="1" s="1"/>
  <c r="CP63" i="1"/>
  <c r="DB63" i="1" s="1"/>
  <c r="CS28" i="1"/>
  <c r="DE28" i="1" s="1"/>
  <c r="CT165" i="1"/>
  <c r="DF165" i="1" s="1"/>
  <c r="CT39" i="1"/>
  <c r="DF39" i="1" s="1"/>
  <c r="CS98" i="1"/>
  <c r="DE98" i="1" s="1"/>
  <c r="CL127" i="1"/>
  <c r="CX127" i="1" s="1"/>
  <c r="CL119" i="1"/>
  <c r="CX119" i="1" s="1"/>
  <c r="CU76" i="1"/>
  <c r="DG76" i="1" s="1"/>
  <c r="CQ162" i="1"/>
  <c r="DC162" i="1" s="1"/>
  <c r="CP42" i="1"/>
  <c r="DB42" i="1" s="1"/>
  <c r="CK115" i="1"/>
  <c r="CW115" i="1" s="1"/>
  <c r="CT31" i="1"/>
  <c r="DF31" i="1" s="1"/>
  <c r="CS162" i="1"/>
  <c r="DE162" i="1" s="1"/>
  <c r="CS99" i="1"/>
  <c r="DE99" i="1" s="1"/>
  <c r="CM109" i="1"/>
  <c r="CY109" i="1" s="1"/>
  <c r="CK79" i="1"/>
  <c r="CW79" i="1" s="1"/>
  <c r="CK136" i="1"/>
  <c r="CW136" i="1" s="1"/>
  <c r="CM77" i="1"/>
  <c r="CY77" i="1" s="1"/>
  <c r="CS82" i="1"/>
  <c r="DE82" i="1" s="1"/>
  <c r="CP133" i="1"/>
  <c r="DB133" i="1" s="1"/>
  <c r="CO144" i="1"/>
  <c r="DA144" i="1" s="1"/>
  <c r="CP159" i="1"/>
  <c r="DB159" i="1" s="1"/>
  <c r="CM125" i="1"/>
  <c r="CY125" i="1" s="1"/>
  <c r="CU49" i="1"/>
  <c r="DG49" i="1" s="1"/>
  <c r="CO91" i="1"/>
  <c r="DA91" i="1" s="1"/>
  <c r="CL94" i="1"/>
  <c r="CX94" i="1" s="1"/>
  <c r="CR83" i="1"/>
  <c r="DD83" i="1" s="1"/>
  <c r="CK158" i="1"/>
  <c r="CW158" i="1" s="1"/>
  <c r="CP21" i="1"/>
  <c r="DB21" i="1" s="1"/>
  <c r="CN93" i="1"/>
  <c r="CZ93" i="1" s="1"/>
  <c r="CM13" i="1"/>
  <c r="CY13" i="1" s="1"/>
  <c r="CP34" i="1"/>
  <c r="DB34" i="1" s="1"/>
  <c r="CO59" i="1"/>
  <c r="DA59" i="1" s="1"/>
  <c r="CK66" i="1"/>
  <c r="CW66" i="1" s="1"/>
  <c r="CN100" i="1"/>
  <c r="CZ100" i="1" s="1"/>
  <c r="CO35" i="1"/>
  <c r="DA35" i="1" s="1"/>
  <c r="CS58" i="1"/>
  <c r="DE58" i="1" s="1"/>
  <c r="CR56" i="1"/>
  <c r="DD56" i="1" s="1"/>
  <c r="CT163" i="1"/>
  <c r="DF163" i="1" s="1"/>
  <c r="CM119" i="1"/>
  <c r="CY119" i="1" s="1"/>
  <c r="CS137" i="1"/>
  <c r="DE137" i="1" s="1"/>
  <c r="CK137" i="1"/>
  <c r="CW137" i="1" s="1"/>
  <c r="CP78" i="1"/>
  <c r="DB78" i="1" s="1"/>
  <c r="CO30" i="1"/>
  <c r="DA30" i="1" s="1"/>
  <c r="CK101" i="1"/>
  <c r="CW101" i="1" s="1"/>
  <c r="CQ80" i="1"/>
  <c r="DC80" i="1" s="1"/>
  <c r="CQ97" i="1"/>
  <c r="DC97" i="1" s="1"/>
  <c r="CV82" i="1"/>
  <c r="DH82" i="1" s="1"/>
  <c r="CL105" i="1"/>
  <c r="CX105" i="1" s="1"/>
  <c r="CK80" i="1"/>
  <c r="CW80" i="1" s="1"/>
  <c r="CR125" i="1"/>
  <c r="DD125" i="1" s="1"/>
  <c r="CO126" i="1"/>
  <c r="DA126" i="1" s="1"/>
  <c r="CP161" i="1"/>
  <c r="DB161" i="1" s="1"/>
  <c r="CP153" i="1"/>
  <c r="DB153" i="1" s="1"/>
  <c r="CO132" i="1"/>
  <c r="DA132" i="1" s="1"/>
  <c r="CQ165" i="1"/>
  <c r="DC165" i="1" s="1"/>
  <c r="CL112" i="1"/>
  <c r="CX112" i="1" s="1"/>
  <c r="CT65" i="1"/>
  <c r="DF65" i="1" s="1"/>
  <c r="CS73" i="1"/>
  <c r="DE73" i="1" s="1"/>
  <c r="CR67" i="1"/>
  <c r="DD67" i="1" s="1"/>
  <c r="CR105" i="1"/>
  <c r="DD105" i="1" s="1"/>
  <c r="CT130" i="1"/>
  <c r="DF130" i="1" s="1"/>
  <c r="CO164" i="1"/>
  <c r="DA164" i="1" s="1"/>
  <c r="CT51" i="1"/>
  <c r="DF51" i="1" s="1"/>
  <c r="CR85" i="1"/>
  <c r="DD85" i="1" s="1"/>
  <c r="CM34" i="1"/>
  <c r="CY34" i="1" s="1"/>
  <c r="CT77" i="1"/>
  <c r="DF77" i="1" s="1"/>
  <c r="CT166" i="1"/>
  <c r="DF166" i="1" s="1"/>
  <c r="CS84" i="1"/>
  <c r="DE84" i="1" s="1"/>
  <c r="CM72" i="1"/>
  <c r="CY72" i="1" s="1"/>
  <c r="CP29" i="1"/>
  <c r="DB29" i="1" s="1"/>
  <c r="CS40" i="1"/>
  <c r="DE40" i="1" s="1"/>
  <c r="CS80" i="1"/>
  <c r="DE80" i="1" s="1"/>
  <c r="CR115" i="1"/>
  <c r="DD115" i="1" s="1"/>
  <c r="CT56" i="1"/>
  <c r="DF56" i="1" s="1"/>
  <c r="CQ9" i="1"/>
  <c r="DC9" i="1" s="1"/>
  <c r="CK11" i="1"/>
  <c r="CW11" i="1" s="1"/>
  <c r="CT21" i="1"/>
  <c r="DF21" i="1" s="1"/>
  <c r="CP28" i="1"/>
  <c r="DB28" i="1" s="1"/>
  <c r="CP38" i="1"/>
  <c r="DB38" i="1" s="1"/>
  <c r="CM129" i="1"/>
  <c r="CY129" i="1" s="1"/>
  <c r="CQ27" i="1"/>
  <c r="DC27" i="1" s="1"/>
  <c r="CQ150" i="1"/>
  <c r="DC150" i="1" s="1"/>
  <c r="CR140" i="1"/>
  <c r="DD140" i="1" s="1"/>
  <c r="CS165" i="1"/>
  <c r="DE165" i="1" s="1"/>
  <c r="CL12" i="1"/>
  <c r="CX12" i="1" s="1"/>
  <c r="CO131" i="1"/>
  <c r="DA131" i="1" s="1"/>
  <c r="CU86" i="1"/>
  <c r="DG86" i="1" s="1"/>
  <c r="CQ143" i="1"/>
  <c r="DC143" i="1" s="1"/>
  <c r="CL43" i="1"/>
  <c r="CX43" i="1" s="1"/>
  <c r="CR138" i="1"/>
  <c r="DD138" i="1" s="1"/>
  <c r="CL118" i="1"/>
  <c r="CX118" i="1" s="1"/>
  <c r="CT53" i="1"/>
  <c r="DF53" i="1" s="1"/>
  <c r="CQ33" i="1"/>
  <c r="DC33" i="1" s="1"/>
  <c r="CU85" i="1"/>
  <c r="DG85" i="1" s="1"/>
  <c r="CS74" i="1"/>
  <c r="DE74" i="1" s="1"/>
  <c r="CK7" i="1"/>
  <c r="CW7" i="1" s="1"/>
  <c r="CP50" i="1"/>
  <c r="DB50" i="1" s="1"/>
  <c r="CQ146" i="1"/>
  <c r="DC146" i="1" s="1"/>
  <c r="CK60" i="1"/>
  <c r="CW60" i="1" s="1"/>
  <c r="CR90" i="1"/>
  <c r="DD90" i="1" s="1"/>
  <c r="CV79" i="1"/>
  <c r="DH79" i="1" s="1"/>
  <c r="CN123" i="1"/>
  <c r="CZ123" i="1" s="1"/>
  <c r="CR142" i="1"/>
  <c r="DD142" i="1" s="1"/>
  <c r="CO123" i="1"/>
  <c r="DA123" i="1" s="1"/>
  <c r="CR160" i="1"/>
  <c r="DD160" i="1" s="1"/>
  <c r="CQ45" i="1"/>
  <c r="DC45" i="1" s="1"/>
  <c r="CO72" i="1"/>
  <c r="DA72" i="1" s="1"/>
  <c r="CQ71" i="1"/>
  <c r="DC71" i="1" s="1"/>
  <c r="CQ49" i="1"/>
  <c r="DC49" i="1" s="1"/>
  <c r="CT120" i="1"/>
  <c r="DF120" i="1" s="1"/>
  <c r="CK61" i="1"/>
  <c r="CW61" i="1" s="1"/>
  <c r="CL153" i="1"/>
  <c r="CX153" i="1" s="1"/>
  <c r="CS163" i="1"/>
  <c r="DE163" i="1" s="1"/>
  <c r="CS150" i="1"/>
  <c r="DE150" i="1" s="1"/>
  <c r="CN60" i="1"/>
  <c r="CZ60" i="1" s="1"/>
  <c r="CK110" i="1"/>
  <c r="CW110" i="1" s="1"/>
  <c r="CU80" i="1"/>
  <c r="DG80" i="1" s="1"/>
  <c r="CP47" i="1"/>
  <c r="DB47" i="1" s="1"/>
  <c r="CU111" i="1"/>
  <c r="DG111" i="1" s="1"/>
  <c r="CS56" i="1"/>
  <c r="DE56" i="1" s="1"/>
  <c r="CM144" i="1"/>
  <c r="CY144" i="1" s="1"/>
  <c r="CK142" i="1"/>
  <c r="CW142" i="1" s="1"/>
  <c r="CT114" i="1"/>
  <c r="DF114" i="1" s="1"/>
  <c r="CT97" i="1"/>
  <c r="DF97" i="1" s="1"/>
  <c r="CP41" i="1"/>
  <c r="DB41" i="1" s="1"/>
  <c r="CV95" i="1"/>
  <c r="DH95" i="1" s="1"/>
  <c r="CL33" i="1"/>
  <c r="CX33" i="1" s="1"/>
  <c r="CM131" i="1"/>
  <c r="CY131" i="1" s="1"/>
  <c r="CS94" i="1"/>
  <c r="DE94" i="1" s="1"/>
  <c r="CP116" i="1"/>
  <c r="DB116" i="1" s="1"/>
  <c r="CT90" i="1"/>
  <c r="DF90" i="1" s="1"/>
  <c r="CR163" i="1"/>
  <c r="DD163" i="1" s="1"/>
  <c r="CR53" i="1"/>
  <c r="DD53" i="1" s="1"/>
  <c r="CQ19" i="1"/>
  <c r="DC19" i="1" s="1"/>
  <c r="CR107" i="1"/>
  <c r="DD107" i="1" s="1"/>
  <c r="CR98" i="1"/>
  <c r="DD98" i="1" s="1"/>
  <c r="CQ46" i="1"/>
  <c r="DC46" i="1" s="1"/>
  <c r="CM166" i="1"/>
  <c r="CY166" i="1" s="1"/>
  <c r="CQ107" i="1"/>
  <c r="DC107" i="1" s="1"/>
  <c r="CL70" i="1"/>
  <c r="CX70" i="1" s="1"/>
  <c r="CR26" i="1"/>
  <c r="DD26" i="1" s="1"/>
  <c r="CQ74" i="1"/>
  <c r="DC74" i="1" s="1"/>
  <c r="CP12" i="1"/>
  <c r="DB12" i="1" s="1"/>
  <c r="CT116" i="1"/>
  <c r="DF116" i="1" s="1"/>
  <c r="CK62" i="1"/>
  <c r="CW62" i="1" s="1"/>
  <c r="CR165" i="1"/>
  <c r="DD165" i="1" s="1"/>
  <c r="CK134" i="1"/>
  <c r="CW134" i="1" s="1"/>
  <c r="CR108" i="1"/>
  <c r="DD108" i="1" s="1"/>
  <c r="CP105" i="1"/>
  <c r="DB105" i="1" s="1"/>
  <c r="CQ136" i="1"/>
  <c r="DC136" i="1" s="1"/>
  <c r="CO61" i="1"/>
  <c r="DA61" i="1" s="1"/>
  <c r="CT12" i="1"/>
  <c r="DF12" i="1" s="1"/>
  <c r="CL82" i="1"/>
  <c r="CX82" i="1" s="1"/>
  <c r="CQ84" i="1"/>
  <c r="DC84" i="1" s="1"/>
  <c r="CM52" i="1"/>
  <c r="CY52" i="1" s="1"/>
  <c r="CP127" i="1"/>
  <c r="DB127" i="1" s="1"/>
  <c r="CO86" i="1"/>
  <c r="DA86" i="1" s="1"/>
  <c r="CR38" i="1"/>
  <c r="DD38" i="1" s="1"/>
  <c r="CS144" i="1"/>
  <c r="DE144" i="1" s="1"/>
  <c r="CT11" i="1"/>
  <c r="DF11" i="1" s="1"/>
  <c r="CQ138" i="1"/>
  <c r="DC138" i="1" s="1"/>
  <c r="CM86" i="1"/>
  <c r="CY86" i="1" s="1"/>
  <c r="CQ121" i="1"/>
  <c r="DC121" i="1" s="1"/>
  <c r="CM136" i="1"/>
  <c r="CY136" i="1" s="1"/>
  <c r="CM69" i="1"/>
  <c r="CY69" i="1" s="1"/>
  <c r="CP32" i="1"/>
  <c r="DB32" i="1" s="1"/>
  <c r="CR48" i="1"/>
  <c r="DD48" i="1" s="1"/>
  <c r="CT143" i="1"/>
  <c r="DF143" i="1" s="1"/>
  <c r="CP66" i="1"/>
  <c r="DB66" i="1" s="1"/>
  <c r="CQ56" i="1"/>
  <c r="DC56" i="1" s="1"/>
  <c r="CP135" i="1"/>
  <c r="DB135" i="1" s="1"/>
  <c r="CR129" i="1"/>
  <c r="DD129" i="1" s="1"/>
  <c r="CT74" i="1"/>
  <c r="DF74" i="1" s="1"/>
  <c r="CQ25" i="1"/>
  <c r="DC25" i="1" s="1"/>
  <c r="CP108" i="1"/>
  <c r="DB108" i="1" s="1"/>
  <c r="CK43" i="1"/>
  <c r="CW43" i="1" s="1"/>
  <c r="CM60" i="1"/>
  <c r="CY60" i="1" s="1"/>
  <c r="CT26" i="1"/>
  <c r="DF26" i="1" s="1"/>
  <c r="CO129" i="1"/>
  <c r="DA129" i="1" s="1"/>
  <c r="CO143" i="1"/>
  <c r="DA143" i="1" s="1"/>
  <c r="CQ58" i="1"/>
  <c r="DC58" i="1" s="1"/>
  <c r="CS60" i="1"/>
  <c r="DE60" i="1" s="1"/>
  <c r="CL62" i="1"/>
  <c r="CX62" i="1" s="1"/>
  <c r="CK144" i="1"/>
  <c r="CW144" i="1" s="1"/>
  <c r="CO55" i="1"/>
  <c r="DA55" i="1" s="1"/>
  <c r="CQ59" i="1"/>
  <c r="DC59" i="1" s="1"/>
  <c r="CK52" i="1"/>
  <c r="CW52" i="1" s="1"/>
  <c r="CU121" i="1"/>
  <c r="DG121" i="1" s="1"/>
  <c r="CR30" i="1"/>
  <c r="DD30" i="1" s="1"/>
  <c r="CL86" i="1"/>
  <c r="CX86" i="1" s="1"/>
  <c r="CT6" i="1"/>
  <c r="DF6" i="1" s="1"/>
  <c r="CS130" i="1"/>
  <c r="DE130" i="1" s="1"/>
  <c r="CS6" i="1"/>
  <c r="DE6" i="1" s="1"/>
  <c r="CM88" i="1"/>
  <c r="CY88" i="1" s="1"/>
  <c r="CR25" i="1"/>
  <c r="DD25" i="1" s="1"/>
  <c r="CO25" i="1"/>
  <c r="DA25" i="1" s="1"/>
  <c r="CU116" i="1"/>
  <c r="DG116" i="1" s="1"/>
  <c r="CQ108" i="1"/>
  <c r="DC108" i="1" s="1"/>
  <c r="CK68" i="1"/>
  <c r="CW68" i="1" s="1"/>
  <c r="CK95" i="1"/>
  <c r="CW95" i="1" s="1"/>
  <c r="CS34" i="1"/>
  <c r="DE34" i="1" s="1"/>
  <c r="CR10" i="1"/>
  <c r="DD10" i="1" s="1"/>
  <c r="CU8" i="1"/>
  <c r="DG8" i="1" s="1"/>
  <c r="CR118" i="1"/>
  <c r="DD118" i="1" s="1"/>
  <c r="CU125" i="1"/>
  <c r="DG125" i="1" s="1"/>
  <c r="CU45" i="1"/>
  <c r="DG45" i="1" s="1"/>
  <c r="CQ42" i="1"/>
  <c r="DC42" i="1" s="1"/>
  <c r="CQ139" i="1"/>
  <c r="DC139" i="1" s="1"/>
  <c r="CR78" i="1"/>
  <c r="DD78" i="1" s="1"/>
  <c r="CM138" i="1"/>
  <c r="CY138" i="1" s="1"/>
  <c r="CT100" i="1"/>
  <c r="DF100" i="1" s="1"/>
  <c r="CM120" i="1"/>
  <c r="CY120" i="1" s="1"/>
  <c r="CR52" i="1"/>
  <c r="DD52" i="1" s="1"/>
  <c r="CM159" i="1"/>
  <c r="CY159" i="1" s="1"/>
  <c r="CQ93" i="1"/>
  <c r="DC93" i="1" s="1"/>
  <c r="CT69" i="1"/>
  <c r="DF69" i="1" s="1"/>
  <c r="CP110" i="1"/>
  <c r="DB110" i="1" s="1"/>
  <c r="CO134" i="1"/>
  <c r="DA134" i="1" s="1"/>
  <c r="CR12" i="1"/>
  <c r="DD12" i="1" s="1"/>
  <c r="CK16" i="1"/>
  <c r="CW16" i="1" s="1"/>
  <c r="CM163" i="1"/>
  <c r="CY163" i="1" s="1"/>
  <c r="CV27" i="1"/>
  <c r="DH27" i="1" s="1"/>
  <c r="CM30" i="1"/>
  <c r="CY30" i="1" s="1"/>
  <c r="CS24" i="1"/>
  <c r="DE24" i="1" s="1"/>
  <c r="CM6" i="1"/>
  <c r="CY6" i="1" s="1"/>
  <c r="CS31" i="1"/>
  <c r="DE31" i="1" s="1"/>
  <c r="CT138" i="1"/>
  <c r="DF138" i="1" s="1"/>
  <c r="CQ130" i="1"/>
  <c r="DC130" i="1" s="1"/>
  <c r="CS85" i="1"/>
  <c r="DE85" i="1" s="1"/>
  <c r="CM41" i="1"/>
  <c r="CY41" i="1" s="1"/>
  <c r="CR100" i="1"/>
  <c r="DD100" i="1" s="1"/>
  <c r="CT86" i="1"/>
  <c r="DF86" i="1" s="1"/>
  <c r="CP140" i="1"/>
  <c r="DB140" i="1" s="1"/>
  <c r="CK164" i="1"/>
  <c r="CW164" i="1" s="1"/>
  <c r="CL168" i="1"/>
  <c r="CX168" i="1" s="1"/>
  <c r="CS66" i="1"/>
  <c r="DE66" i="1" s="1"/>
  <c r="CS107" i="1"/>
  <c r="DE107" i="1" s="1"/>
  <c r="CT57" i="1"/>
  <c r="DF57" i="1" s="1"/>
  <c r="CS86" i="1"/>
  <c r="DE86" i="1" s="1"/>
  <c r="CR62" i="1"/>
  <c r="DD62" i="1" s="1"/>
  <c r="CN80" i="1"/>
  <c r="CZ80" i="1" s="1"/>
  <c r="CP70" i="1"/>
  <c r="DB70" i="1" s="1"/>
  <c r="CR166" i="1"/>
  <c r="DD166" i="1" s="1"/>
  <c r="CL162" i="1"/>
  <c r="CX162" i="1" s="1"/>
  <c r="CO53" i="1"/>
  <c r="DA53" i="1" s="1"/>
  <c r="CQ96" i="1"/>
  <c r="DC96" i="1" s="1"/>
  <c r="CQ98" i="1"/>
  <c r="DC98" i="1" s="1"/>
  <c r="CT22" i="1"/>
  <c r="DF22" i="1" s="1"/>
  <c r="CQ148" i="1"/>
  <c r="DC148" i="1" s="1"/>
  <c r="CU12" i="1"/>
  <c r="DG12" i="1" s="1"/>
  <c r="CV118" i="1"/>
  <c r="DH118" i="1" s="1"/>
  <c r="CU101" i="1"/>
  <c r="DG101" i="1" s="1"/>
  <c r="CS117" i="1"/>
  <c r="DE117" i="1" s="1"/>
  <c r="CK40" i="1"/>
  <c r="CW40" i="1" s="1"/>
  <c r="CR6" i="1"/>
  <c r="DD6" i="1" s="1"/>
  <c r="CR66" i="1"/>
  <c r="DD66" i="1" s="1"/>
  <c r="CK129" i="1"/>
  <c r="CW129" i="1" s="1"/>
  <c r="CT149" i="1"/>
  <c r="DF149" i="1" s="1"/>
  <c r="CK38" i="1"/>
  <c r="CW38" i="1" s="1"/>
  <c r="CK27" i="1"/>
  <c r="CW27" i="1" s="1"/>
  <c r="CK45" i="1"/>
  <c r="CW45" i="1" s="1"/>
  <c r="CQ159" i="1"/>
  <c r="DC159" i="1" s="1"/>
  <c r="CK8" i="1"/>
  <c r="CW8" i="1" s="1"/>
  <c r="CR155" i="1"/>
  <c r="DD155" i="1" s="1"/>
  <c r="CK106" i="1"/>
  <c r="CW106" i="1" s="1"/>
  <c r="CU16" i="1"/>
  <c r="DG16" i="1" s="1"/>
  <c r="CP31" i="1"/>
  <c r="DB31" i="1" s="1"/>
  <c r="CR9" i="1"/>
  <c r="DD9" i="1" s="1"/>
  <c r="CU53" i="1"/>
  <c r="DG53" i="1" s="1"/>
  <c r="CT113" i="1"/>
  <c r="DF113" i="1" s="1"/>
  <c r="CN113" i="1"/>
  <c r="CZ113" i="1" s="1"/>
  <c r="CL144" i="1"/>
  <c r="CX144" i="1" s="1"/>
  <c r="CS11" i="1"/>
  <c r="DE11" i="1" s="1"/>
  <c r="CQ53" i="1"/>
  <c r="DC53" i="1" s="1"/>
  <c r="CU88" i="1"/>
  <c r="DG88" i="1" s="1"/>
  <c r="CU94" i="1"/>
  <c r="DG94" i="1" s="1"/>
  <c r="CK86" i="1"/>
  <c r="CW86" i="1" s="1"/>
  <c r="CP11" i="1"/>
  <c r="DB11" i="1" s="1"/>
  <c r="CT102" i="1"/>
  <c r="DF102" i="1" s="1"/>
  <c r="CN56" i="1"/>
  <c r="CZ56" i="1" s="1"/>
  <c r="CP96" i="1"/>
  <c r="DB96" i="1" s="1"/>
  <c r="CS29" i="1"/>
  <c r="DE29" i="1" s="1"/>
  <c r="CK132" i="1"/>
  <c r="CW132" i="1" s="1"/>
  <c r="CT124" i="1"/>
  <c r="DF124" i="1" s="1"/>
  <c r="CK139" i="1"/>
  <c r="CW139" i="1" s="1"/>
  <c r="CQ66" i="1"/>
  <c r="DC66" i="1" s="1"/>
  <c r="CM151" i="1"/>
  <c r="CY151" i="1" s="1"/>
  <c r="CV43" i="1"/>
  <c r="DH43" i="1" s="1"/>
  <c r="CP123" i="1"/>
  <c r="DB123" i="1" s="1"/>
  <c r="CS64" i="1"/>
  <c r="DE64" i="1" s="1"/>
  <c r="CV59" i="1"/>
  <c r="DH59" i="1" s="1"/>
  <c r="CU44" i="1"/>
  <c r="DG44" i="1" s="1"/>
  <c r="CR19" i="1"/>
  <c r="DD19" i="1" s="1"/>
  <c r="CU78" i="1"/>
  <c r="DG78" i="1" s="1"/>
  <c r="CS131" i="1"/>
  <c r="DE131" i="1" s="1"/>
  <c r="CL81" i="1"/>
  <c r="CX81" i="1" s="1"/>
  <c r="CV49" i="1"/>
  <c r="DH49" i="1" s="1"/>
  <c r="CT70" i="1"/>
  <c r="DF70" i="1" s="1"/>
  <c r="CQ10" i="1"/>
  <c r="DC10" i="1" s="1"/>
  <c r="CT84" i="1"/>
  <c r="DF84" i="1" s="1"/>
  <c r="CQ89" i="1"/>
  <c r="DC89" i="1" s="1"/>
  <c r="CR24" i="1"/>
  <c r="DD24" i="1" s="1"/>
  <c r="CL6" i="1"/>
  <c r="CX6" i="1" s="1"/>
  <c r="CR51" i="1"/>
  <c r="DD51" i="1" s="1"/>
  <c r="CM87" i="1"/>
  <c r="CY87" i="1" s="1"/>
  <c r="CT19" i="1"/>
  <c r="DF19" i="1" s="1"/>
  <c r="CO71" i="1"/>
  <c r="DA71" i="1" s="1"/>
  <c r="CV8" i="1"/>
  <c r="DH8" i="1" s="1"/>
  <c r="CL26" i="1"/>
  <c r="CX26" i="1" s="1"/>
  <c r="CT157" i="1"/>
  <c r="DF157" i="1" s="1"/>
  <c r="CQ131" i="1"/>
  <c r="DC131" i="1" s="1"/>
  <c r="CM63" i="1"/>
  <c r="CY63" i="1" s="1"/>
  <c r="CM74" i="1"/>
  <c r="CY74" i="1" s="1"/>
  <c r="CP33" i="1"/>
  <c r="DB33" i="1" s="1"/>
  <c r="CM54" i="1"/>
  <c r="CY54" i="1" s="1"/>
  <c r="CP64" i="1"/>
  <c r="DB64" i="1" s="1"/>
  <c r="CS10" i="1"/>
  <c r="DE10" i="1" s="1"/>
  <c r="CQ104" i="1"/>
  <c r="DC104" i="1" s="1"/>
  <c r="CR158" i="1"/>
  <c r="DD158" i="1" s="1"/>
  <c r="CN157" i="1"/>
  <c r="CZ157" i="1" s="1"/>
  <c r="CL41" i="1"/>
  <c r="CX41" i="1" s="1"/>
  <c r="CK130" i="1"/>
  <c r="CW130" i="1" s="1"/>
  <c r="CL80" i="1"/>
  <c r="CX80" i="1" s="1"/>
  <c r="CL106" i="1"/>
  <c r="CX106" i="1" s="1"/>
  <c r="CT110" i="1"/>
  <c r="DF110" i="1" s="1"/>
  <c r="CL93" i="1"/>
  <c r="CX93" i="1" s="1"/>
  <c r="CN82" i="1"/>
  <c r="CZ82" i="1" s="1"/>
  <c r="CM82" i="1"/>
  <c r="CY82" i="1" s="1"/>
  <c r="CV64" i="1"/>
  <c r="DH64" i="1" s="1"/>
  <c r="CK108" i="1"/>
  <c r="CW108" i="1" s="1"/>
  <c r="CL51" i="1"/>
  <c r="CX51" i="1" s="1"/>
  <c r="CK114" i="1"/>
  <c r="CW114" i="1" s="1"/>
  <c r="CT145" i="1"/>
  <c r="DF145" i="1" s="1"/>
  <c r="CN77" i="1"/>
  <c r="CZ77" i="1" s="1"/>
  <c r="CV47" i="1"/>
  <c r="DH47" i="1" s="1"/>
  <c r="CS147" i="1"/>
  <c r="DE147" i="1" s="1"/>
  <c r="CS115" i="1"/>
  <c r="DE115" i="1" s="1"/>
  <c r="CL116" i="1"/>
  <c r="CX116" i="1" s="1"/>
  <c r="CS121" i="1"/>
  <c r="DE121" i="1" s="1"/>
  <c r="CK147" i="1"/>
  <c r="CW147" i="1" s="1"/>
  <c r="CR31" i="1"/>
  <c r="DD31" i="1" s="1"/>
  <c r="CP65" i="1"/>
  <c r="DB65" i="1" s="1"/>
  <c r="CM93" i="1"/>
  <c r="CY93" i="1" s="1"/>
  <c r="CO110" i="1"/>
  <c r="DA110" i="1" s="1"/>
  <c r="CT68" i="1"/>
  <c r="DF68" i="1" s="1"/>
  <c r="CU69" i="1"/>
  <c r="DG69" i="1" s="1"/>
  <c r="CP106" i="1"/>
  <c r="DB106" i="1" s="1"/>
  <c r="CV126" i="1"/>
  <c r="DH126" i="1" s="1"/>
  <c r="CR124" i="1"/>
  <c r="DD124" i="1" s="1"/>
  <c r="CP150" i="1"/>
  <c r="DB150" i="1" s="1"/>
  <c r="CM107" i="1"/>
  <c r="CY107" i="1" s="1"/>
  <c r="CV41" i="1"/>
  <c r="DH41" i="1" s="1"/>
  <c r="CM25" i="1"/>
  <c r="CY25" i="1" s="1"/>
  <c r="CV54" i="1"/>
  <c r="DH54" i="1" s="1"/>
  <c r="CT36" i="1"/>
  <c r="DF36" i="1" s="1"/>
  <c r="CV138" i="1"/>
  <c r="DH138" i="1" s="1"/>
  <c r="CS112" i="1"/>
  <c r="DE112" i="1" s="1"/>
  <c r="CQ12" i="1"/>
  <c r="DC12" i="1" s="1"/>
  <c r="CO8" i="1"/>
  <c r="DA8" i="1" s="1"/>
  <c r="CV119" i="1"/>
  <c r="DH119" i="1" s="1"/>
  <c r="CM104" i="1"/>
  <c r="CY104" i="1" s="1"/>
  <c r="CV127" i="1"/>
  <c r="DH127" i="1" s="1"/>
  <c r="CS19" i="1"/>
  <c r="DE19" i="1" s="1"/>
  <c r="CL91" i="1"/>
  <c r="CX91" i="1" s="1"/>
  <c r="CQ87" i="1"/>
  <c r="DC87" i="1" s="1"/>
  <c r="CO148" i="1"/>
  <c r="DA148" i="1" s="1"/>
  <c r="CV164" i="1"/>
  <c r="DH164" i="1" s="1"/>
  <c r="CQ43" i="1"/>
  <c r="DC43" i="1" s="1"/>
  <c r="CN30" i="1"/>
  <c r="CZ30" i="1" s="1"/>
  <c r="CP151" i="1"/>
  <c r="DB151" i="1" s="1"/>
  <c r="CQ114" i="1"/>
  <c r="DC114" i="1" s="1"/>
  <c r="CM130" i="1"/>
  <c r="CY130" i="1" s="1"/>
  <c r="CL30" i="1"/>
  <c r="CX30" i="1" s="1"/>
  <c r="CP27" i="1"/>
  <c r="DB27" i="1" s="1"/>
  <c r="CQ116" i="1"/>
  <c r="DC116" i="1" s="1"/>
  <c r="CQ153" i="1"/>
  <c r="DC153" i="1" s="1"/>
  <c r="CM81" i="1"/>
  <c r="CY81" i="1" s="1"/>
  <c r="CK64" i="1"/>
  <c r="CW64" i="1" s="1"/>
  <c r="CR28" i="1"/>
  <c r="DD28" i="1" s="1"/>
  <c r="CU115" i="1"/>
  <c r="DG115" i="1" s="1"/>
  <c r="CS152" i="1"/>
  <c r="DE152" i="1" s="1"/>
  <c r="CN44" i="1"/>
  <c r="CZ44" i="1" s="1"/>
  <c r="CK122" i="1"/>
  <c r="CW122" i="1" s="1"/>
  <c r="CR151" i="1"/>
  <c r="DD151" i="1" s="1"/>
  <c r="CT105" i="1"/>
  <c r="DF105" i="1" s="1"/>
  <c r="CR42" i="1"/>
  <c r="DD42" i="1" s="1"/>
  <c r="CV115" i="1"/>
  <c r="DH115" i="1" s="1"/>
  <c r="CS44" i="1"/>
  <c r="DE44" i="1" s="1"/>
  <c r="CP88" i="1"/>
  <c r="DB88" i="1" s="1"/>
  <c r="CS87" i="1"/>
  <c r="DE87" i="1" s="1"/>
  <c r="CT62" i="1"/>
  <c r="DF62" i="1" s="1"/>
  <c r="CL46" i="1"/>
  <c r="CX46" i="1" s="1"/>
  <c r="CO93" i="1"/>
  <c r="DA93" i="1" s="1"/>
  <c r="CP62" i="1"/>
  <c r="DB62" i="1" s="1"/>
  <c r="CL102" i="1"/>
  <c r="CX102" i="1" s="1"/>
  <c r="CK91" i="1"/>
  <c r="CW91" i="1" s="1"/>
  <c r="CR133" i="1"/>
  <c r="DD133" i="1" s="1"/>
  <c r="CS33" i="1"/>
  <c r="DE33" i="1" s="1"/>
  <c r="CV68" i="1"/>
  <c r="DH68" i="1" s="1"/>
  <c r="CT63" i="1"/>
  <c r="DF63" i="1" s="1"/>
  <c r="CK165" i="1"/>
  <c r="CW165" i="1" s="1"/>
  <c r="CL52" i="1"/>
  <c r="CX52" i="1" s="1"/>
  <c r="CT17" i="1"/>
  <c r="DF17" i="1" s="1"/>
  <c r="CP160" i="1"/>
  <c r="DB160" i="1" s="1"/>
  <c r="CO111" i="1"/>
  <c r="DA111" i="1" s="1"/>
  <c r="CK19" i="1"/>
  <c r="CW19" i="1" s="1"/>
  <c r="CR35" i="1"/>
  <c r="DD35" i="1" s="1"/>
  <c r="CK69" i="1"/>
  <c r="CW69" i="1" s="1"/>
  <c r="CQ23" i="1"/>
  <c r="DC23" i="1" s="1"/>
  <c r="CM165" i="1"/>
  <c r="CY165" i="1" s="1"/>
  <c r="CM66" i="1"/>
  <c r="CY66" i="1" s="1"/>
  <c r="CP166" i="1"/>
  <c r="DB166" i="1" s="1"/>
  <c r="CV48" i="1"/>
  <c r="DH48" i="1" s="1"/>
  <c r="CU108" i="1"/>
  <c r="DG108" i="1" s="1"/>
  <c r="CR135" i="1"/>
  <c r="DD135" i="1" s="1"/>
  <c r="CU83" i="1"/>
  <c r="DG83" i="1" s="1"/>
  <c r="CU154" i="1"/>
  <c r="DG154" i="1" s="1"/>
  <c r="CP168" i="1"/>
  <c r="DB168" i="1" s="1"/>
  <c r="CN37" i="1"/>
  <c r="CZ37" i="1" s="1"/>
  <c r="CV71" i="1"/>
  <c r="DH71" i="1" s="1"/>
  <c r="CP119" i="1"/>
  <c r="DB119" i="1" s="1"/>
  <c r="CQ156" i="1"/>
  <c r="DC156" i="1" s="1"/>
  <c r="CS68" i="1"/>
  <c r="DE68" i="1" s="1"/>
  <c r="CK152" i="1"/>
  <c r="CW152" i="1" s="1"/>
  <c r="CT148" i="1"/>
  <c r="DF148" i="1" s="1"/>
  <c r="CS48" i="1"/>
  <c r="DE48" i="1" s="1"/>
  <c r="CS26" i="1"/>
  <c r="DE26" i="1" s="1"/>
  <c r="CU56" i="1"/>
  <c r="DG56" i="1" s="1"/>
  <c r="CO100" i="1"/>
  <c r="DA100" i="1" s="1"/>
  <c r="CL142" i="1"/>
  <c r="CX142" i="1" s="1"/>
  <c r="CN160" i="1"/>
  <c r="CZ160" i="1" s="1"/>
  <c r="CS156" i="1"/>
  <c r="DE156" i="1" s="1"/>
  <c r="CR154" i="1"/>
  <c r="DD154" i="1" s="1"/>
  <c r="CT40" i="1"/>
  <c r="DF40" i="1" s="1"/>
  <c r="CO107" i="1"/>
  <c r="DA107" i="1" s="1"/>
  <c r="CK17" i="1"/>
  <c r="CW17" i="1" s="1"/>
  <c r="CL66" i="1"/>
  <c r="CX66" i="1" s="1"/>
  <c r="CQ11" i="1"/>
  <c r="DC11" i="1" s="1"/>
  <c r="CS141" i="1"/>
  <c r="DE141" i="1" s="1"/>
  <c r="CM84" i="1"/>
  <c r="CY84" i="1" s="1"/>
  <c r="CL29" i="1"/>
  <c r="CX29" i="1" s="1"/>
  <c r="CP30" i="1"/>
  <c r="DB30" i="1" s="1"/>
  <c r="CN40" i="1"/>
  <c r="CZ40" i="1" s="1"/>
  <c r="CS81" i="1"/>
  <c r="DE81" i="1" s="1"/>
  <c r="CM49" i="1"/>
  <c r="CY49" i="1" s="1"/>
  <c r="CK78" i="1"/>
  <c r="CW78" i="1" s="1"/>
  <c r="CQ95" i="1"/>
  <c r="DC95" i="1" s="1"/>
  <c r="CL124" i="1"/>
  <c r="CX124" i="1" s="1"/>
  <c r="CL133" i="1"/>
  <c r="CX133" i="1" s="1"/>
  <c r="CL90" i="1"/>
  <c r="CX90" i="1" s="1"/>
  <c r="CQ111" i="1"/>
  <c r="DC111" i="1" s="1"/>
  <c r="CS104" i="1"/>
  <c r="DE104" i="1" s="1"/>
  <c r="CR119" i="1"/>
  <c r="DD119" i="1" s="1"/>
  <c r="CK65" i="1"/>
  <c r="CW65" i="1" s="1"/>
  <c r="CT121" i="1"/>
  <c r="DF121" i="1" s="1"/>
  <c r="CS91" i="1"/>
  <c r="DE91" i="1" s="1"/>
  <c r="CU141" i="1"/>
  <c r="DG141" i="1" s="1"/>
  <c r="CR149" i="1"/>
  <c r="DD149" i="1" s="1"/>
  <c r="CU81" i="1"/>
  <c r="DG81" i="1" s="1"/>
  <c r="CM45" i="1"/>
  <c r="CY45" i="1" s="1"/>
  <c r="CL25" i="1"/>
  <c r="CX25" i="1" s="1"/>
  <c r="CV167" i="1"/>
  <c r="DH167" i="1" s="1"/>
  <c r="CO163" i="1"/>
  <c r="DA163" i="1" s="1"/>
  <c r="CN5" i="1"/>
  <c r="CZ5" i="1" s="1"/>
  <c r="CM118" i="1"/>
  <c r="CY118" i="1" s="1"/>
  <c r="CN21" i="1"/>
  <c r="CZ21" i="1" s="1"/>
  <c r="CS142" i="1"/>
  <c r="DE142" i="1" s="1"/>
  <c r="CP67" i="1"/>
  <c r="DB67" i="1" s="1"/>
  <c r="CS5" i="1"/>
  <c r="DE5" i="1" s="1"/>
  <c r="CS61" i="1"/>
  <c r="DE61" i="1" s="1"/>
  <c r="CU123" i="1"/>
  <c r="DG123" i="1" s="1"/>
  <c r="CN59" i="1"/>
  <c r="CZ59" i="1" s="1"/>
  <c r="CR74" i="1"/>
  <c r="DD74" i="1" s="1"/>
  <c r="CL163" i="1"/>
  <c r="CX163" i="1" s="1"/>
  <c r="CQ160" i="1"/>
  <c r="DC160" i="1" s="1"/>
  <c r="CK42" i="1"/>
  <c r="CW42" i="1" s="1"/>
  <c r="CN66" i="1"/>
  <c r="CZ66" i="1" s="1"/>
  <c r="CR89" i="1"/>
  <c r="DD89" i="1" s="1"/>
  <c r="CN47" i="1"/>
  <c r="CZ47" i="1" s="1"/>
  <c r="CP68" i="1"/>
  <c r="DB68" i="1" s="1"/>
  <c r="CM29" i="1"/>
  <c r="CY29" i="1" s="1"/>
  <c r="CN164" i="1"/>
  <c r="CZ164" i="1" s="1"/>
  <c r="CK160" i="1"/>
  <c r="CW160" i="1" s="1"/>
  <c r="CL60" i="1"/>
  <c r="CX60" i="1" s="1"/>
  <c r="CQ134" i="1"/>
  <c r="DC134" i="1" s="1"/>
  <c r="CL132" i="1"/>
  <c r="CX132" i="1" s="1"/>
  <c r="CN97" i="1"/>
  <c r="CZ97" i="1" s="1"/>
  <c r="CN134" i="1"/>
  <c r="CZ134" i="1" s="1"/>
  <c r="CN36" i="1"/>
  <c r="CZ36" i="1" s="1"/>
  <c r="CM53" i="1"/>
  <c r="CY53" i="1" s="1"/>
  <c r="CN141" i="1"/>
  <c r="CZ141" i="1" s="1"/>
  <c r="CN150" i="1"/>
  <c r="CZ150" i="1" s="1"/>
  <c r="CU109" i="1"/>
  <c r="DG109" i="1" s="1"/>
  <c r="CU160" i="1"/>
  <c r="DG160" i="1" s="1"/>
  <c r="CS79" i="1"/>
  <c r="DE79" i="1" s="1"/>
  <c r="CT5" i="1"/>
  <c r="DF5" i="1" s="1"/>
  <c r="CS149" i="1"/>
  <c r="DE149" i="1" s="1"/>
  <c r="CT109" i="1"/>
  <c r="DF109" i="1" s="1"/>
  <c r="CT118" i="1"/>
  <c r="DF118" i="1" s="1"/>
  <c r="CU43" i="1"/>
  <c r="DG43" i="1" s="1"/>
  <c r="CL89" i="1"/>
  <c r="CX89" i="1" s="1"/>
  <c r="CR46" i="1"/>
  <c r="DD46" i="1" s="1"/>
  <c r="CL35" i="1"/>
  <c r="CX35" i="1" s="1"/>
  <c r="CR8" i="1"/>
  <c r="DD8" i="1" s="1"/>
  <c r="CL76" i="1"/>
  <c r="CX76" i="1" s="1"/>
  <c r="CT107" i="1"/>
  <c r="DF107" i="1" s="1"/>
  <c r="CR39" i="1"/>
  <c r="DD39" i="1" s="1"/>
  <c r="CK12" i="1"/>
  <c r="CW12" i="1" s="1"/>
  <c r="CL21" i="1"/>
  <c r="CX21" i="1" s="1"/>
  <c r="CS7" i="1"/>
  <c r="DE7" i="1" s="1"/>
  <c r="CL109" i="1"/>
  <c r="CX109" i="1" s="1"/>
  <c r="CP103" i="1"/>
  <c r="DB103" i="1" s="1"/>
  <c r="CP37" i="1"/>
  <c r="DB37" i="1" s="1"/>
  <c r="CR113" i="1"/>
  <c r="DD113" i="1" s="1"/>
  <c r="CP143" i="1"/>
  <c r="DB143" i="1" s="1"/>
  <c r="CN46" i="1"/>
  <c r="CZ46" i="1" s="1"/>
  <c r="CQ154" i="1"/>
  <c r="DC154" i="1" s="1"/>
  <c r="CV55" i="1"/>
  <c r="DH55" i="1" s="1"/>
  <c r="CS71" i="1"/>
  <c r="DE71" i="1" s="1"/>
  <c r="CO103" i="1"/>
  <c r="DA103" i="1" s="1"/>
  <c r="CN68" i="1"/>
  <c r="CZ68" i="1" s="1"/>
  <c r="CS59" i="1"/>
  <c r="DE59" i="1" s="1"/>
  <c r="CO113" i="1"/>
  <c r="DA113" i="1" s="1"/>
  <c r="CK39" i="1"/>
  <c r="CW39" i="1" s="1"/>
  <c r="CT103" i="1"/>
  <c r="DF103" i="1" s="1"/>
  <c r="CM9" i="1"/>
  <c r="CY9" i="1" s="1"/>
  <c r="CS8" i="1"/>
  <c r="DE8" i="1" s="1"/>
  <c r="CQ158" i="1"/>
  <c r="DC158" i="1" s="1"/>
  <c r="CN151" i="1"/>
  <c r="CZ151" i="1" s="1"/>
  <c r="CR168" i="1"/>
  <c r="DD168" i="1" s="1"/>
  <c r="CM91" i="1"/>
  <c r="CY91" i="1" s="1"/>
  <c r="CN166" i="1"/>
  <c r="CZ166" i="1" s="1"/>
  <c r="CK13" i="1"/>
  <c r="CW13" i="1" s="1"/>
  <c r="CV67" i="1"/>
  <c r="DH67" i="1" s="1"/>
  <c r="CT123" i="1"/>
  <c r="DF123" i="1" s="1"/>
  <c r="CL161" i="1"/>
  <c r="CX161" i="1" s="1"/>
  <c r="CR29" i="1"/>
  <c r="DD29" i="1" s="1"/>
  <c r="CK25" i="1"/>
  <c r="CW25" i="1" s="1"/>
  <c r="CK10" i="1"/>
  <c r="CW10" i="1" s="1"/>
  <c r="CN146" i="1"/>
  <c r="CZ146" i="1" s="1"/>
  <c r="CK93" i="1"/>
  <c r="CW93" i="1" s="1"/>
  <c r="CL56" i="1"/>
  <c r="CX56" i="1" s="1"/>
  <c r="CS135" i="1"/>
  <c r="DE135" i="1" s="1"/>
  <c r="CL63" i="1"/>
  <c r="CX63" i="1" s="1"/>
  <c r="CP120" i="1"/>
  <c r="DB120" i="1" s="1"/>
  <c r="CS50" i="1"/>
  <c r="DE50" i="1" s="1"/>
  <c r="CS52" i="1"/>
  <c r="DE52" i="1" s="1"/>
  <c r="CU152" i="1"/>
  <c r="DG152" i="1" s="1"/>
  <c r="CU100" i="1"/>
  <c r="DG100" i="1" s="1"/>
  <c r="CR73" i="1"/>
  <c r="DD73" i="1" s="1"/>
  <c r="CL32" i="1"/>
  <c r="CX32" i="1" s="1"/>
  <c r="CM152" i="1"/>
  <c r="CY152" i="1" s="1"/>
  <c r="CU164" i="1"/>
  <c r="DG164" i="1" s="1"/>
  <c r="CV150" i="1"/>
  <c r="DH150" i="1" s="1"/>
  <c r="CR75" i="1"/>
  <c r="DD75" i="1" s="1"/>
  <c r="CQ41" i="1"/>
  <c r="DC41" i="1" s="1"/>
  <c r="CU90" i="1"/>
  <c r="DG90" i="1" s="1"/>
  <c r="CU126" i="1"/>
  <c r="DG126" i="1" s="1"/>
  <c r="CN117" i="1"/>
  <c r="CZ117" i="1" s="1"/>
  <c r="CP109" i="1"/>
  <c r="DB109" i="1" s="1"/>
  <c r="CN62" i="1"/>
  <c r="CZ62" i="1" s="1"/>
  <c r="CV63" i="1"/>
  <c r="DH63" i="1" s="1"/>
  <c r="CR112" i="1"/>
  <c r="DD112" i="1" s="1"/>
  <c r="CT140" i="1"/>
  <c r="DF140" i="1" s="1"/>
  <c r="CK151" i="1"/>
  <c r="CW151" i="1" s="1"/>
  <c r="CV161" i="1"/>
  <c r="DH161" i="1" s="1"/>
  <c r="CQ39" i="1"/>
  <c r="DC39" i="1" s="1"/>
  <c r="CP95" i="1"/>
  <c r="DB95" i="1" s="1"/>
  <c r="CN167" i="1"/>
  <c r="CZ167" i="1" s="1"/>
  <c r="CP26" i="1"/>
  <c r="DB26" i="1" s="1"/>
  <c r="CT50" i="1"/>
  <c r="DF50" i="1" s="1"/>
  <c r="CV23" i="1"/>
  <c r="DH23" i="1" s="1"/>
  <c r="CK23" i="1"/>
  <c r="CW23" i="1" s="1"/>
  <c r="CU131" i="1"/>
  <c r="DG131" i="1" s="1"/>
  <c r="CO85" i="1"/>
  <c r="DA85" i="1" s="1"/>
  <c r="CL126" i="1"/>
  <c r="CX126" i="1" s="1"/>
  <c r="CR139" i="1"/>
  <c r="DD139" i="1" s="1"/>
  <c r="CR102" i="1"/>
  <c r="DD102" i="1" s="1"/>
  <c r="CM73" i="1"/>
  <c r="CY73" i="1" s="1"/>
  <c r="CO167" i="1"/>
  <c r="DA167" i="1" s="1"/>
  <c r="CR95" i="1"/>
  <c r="DD95" i="1" s="1"/>
  <c r="CN45" i="1"/>
  <c r="CZ45" i="1" s="1"/>
  <c r="CK168" i="1"/>
  <c r="CW168" i="1" s="1"/>
  <c r="CK82" i="1"/>
  <c r="CW82" i="1" s="1"/>
  <c r="CL17" i="1"/>
  <c r="CX17" i="1" s="1"/>
  <c r="CP137" i="1"/>
  <c r="DB137" i="1" s="1"/>
  <c r="CT161" i="1"/>
  <c r="DF161" i="1" s="1"/>
  <c r="CQ77" i="1"/>
  <c r="DC77" i="1" s="1"/>
  <c r="CU159" i="1"/>
  <c r="DG159" i="1" s="1"/>
  <c r="CN12" i="1"/>
  <c r="CZ12" i="1" s="1"/>
  <c r="CM78" i="1"/>
  <c r="CY78" i="1" s="1"/>
  <c r="CV72" i="1"/>
  <c r="DH72" i="1" s="1"/>
  <c r="CS102" i="1"/>
  <c r="DE102" i="1" s="1"/>
  <c r="CV46" i="1"/>
  <c r="DH46" i="1" s="1"/>
  <c r="CU113" i="1"/>
  <c r="DG113" i="1" s="1"/>
  <c r="CU103" i="1"/>
  <c r="DG103" i="1" s="1"/>
  <c r="CO147" i="1"/>
  <c r="DA147" i="1" s="1"/>
  <c r="CV125" i="1"/>
  <c r="DH125" i="1" s="1"/>
  <c r="CT137" i="1"/>
  <c r="DF137" i="1" s="1"/>
  <c r="CL128" i="1"/>
  <c r="CX128" i="1" s="1"/>
  <c r="CL113" i="1"/>
  <c r="CX113" i="1" s="1"/>
  <c r="CO11" i="1"/>
  <c r="DA11" i="1" s="1"/>
  <c r="CU91" i="1"/>
  <c r="DG91" i="1" s="1"/>
  <c r="CN13" i="1"/>
  <c r="CZ13" i="1" s="1"/>
  <c r="CO138" i="1"/>
  <c r="DA138" i="1" s="1"/>
  <c r="CM27" i="1"/>
  <c r="CY27" i="1" s="1"/>
  <c r="CO155" i="1"/>
  <c r="DA155" i="1" s="1"/>
  <c r="CU112" i="1"/>
  <c r="DG112" i="1" s="1"/>
  <c r="CO50" i="1"/>
  <c r="DA50" i="1" s="1"/>
  <c r="CN116" i="1"/>
  <c r="CZ116" i="1" s="1"/>
  <c r="CM31" i="1"/>
  <c r="CY31" i="1" s="1"/>
  <c r="CT96" i="1"/>
  <c r="DF96" i="1" s="1"/>
  <c r="CN124" i="1"/>
  <c r="CZ124" i="1" s="1"/>
  <c r="CV154" i="1"/>
  <c r="DH154" i="1" s="1"/>
  <c r="CT59" i="1"/>
  <c r="DF59" i="1" s="1"/>
  <c r="CO92" i="1"/>
  <c r="DA92" i="1" s="1"/>
  <c r="CQ133" i="1"/>
  <c r="DC133" i="1" s="1"/>
  <c r="CN54" i="1"/>
  <c r="CZ54" i="1" s="1"/>
  <c r="CV109" i="1"/>
  <c r="DH109" i="1" s="1"/>
  <c r="CK58" i="1"/>
  <c r="CW58" i="1" s="1"/>
  <c r="CR164" i="1"/>
  <c r="DD164" i="1" s="1"/>
  <c r="CM40" i="1"/>
  <c r="CY40" i="1" s="1"/>
  <c r="CU75" i="1"/>
  <c r="DG75" i="1" s="1"/>
  <c r="CO21" i="1"/>
  <c r="DA21" i="1" s="1"/>
  <c r="CK34" i="1"/>
  <c r="CW34" i="1" s="1"/>
  <c r="CN145" i="1"/>
  <c r="CZ145" i="1" s="1"/>
  <c r="CQ30" i="1"/>
  <c r="DC30" i="1" s="1"/>
  <c r="CU146" i="1"/>
  <c r="DG146" i="1" s="1"/>
  <c r="CS126" i="1"/>
  <c r="DE126" i="1" s="1"/>
  <c r="CV153" i="1"/>
  <c r="DH153" i="1" s="1"/>
  <c r="CU46" i="1"/>
  <c r="DG46" i="1" s="1"/>
  <c r="CR123" i="1"/>
  <c r="DD123" i="1" s="1"/>
  <c r="CP85" i="1"/>
  <c r="DB85" i="1" s="1"/>
  <c r="CS100" i="1"/>
  <c r="DE100" i="1" s="1"/>
  <c r="CV66" i="1"/>
  <c r="DH66" i="1" s="1"/>
  <c r="CL149" i="1"/>
  <c r="CX149" i="1" s="1"/>
  <c r="CN89" i="1"/>
  <c r="CZ89" i="1" s="1"/>
  <c r="CU36" i="1"/>
  <c r="DG36" i="1" s="1"/>
  <c r="CP7" i="1"/>
  <c r="DB7" i="1" s="1"/>
  <c r="CO29" i="1"/>
  <c r="DA29" i="1" s="1"/>
  <c r="CK84" i="1"/>
  <c r="CW84" i="1" s="1"/>
  <c r="CM64" i="1"/>
  <c r="CY64" i="1" s="1"/>
  <c r="CM28" i="1"/>
  <c r="CY28" i="1" s="1"/>
  <c r="CL134" i="1"/>
  <c r="CX134" i="1" s="1"/>
  <c r="CS72" i="1"/>
  <c r="DE72" i="1" s="1"/>
  <c r="CM160" i="1"/>
  <c r="CY160" i="1" s="1"/>
  <c r="CS140" i="1"/>
  <c r="DE140" i="1" s="1"/>
  <c r="CN9" i="1"/>
  <c r="CZ9" i="1" s="1"/>
  <c r="CL140" i="1"/>
  <c r="CX140" i="1" s="1"/>
  <c r="CV97" i="1"/>
  <c r="DH97" i="1" s="1"/>
  <c r="CS139" i="1"/>
  <c r="DE139" i="1" s="1"/>
  <c r="CU168" i="1"/>
  <c r="DG168" i="1" s="1"/>
  <c r="CN8" i="1"/>
  <c r="CZ8" i="1" s="1"/>
  <c r="CV65" i="1"/>
  <c r="DH65" i="1" s="1"/>
  <c r="CN105" i="1"/>
  <c r="CZ105" i="1" s="1"/>
  <c r="CN156" i="1"/>
  <c r="CZ156" i="1" s="1"/>
  <c r="CR131" i="1"/>
  <c r="DD131" i="1" s="1"/>
  <c r="CQ83" i="1"/>
  <c r="DC83" i="1" s="1"/>
  <c r="CQ128" i="1"/>
  <c r="DC128" i="1" s="1"/>
  <c r="CL160" i="1"/>
  <c r="CX160" i="1" s="1"/>
  <c r="CP152" i="1"/>
  <c r="DB152" i="1" s="1"/>
  <c r="CT126" i="1"/>
  <c r="DF126" i="1" s="1"/>
  <c r="CP84" i="1"/>
  <c r="DB84" i="1" s="1"/>
  <c r="CN132" i="1"/>
  <c r="CZ132" i="1" s="1"/>
  <c r="CO64" i="1"/>
  <c r="DA64" i="1" s="1"/>
  <c r="CL8" i="1"/>
  <c r="CX8" i="1" s="1"/>
  <c r="CT156" i="1"/>
  <c r="DF156" i="1" s="1"/>
  <c r="CL54" i="1"/>
  <c r="CX54" i="1" s="1"/>
  <c r="CU117" i="1"/>
  <c r="DG117" i="1" s="1"/>
  <c r="CN98" i="1"/>
  <c r="CZ98" i="1" s="1"/>
  <c r="CN155" i="1"/>
  <c r="CZ155" i="1" s="1"/>
  <c r="CU95" i="1"/>
  <c r="DG95" i="1" s="1"/>
  <c r="CM139" i="1"/>
  <c r="CY139" i="1" s="1"/>
  <c r="CM155" i="1"/>
  <c r="CY155" i="1" s="1"/>
  <c r="CO104" i="1"/>
  <c r="DA104" i="1" s="1"/>
  <c r="CP43" i="1"/>
  <c r="DB43" i="1" s="1"/>
  <c r="CU61" i="1"/>
  <c r="DG61" i="1" s="1"/>
  <c r="CV96" i="1"/>
  <c r="DH96" i="1" s="1"/>
  <c r="CP76" i="1"/>
  <c r="DB76" i="1" s="1"/>
  <c r="CL40" i="1"/>
  <c r="CX40" i="1" s="1"/>
  <c r="CO112" i="1"/>
  <c r="DA112" i="1" s="1"/>
  <c r="CL135" i="1"/>
  <c r="CX135" i="1" s="1"/>
  <c r="CL47" i="1"/>
  <c r="CX47" i="1" s="1"/>
  <c r="CO73" i="1"/>
  <c r="DA73" i="1" s="1"/>
  <c r="CL78" i="1"/>
  <c r="CX78" i="1" s="1"/>
  <c r="CN76" i="1"/>
  <c r="CZ76" i="1" s="1"/>
  <c r="CO124" i="1"/>
  <c r="DA124" i="1" s="1"/>
  <c r="CO89" i="1"/>
  <c r="DA89" i="1" s="1"/>
  <c r="CP61" i="1"/>
  <c r="DB61" i="1" s="1"/>
  <c r="CU68" i="1"/>
  <c r="DG68" i="1" s="1"/>
  <c r="CK28" i="1"/>
  <c r="CW28" i="1" s="1"/>
  <c r="CK143" i="1"/>
  <c r="CW143" i="1" s="1"/>
  <c r="CV42" i="1"/>
  <c r="DH42" i="1" s="1"/>
  <c r="CL57" i="1"/>
  <c r="CX57" i="1" s="1"/>
  <c r="CN35" i="1"/>
  <c r="CZ35" i="1" s="1"/>
  <c r="CU10" i="1"/>
  <c r="DG10" i="1" s="1"/>
  <c r="CV6" i="1"/>
  <c r="DH6" i="1" s="1"/>
  <c r="CQ110" i="1"/>
  <c r="DC110" i="1" s="1"/>
  <c r="CN91" i="1"/>
  <c r="CZ91" i="1" s="1"/>
  <c r="CV122" i="1"/>
  <c r="DH122" i="1" s="1"/>
  <c r="CO34" i="1"/>
  <c r="DA34" i="1" s="1"/>
  <c r="CO97" i="1"/>
  <c r="DA97" i="1" s="1"/>
  <c r="CT160" i="1"/>
  <c r="DF160" i="1" s="1"/>
  <c r="CT136" i="1"/>
  <c r="DF136" i="1" s="1"/>
  <c r="CO160" i="1"/>
  <c r="DA160" i="1" s="1"/>
  <c r="CO105" i="1"/>
  <c r="DA105" i="1" s="1"/>
  <c r="CM99" i="1"/>
  <c r="CY99" i="1" s="1"/>
  <c r="CK9" i="1"/>
  <c r="CW9" i="1" s="1"/>
  <c r="CR92" i="1"/>
  <c r="DD92" i="1" s="1"/>
  <c r="CR114" i="1"/>
  <c r="DD114" i="1" s="1"/>
  <c r="CO81" i="1"/>
  <c r="DA81" i="1" s="1"/>
  <c r="CO114" i="1"/>
  <c r="DA114" i="1" s="1"/>
  <c r="CN11" i="1"/>
  <c r="CZ11" i="1" s="1"/>
  <c r="CU147" i="1"/>
  <c r="DG147" i="1" s="1"/>
  <c r="CV106" i="1"/>
  <c r="DH106" i="1" s="1"/>
  <c r="CQ129" i="1"/>
  <c r="DC129" i="1" s="1"/>
  <c r="CU132" i="1"/>
  <c r="DG132" i="1" s="1"/>
  <c r="CU79" i="1"/>
  <c r="DG79" i="1" s="1"/>
  <c r="CR157" i="1"/>
  <c r="DD157" i="1" s="1"/>
  <c r="CM68" i="1"/>
  <c r="CY68" i="1" s="1"/>
  <c r="CR150" i="1"/>
  <c r="DD150" i="1" s="1"/>
  <c r="CN49" i="1"/>
  <c r="CZ49" i="1" s="1"/>
  <c r="CQ137" i="1"/>
  <c r="DC137" i="1" s="1"/>
  <c r="CO157" i="1"/>
  <c r="DA157" i="1" s="1"/>
  <c r="CP74" i="1"/>
  <c r="DB74" i="1" s="1"/>
  <c r="CQ109" i="1"/>
  <c r="DC109" i="1" s="1"/>
  <c r="CO128" i="1"/>
  <c r="DA128" i="1" s="1"/>
  <c r="CN70" i="1"/>
  <c r="CZ70" i="1" s="1"/>
  <c r="CQ35" i="1"/>
  <c r="DC35" i="1" s="1"/>
  <c r="CK113" i="1"/>
  <c r="CW113" i="1" s="1"/>
  <c r="CM65" i="1"/>
  <c r="CY65" i="1" s="1"/>
  <c r="CN51" i="1"/>
  <c r="CZ51" i="1" s="1"/>
  <c r="CQ28" i="1"/>
  <c r="DC28" i="1" s="1"/>
  <c r="CL148" i="1"/>
  <c r="CX148" i="1" s="1"/>
  <c r="CR27" i="1"/>
  <c r="DD27" i="1" s="1"/>
  <c r="CO12" i="1"/>
  <c r="DA12" i="1" s="1"/>
  <c r="CV113" i="1"/>
  <c r="DH113" i="1" s="1"/>
  <c r="CR23" i="1"/>
  <c r="DD23" i="1" s="1"/>
  <c r="CK123" i="1"/>
  <c r="CW123" i="1" s="1"/>
  <c r="CP146" i="1"/>
  <c r="DB146" i="1" s="1"/>
  <c r="CS114" i="1"/>
  <c r="DE114" i="1" s="1"/>
  <c r="CM24" i="1"/>
  <c r="CY24" i="1" s="1"/>
  <c r="CO75" i="1"/>
  <c r="DA75" i="1" s="1"/>
  <c r="CK54" i="1"/>
  <c r="CW54" i="1" s="1"/>
  <c r="CO38" i="1"/>
  <c r="DA38" i="1" s="1"/>
  <c r="CT29" i="1"/>
  <c r="DF29" i="1" s="1"/>
  <c r="CO6" i="1"/>
  <c r="DA6" i="1" s="1"/>
  <c r="CN7" i="1"/>
  <c r="CZ7" i="1" s="1"/>
  <c r="CN135" i="1"/>
  <c r="CZ135" i="1" s="1"/>
  <c r="CV129" i="1"/>
  <c r="DH129" i="1" s="1"/>
  <c r="CV123" i="1"/>
  <c r="DH123" i="1" s="1"/>
  <c r="CV40" i="1"/>
  <c r="DH40" i="1" s="1"/>
  <c r="CM103" i="1"/>
  <c r="CY103" i="1" s="1"/>
  <c r="CU161" i="1"/>
  <c r="DG161" i="1" s="1"/>
  <c r="CP40" i="1"/>
  <c r="DB40" i="1" s="1"/>
  <c r="CP134" i="1"/>
  <c r="DB134" i="1" s="1"/>
  <c r="CR60" i="1"/>
  <c r="DD60" i="1" s="1"/>
  <c r="CT28" i="1"/>
  <c r="DF28" i="1" s="1"/>
  <c r="CN165" i="1"/>
  <c r="CZ165" i="1" s="1"/>
  <c r="CQ61" i="1"/>
  <c r="DC61" i="1" s="1"/>
  <c r="CQ86" i="1"/>
  <c r="DC86" i="1" s="1"/>
  <c r="CK56" i="1"/>
  <c r="CW56" i="1" s="1"/>
  <c r="CU73" i="1"/>
  <c r="DG73" i="1" s="1"/>
  <c r="CU58" i="1"/>
  <c r="DG58" i="1" s="1"/>
  <c r="CN26" i="1"/>
  <c r="CZ26" i="1" s="1"/>
  <c r="CP118" i="1"/>
  <c r="DB118" i="1" s="1"/>
  <c r="CP86" i="1"/>
  <c r="DB86" i="1" s="1"/>
  <c r="CN101" i="1"/>
  <c r="CZ101" i="1" s="1"/>
  <c r="CV160" i="1"/>
  <c r="DH160" i="1" s="1"/>
  <c r="CM122" i="1"/>
  <c r="CY122" i="1" s="1"/>
  <c r="CO149" i="1"/>
  <c r="DA149" i="1" s="1"/>
  <c r="CR36" i="1"/>
  <c r="DD36" i="1" s="1"/>
  <c r="CL13" i="1"/>
  <c r="CX13" i="1" s="1"/>
  <c r="CL151" i="1"/>
  <c r="CX151" i="1" s="1"/>
  <c r="CP149" i="1"/>
  <c r="DB149" i="1" s="1"/>
  <c r="CN133" i="1"/>
  <c r="CZ133" i="1" s="1"/>
  <c r="CV116" i="1"/>
  <c r="DH116" i="1" s="1"/>
  <c r="CT133" i="1"/>
  <c r="DF133" i="1" s="1"/>
  <c r="CP51" i="1"/>
  <c r="DB51" i="1" s="1"/>
  <c r="CM8" i="1"/>
  <c r="CY8" i="1" s="1"/>
  <c r="CV58" i="1"/>
  <c r="DH58" i="1" s="1"/>
  <c r="CM141" i="1"/>
  <c r="CY141" i="1" s="1"/>
  <c r="CK119" i="1"/>
  <c r="CW119" i="1" s="1"/>
  <c r="CO9" i="1"/>
  <c r="DA9" i="1" s="1"/>
  <c r="CT24" i="1"/>
  <c r="DF24" i="1" s="1"/>
  <c r="CV92" i="1"/>
  <c r="DH92" i="1" s="1"/>
  <c r="CK138" i="1"/>
  <c r="CW138" i="1" s="1"/>
  <c r="CL138" i="1"/>
  <c r="CX138" i="1" s="1"/>
  <c r="CV102" i="1"/>
  <c r="DH102" i="1" s="1"/>
  <c r="CN23" i="1"/>
  <c r="CZ23" i="1" s="1"/>
  <c r="CV37" i="1"/>
  <c r="DH37" i="1" s="1"/>
  <c r="CK89" i="1"/>
  <c r="CW89" i="1" s="1"/>
  <c r="CL16" i="1"/>
  <c r="CX16" i="1" s="1"/>
  <c r="CL104" i="1"/>
  <c r="CX104" i="1" s="1"/>
  <c r="CN31" i="1"/>
  <c r="CZ31" i="1" s="1"/>
  <c r="CS9" i="1"/>
  <c r="DE9" i="1" s="1"/>
  <c r="CK118" i="1"/>
  <c r="CW118" i="1" s="1"/>
  <c r="CO74" i="1"/>
  <c r="DA74" i="1" s="1"/>
  <c r="CU57" i="1"/>
  <c r="DG57" i="1" s="1"/>
  <c r="CP55" i="1"/>
  <c r="DB55" i="1" s="1"/>
  <c r="CL108" i="1"/>
  <c r="CX108" i="1" s="1"/>
  <c r="CO94" i="1"/>
  <c r="DA94" i="1" s="1"/>
  <c r="CL28" i="1"/>
  <c r="CX28" i="1" s="1"/>
  <c r="CM79" i="1"/>
  <c r="CY79" i="1" s="1"/>
  <c r="CV149" i="1"/>
  <c r="DH149" i="1" s="1"/>
  <c r="CU107" i="1"/>
  <c r="DG107" i="1" s="1"/>
  <c r="CT75" i="1"/>
  <c r="DF75" i="1" s="1"/>
  <c r="CM12" i="1"/>
  <c r="CY12" i="1" s="1"/>
  <c r="CO80" i="1"/>
  <c r="DA80" i="1" s="1"/>
  <c r="CO56" i="1"/>
  <c r="DA56" i="1" s="1"/>
  <c r="CP155" i="1"/>
  <c r="DB155" i="1" s="1"/>
  <c r="CO43" i="1"/>
  <c r="DA43" i="1" s="1"/>
  <c r="CT111" i="1"/>
  <c r="DF111" i="1" s="1"/>
  <c r="CP10" i="1"/>
  <c r="DB10" i="1" s="1"/>
  <c r="CQ102" i="1"/>
  <c r="DC102" i="1" s="1"/>
  <c r="CM89" i="1"/>
  <c r="CY89" i="1" s="1"/>
  <c r="CN111" i="1"/>
  <c r="CZ111" i="1" s="1"/>
  <c r="CS158" i="1"/>
  <c r="DE158" i="1" s="1"/>
  <c r="CQ57" i="1"/>
  <c r="DC57" i="1" s="1"/>
  <c r="CM114" i="1"/>
  <c r="CY114" i="1" s="1"/>
  <c r="CU50" i="1"/>
  <c r="DG50" i="1" s="1"/>
  <c r="CU127" i="1"/>
  <c r="DG127" i="1" s="1"/>
  <c r="CO166" i="1"/>
  <c r="DA166" i="1" s="1"/>
  <c r="CN109" i="1"/>
  <c r="CZ109" i="1" s="1"/>
  <c r="CM162" i="1"/>
  <c r="CY162" i="1" s="1"/>
  <c r="CQ126" i="1"/>
  <c r="DC126" i="1" s="1"/>
  <c r="CN138" i="1"/>
  <c r="CZ138" i="1" s="1"/>
  <c r="CM71" i="1"/>
  <c r="CY71" i="1" s="1"/>
  <c r="CV32" i="1"/>
  <c r="DH32" i="1" s="1"/>
  <c r="CO69" i="1"/>
  <c r="DA69" i="1" s="1"/>
  <c r="CL141" i="1"/>
  <c r="CX141" i="1" s="1"/>
  <c r="CU74" i="1"/>
  <c r="DG74" i="1" s="1"/>
  <c r="CM14" i="1"/>
  <c r="CY14" i="1" s="1"/>
  <c r="CV101" i="1"/>
  <c r="DH101" i="1" s="1"/>
  <c r="CT128" i="1"/>
  <c r="DF128" i="1" s="1"/>
  <c r="CR45" i="1"/>
  <c r="DD45" i="1" s="1"/>
  <c r="CT38" i="1"/>
  <c r="DF38" i="1" s="1"/>
  <c r="CU148" i="1"/>
  <c r="DG148" i="1" s="1"/>
  <c r="CP158" i="1"/>
  <c r="DB158" i="1" s="1"/>
  <c r="CM127" i="1"/>
  <c r="CY127" i="1" s="1"/>
  <c r="CV166" i="1"/>
  <c r="DH166" i="1" s="1"/>
  <c r="CM39" i="1"/>
  <c r="CY39" i="1" s="1"/>
  <c r="CV9" i="1"/>
  <c r="DH9" i="1" s="1"/>
  <c r="CS88" i="1"/>
  <c r="DE88" i="1" s="1"/>
  <c r="CR159" i="1"/>
  <c r="DD159" i="1" s="1"/>
  <c r="CQ17" i="1"/>
  <c r="DC17" i="1" s="1"/>
  <c r="CM32" i="1"/>
  <c r="CY32" i="1" s="1"/>
  <c r="CO68" i="1"/>
  <c r="DA68" i="1" s="1"/>
  <c r="CL125" i="1"/>
  <c r="CX125" i="1" s="1"/>
  <c r="CO46" i="1"/>
  <c r="DA46" i="1" s="1"/>
  <c r="CO5" i="1"/>
  <c r="DA5" i="1" s="1"/>
  <c r="CO142" i="1"/>
  <c r="DA142" i="1" s="1"/>
  <c r="CV162" i="1"/>
  <c r="DH162" i="1" s="1"/>
  <c r="CU122" i="1"/>
  <c r="DG122" i="1" s="1"/>
  <c r="CM5" i="1"/>
  <c r="CY5" i="1" s="1"/>
  <c r="CQ145" i="1"/>
  <c r="DC145" i="1" s="1"/>
  <c r="CN154" i="1"/>
  <c r="CZ154" i="1" s="1"/>
  <c r="CU87" i="1"/>
  <c r="DG87" i="1" s="1"/>
  <c r="CU65" i="1"/>
  <c r="DG65" i="1" s="1"/>
  <c r="CN127" i="1"/>
  <c r="CZ127" i="1" s="1"/>
  <c r="CM112" i="1"/>
  <c r="CY112" i="1" s="1"/>
  <c r="CS14" i="1"/>
  <c r="DE14" i="1" s="1"/>
  <c r="CU55" i="1"/>
  <c r="DG55" i="1" s="1"/>
  <c r="CS51" i="1"/>
  <c r="DE51" i="1" s="1"/>
  <c r="CU72" i="1"/>
  <c r="DG72" i="1" s="1"/>
  <c r="CK21" i="1"/>
  <c r="CW21" i="1" s="1"/>
  <c r="CV77" i="1"/>
  <c r="DH77" i="1" s="1"/>
  <c r="CM90" i="1"/>
  <c r="CY90" i="1" s="1"/>
  <c r="CU51" i="1"/>
  <c r="DG51" i="1" s="1"/>
  <c r="CS47" i="1"/>
  <c r="DE47" i="1" s="1"/>
  <c r="CL87" i="1"/>
  <c r="CX87" i="1" s="1"/>
  <c r="CL50" i="1"/>
  <c r="CX50" i="1" s="1"/>
  <c r="CL68" i="1"/>
  <c r="CX68" i="1" s="1"/>
  <c r="CN50" i="1"/>
  <c r="CZ50" i="1" s="1"/>
  <c r="CN92" i="1"/>
  <c r="CZ92" i="1" s="1"/>
  <c r="CN24" i="1"/>
  <c r="CZ24" i="1" s="1"/>
  <c r="CL31" i="1"/>
  <c r="CX31" i="1" s="1"/>
  <c r="CU41" i="1"/>
  <c r="DG41" i="1" s="1"/>
  <c r="CT34" i="1"/>
  <c r="DF34" i="1" s="1"/>
  <c r="CL129" i="1"/>
  <c r="CX129" i="1" s="1"/>
  <c r="CV130" i="1"/>
  <c r="DH130" i="1" s="1"/>
  <c r="CU22" i="1"/>
  <c r="DG22" i="1" s="1"/>
  <c r="CN118" i="1"/>
  <c r="CZ118" i="1" s="1"/>
  <c r="CM111" i="1"/>
  <c r="CY111" i="1" s="1"/>
  <c r="CN94" i="1"/>
  <c r="CZ94" i="1" s="1"/>
  <c r="CL120" i="1"/>
  <c r="CX120" i="1" s="1"/>
  <c r="CM46" i="1"/>
  <c r="CY46" i="1" s="1"/>
  <c r="CQ48" i="1"/>
  <c r="DC48" i="1" s="1"/>
  <c r="CU25" i="1"/>
  <c r="DG25" i="1" s="1"/>
  <c r="CN95" i="1"/>
  <c r="CZ95" i="1" s="1"/>
  <c r="CN159" i="1"/>
  <c r="CZ159" i="1" s="1"/>
  <c r="CP107" i="1"/>
  <c r="DB107" i="1" s="1"/>
  <c r="CM7" i="1"/>
  <c r="CY7" i="1" s="1"/>
  <c r="CU7" i="1"/>
  <c r="DG7" i="1" s="1"/>
  <c r="CV62" i="1"/>
  <c r="DH62" i="1" s="1"/>
  <c r="CN42" i="1"/>
  <c r="CZ42" i="1" s="1"/>
  <c r="CS101" i="1"/>
  <c r="DE101" i="1" s="1"/>
  <c r="CL150" i="1"/>
  <c r="CX150" i="1" s="1"/>
  <c r="CT45" i="1"/>
  <c r="DF45" i="1" s="1"/>
  <c r="CU124" i="1"/>
  <c r="DG124" i="1" s="1"/>
  <c r="CR132" i="1"/>
  <c r="DD132" i="1" s="1"/>
  <c r="CQ92" i="1"/>
  <c r="DC92" i="1" s="1"/>
  <c r="CV81" i="1"/>
  <c r="DH81" i="1" s="1"/>
  <c r="CV36" i="1"/>
  <c r="DH36" i="1" s="1"/>
  <c r="CN38" i="1"/>
  <c r="CZ38" i="1" s="1"/>
  <c r="CV120" i="1"/>
  <c r="DH120" i="1" s="1"/>
  <c r="CQ6" i="1"/>
  <c r="DC6" i="1" s="1"/>
  <c r="CT64" i="1"/>
  <c r="DF64" i="1" s="1"/>
  <c r="CN162" i="1"/>
  <c r="CZ162" i="1" s="1"/>
  <c r="CL55" i="1"/>
  <c r="CX55" i="1" s="1"/>
  <c r="CV105" i="1"/>
  <c r="DH105" i="1" s="1"/>
  <c r="CN69" i="1"/>
  <c r="CZ69" i="1" s="1"/>
  <c r="CL167" i="1"/>
  <c r="CX167" i="1" s="1"/>
  <c r="CP72" i="1"/>
  <c r="DB72" i="1" s="1"/>
  <c r="CM133" i="1"/>
  <c r="CY133" i="1" s="1"/>
  <c r="CO118" i="1"/>
  <c r="DA118" i="1" s="1"/>
  <c r="CK105" i="1"/>
  <c r="CW105" i="1" s="1"/>
  <c r="CL9" i="1"/>
  <c r="CX9" i="1" s="1"/>
  <c r="CL65" i="1"/>
  <c r="CX65" i="1" s="1"/>
  <c r="CT122" i="1"/>
  <c r="DF122" i="1" s="1"/>
  <c r="CN6" i="1"/>
  <c r="CZ6" i="1" s="1"/>
  <c r="CL165" i="1"/>
  <c r="CX165" i="1" s="1"/>
  <c r="CK48" i="1"/>
  <c r="CW48" i="1" s="1"/>
  <c r="CV33" i="1"/>
  <c r="DH33" i="1" s="1"/>
  <c r="CR14" i="1"/>
  <c r="DD14" i="1" s="1"/>
  <c r="CM105" i="1"/>
  <c r="CY105" i="1" s="1"/>
  <c r="CU30" i="1"/>
  <c r="DG30" i="1" s="1"/>
  <c r="CU40" i="1"/>
  <c r="DG40" i="1" s="1"/>
  <c r="CU118" i="1"/>
  <c r="DG118" i="1" s="1"/>
  <c r="CL72" i="1"/>
  <c r="CX72" i="1" s="1"/>
  <c r="CM56" i="1"/>
  <c r="CY56" i="1" s="1"/>
  <c r="CM132" i="1"/>
  <c r="CY132" i="1" s="1"/>
  <c r="CV140" i="1"/>
  <c r="DH140" i="1" s="1"/>
  <c r="CU106" i="1"/>
  <c r="DG106" i="1" s="1"/>
  <c r="CS49" i="1"/>
  <c r="DE49" i="1" s="1"/>
  <c r="CK125" i="1"/>
  <c r="CW125" i="1" s="1"/>
  <c r="CL24" i="1"/>
  <c r="CX24" i="1" s="1"/>
  <c r="CV148" i="1"/>
  <c r="DH148" i="1" s="1"/>
  <c r="CV134" i="1"/>
  <c r="DH134" i="1" s="1"/>
  <c r="CP56" i="1"/>
  <c r="DB56" i="1" s="1"/>
  <c r="CM10" i="1"/>
  <c r="CY10" i="1" s="1"/>
  <c r="CL130" i="1"/>
  <c r="CX130" i="1" s="1"/>
  <c r="CO22" i="1"/>
  <c r="DA22" i="1" s="1"/>
  <c r="CO27" i="1"/>
  <c r="DA27" i="1" s="1"/>
  <c r="CL159" i="1"/>
  <c r="CX159" i="1" s="1"/>
  <c r="CQ149" i="1"/>
  <c r="DC149" i="1" s="1"/>
  <c r="CM47" i="1"/>
  <c r="CY47" i="1" s="1"/>
  <c r="CR54" i="1"/>
  <c r="DD54" i="1" s="1"/>
  <c r="CS122" i="1"/>
  <c r="DE122" i="1" s="1"/>
  <c r="CP53" i="1"/>
  <c r="DB53" i="1" s="1"/>
  <c r="CR111" i="1"/>
  <c r="DD111" i="1" s="1"/>
  <c r="CQ141" i="1"/>
  <c r="DC141" i="1" s="1"/>
  <c r="CO153" i="1"/>
  <c r="DA153" i="1" s="1"/>
  <c r="CK99" i="1"/>
  <c r="CW99" i="1" s="1"/>
  <c r="CN148" i="1"/>
  <c r="CZ148" i="1" s="1"/>
  <c r="CS83" i="1"/>
  <c r="DE83" i="1" s="1"/>
  <c r="CU138" i="1"/>
  <c r="DG138" i="1" s="1"/>
  <c r="CL39" i="1"/>
  <c r="CX39" i="1" s="1"/>
  <c r="CR128" i="1"/>
  <c r="DD128" i="1" s="1"/>
  <c r="CU9" i="1"/>
  <c r="DG9" i="1" s="1"/>
  <c r="CP45" i="1"/>
  <c r="DB45" i="1" s="1"/>
  <c r="CT35" i="1"/>
  <c r="DF35" i="1" s="1"/>
  <c r="CR32" i="1"/>
  <c r="DD32" i="1" s="1"/>
  <c r="CU149" i="1"/>
  <c r="DG149" i="1" s="1"/>
  <c r="CU153" i="1"/>
  <c r="DG153" i="1" s="1"/>
  <c r="CU77" i="1"/>
  <c r="DG77" i="1" s="1"/>
  <c r="CP25" i="1"/>
  <c r="DB25" i="1" s="1"/>
  <c r="CQ100" i="1"/>
  <c r="DC100" i="1" s="1"/>
  <c r="CM94" i="1"/>
  <c r="CY94" i="1" s="1"/>
  <c r="CM26" i="1"/>
  <c r="CY26" i="1" s="1"/>
  <c r="CL155" i="1"/>
  <c r="CX155" i="1" s="1"/>
  <c r="CV7" i="1"/>
  <c r="DH7" i="1" s="1"/>
  <c r="CT151" i="1"/>
  <c r="DF151" i="1" s="1"/>
  <c r="CV131" i="1"/>
  <c r="DH131" i="1" s="1"/>
  <c r="CT101" i="1"/>
  <c r="DF101" i="1" s="1"/>
  <c r="CU29" i="1"/>
  <c r="DG29" i="1" s="1"/>
  <c r="CN34" i="1"/>
  <c r="CZ34" i="1" s="1"/>
  <c r="CV10" i="1"/>
  <c r="DH10" i="1" s="1"/>
  <c r="CT79" i="1"/>
  <c r="DF79" i="1" s="1"/>
  <c r="CL77" i="1"/>
  <c r="CX77" i="1" s="1"/>
  <c r="CR97" i="1"/>
  <c r="DD97" i="1" s="1"/>
  <c r="CK112" i="1"/>
  <c r="CW112" i="1" s="1"/>
  <c r="CP157" i="1"/>
  <c r="DB157" i="1" s="1"/>
  <c r="CN112" i="1"/>
  <c r="CZ112" i="1" s="1"/>
  <c r="CV141" i="1"/>
  <c r="DH141" i="1" s="1"/>
  <c r="CU26" i="1"/>
  <c r="DG26" i="1" s="1"/>
  <c r="CU64" i="1"/>
  <c r="DG64" i="1" s="1"/>
  <c r="CM146" i="1"/>
  <c r="CY146" i="1" s="1"/>
  <c r="CV80" i="1"/>
  <c r="DH80" i="1" s="1"/>
  <c r="CL14" i="1"/>
  <c r="CX14" i="1" s="1"/>
  <c r="CO96" i="1"/>
  <c r="DA96" i="1" s="1"/>
  <c r="CM70" i="1"/>
  <c r="CY70" i="1" s="1"/>
  <c r="CM67" i="1"/>
  <c r="CY67" i="1" s="1"/>
  <c r="CS55" i="1"/>
  <c r="DE55" i="1" s="1"/>
  <c r="CK83" i="1"/>
  <c r="CW83" i="1" s="1"/>
  <c r="CN67" i="1"/>
  <c r="CZ67" i="1" s="1"/>
  <c r="CV121" i="1"/>
  <c r="DH121" i="1" s="1"/>
  <c r="CO125" i="1"/>
  <c r="DA125" i="1" s="1"/>
  <c r="CO24" i="1"/>
  <c r="DA24" i="1" s="1"/>
  <c r="CL146" i="1"/>
  <c r="CX146" i="1" s="1"/>
  <c r="CU31" i="1"/>
  <c r="DG31" i="1" s="1"/>
  <c r="CV34" i="1"/>
  <c r="DH34" i="1" s="1"/>
  <c r="CO156" i="1"/>
  <c r="DA156" i="1" s="1"/>
  <c r="CV89" i="1"/>
  <c r="DH89" i="1" s="1"/>
  <c r="CU151" i="1"/>
  <c r="DG151" i="1" s="1"/>
  <c r="CN142" i="1"/>
  <c r="CZ142" i="1" s="1"/>
  <c r="CV57" i="1"/>
  <c r="DH57" i="1" s="1"/>
  <c r="CS138" i="1"/>
  <c r="DE138" i="1" s="1"/>
  <c r="CT98" i="1"/>
  <c r="DF98" i="1" s="1"/>
  <c r="CP147" i="1"/>
  <c r="DB147" i="1" s="1"/>
  <c r="CK85" i="1"/>
  <c r="CW85" i="1" s="1"/>
  <c r="CL42" i="1"/>
  <c r="CX42" i="1" s="1"/>
  <c r="CV75" i="1"/>
  <c r="DH75" i="1" s="1"/>
  <c r="CU17" i="1"/>
  <c r="DG17" i="1" s="1"/>
  <c r="CV53" i="1"/>
  <c r="DH53" i="1" s="1"/>
  <c r="CQ85" i="1"/>
  <c r="DC85" i="1" s="1"/>
  <c r="CM37" i="1"/>
  <c r="CY37" i="1" s="1"/>
  <c r="CV12" i="1"/>
  <c r="DH12" i="1" s="1"/>
  <c r="CO146" i="1"/>
  <c r="DA146" i="1" s="1"/>
  <c r="CL154" i="1"/>
  <c r="CX154" i="1" s="1"/>
  <c r="CO48" i="1"/>
  <c r="DA48" i="1" s="1"/>
  <c r="CV132" i="1"/>
  <c r="DH132" i="1" s="1"/>
  <c r="CP6" i="1"/>
  <c r="DB6" i="1" s="1"/>
  <c r="CN161" i="1"/>
  <c r="CZ161" i="1" s="1"/>
  <c r="CR44" i="1"/>
  <c r="DD44" i="1" s="1"/>
  <c r="CU155" i="1"/>
  <c r="DG155" i="1" s="1"/>
  <c r="CV70" i="1"/>
  <c r="DH70" i="1" s="1"/>
  <c r="CL115" i="1"/>
  <c r="CX115" i="1" s="1"/>
  <c r="CL19" i="1"/>
  <c r="CX19" i="1" s="1"/>
  <c r="CO141" i="1"/>
  <c r="DA141" i="1" s="1"/>
  <c r="CV86" i="1"/>
  <c r="DH86" i="1" s="1"/>
  <c r="CP77" i="1"/>
  <c r="DB77" i="1" s="1"/>
  <c r="CR88" i="1"/>
  <c r="DD88" i="1" s="1"/>
  <c r="CS78" i="1"/>
  <c r="DE78" i="1" s="1"/>
  <c r="CV73" i="1"/>
  <c r="DH73" i="1" s="1"/>
  <c r="CO137" i="1"/>
  <c r="DA137" i="1" s="1"/>
  <c r="CP59" i="1"/>
  <c r="DB59" i="1" s="1"/>
  <c r="CO101" i="1"/>
  <c r="DA101" i="1" s="1"/>
  <c r="CK94" i="1"/>
  <c r="CW94" i="1" s="1"/>
  <c r="CP89" i="1"/>
  <c r="DB89" i="1" s="1"/>
  <c r="CS124" i="1"/>
  <c r="DE124" i="1" s="1"/>
  <c r="CR137" i="1"/>
  <c r="DD137" i="1" s="1"/>
  <c r="CV136" i="1"/>
  <c r="DH136" i="1" s="1"/>
  <c r="CL22" i="1"/>
  <c r="CX22" i="1" s="1"/>
  <c r="CM96" i="1"/>
  <c r="CY96" i="1" s="1"/>
  <c r="CQ55" i="1"/>
  <c r="DC55" i="1" s="1"/>
  <c r="CL152" i="1"/>
  <c r="CX152" i="1" s="1"/>
  <c r="CN39" i="1"/>
  <c r="CZ39" i="1" s="1"/>
  <c r="CP121" i="1"/>
  <c r="DB121" i="1" s="1"/>
  <c r="CL53" i="1"/>
  <c r="CX53" i="1" s="1"/>
  <c r="CN75" i="1"/>
  <c r="CZ75" i="1" s="1"/>
  <c r="CL117" i="1"/>
  <c r="CX117" i="1" s="1"/>
  <c r="CV104" i="1"/>
  <c r="DH104" i="1" s="1"/>
  <c r="CN32" i="1"/>
  <c r="CZ32" i="1" s="1"/>
  <c r="CS23" i="1"/>
  <c r="DE23" i="1" s="1"/>
  <c r="CK74" i="1"/>
  <c r="CW74" i="1" s="1"/>
  <c r="CU128" i="1"/>
  <c r="DG128" i="1" s="1"/>
  <c r="CM33" i="1"/>
  <c r="CY33" i="1" s="1"/>
  <c r="CR63" i="1"/>
  <c r="DD63" i="1" s="1"/>
  <c r="CM117" i="1"/>
  <c r="CY117" i="1" s="1"/>
  <c r="CR69" i="1"/>
  <c r="DD69" i="1" s="1"/>
  <c r="CQ101" i="1"/>
  <c r="DC101" i="1" s="1"/>
  <c r="CQ68" i="1"/>
  <c r="DC68" i="1" s="1"/>
  <c r="CU6" i="1"/>
  <c r="DG6" i="1" s="1"/>
  <c r="CK141" i="1"/>
  <c r="CW141" i="1" s="1"/>
  <c r="CU97" i="1"/>
  <c r="DG97" i="1" s="1"/>
  <c r="CL122" i="1"/>
  <c r="CX122" i="1" s="1"/>
  <c r="CS69" i="1"/>
  <c r="DE69" i="1" s="1"/>
  <c r="CT32" i="1"/>
  <c r="DF32" i="1" s="1"/>
  <c r="CP141" i="1"/>
  <c r="DB141" i="1" s="1"/>
  <c r="CQ166" i="1"/>
  <c r="DC166" i="1" s="1"/>
  <c r="CK131" i="1"/>
  <c r="CW131" i="1" s="1"/>
  <c r="CR156" i="1"/>
  <c r="DD156" i="1" s="1"/>
  <c r="CS54" i="1"/>
  <c r="DE54" i="1" s="1"/>
  <c r="CU92" i="1"/>
  <c r="DG92" i="1" s="1"/>
  <c r="CT125" i="1"/>
  <c r="DF125" i="1" s="1"/>
  <c r="CU14" i="1"/>
  <c r="DG14" i="1" s="1"/>
  <c r="CP104" i="1"/>
  <c r="DB104" i="1" s="1"/>
  <c r="CQ24" i="1"/>
  <c r="DC24" i="1" s="1"/>
  <c r="CL99" i="1"/>
  <c r="CX99" i="1" s="1"/>
  <c r="CL37" i="1"/>
  <c r="CX37" i="1" s="1"/>
  <c r="CP23" i="1"/>
  <c r="DB23" i="1" s="1"/>
  <c r="CM143" i="1"/>
  <c r="CY143" i="1" s="1"/>
  <c r="CL49" i="1"/>
  <c r="CX49" i="1" s="1"/>
  <c r="CM11" i="1"/>
  <c r="CY11" i="1" s="1"/>
  <c r="CL23" i="1"/>
  <c r="CX23" i="1" s="1"/>
  <c r="CN129" i="1"/>
  <c r="CZ129" i="1" s="1"/>
  <c r="CM154" i="1"/>
  <c r="CY154" i="1" s="1"/>
  <c r="CU130" i="1"/>
  <c r="DG130" i="1" s="1"/>
  <c r="CU167" i="1"/>
  <c r="DG167" i="1" s="1"/>
  <c r="CM44" i="1"/>
  <c r="CY44" i="1" s="1"/>
  <c r="CT80" i="1"/>
  <c r="DF80" i="1" s="1"/>
  <c r="CN106" i="1"/>
  <c r="CZ106" i="1" s="1"/>
  <c r="CR61" i="1"/>
  <c r="DD61" i="1" s="1"/>
  <c r="CM80" i="1"/>
  <c r="CY80" i="1" s="1"/>
  <c r="CS166" i="1"/>
  <c r="DE166" i="1" s="1"/>
  <c r="CV124" i="1"/>
  <c r="DH124" i="1" s="1"/>
  <c r="CN104" i="1"/>
  <c r="CZ104" i="1" s="1"/>
  <c r="CK90" i="1"/>
  <c r="CW90" i="1" s="1"/>
  <c r="CV29" i="1"/>
  <c r="DH29" i="1" s="1"/>
  <c r="CM142" i="1"/>
  <c r="CY142" i="1" s="1"/>
  <c r="CQ161" i="1"/>
  <c r="DC161" i="1" s="1"/>
  <c r="CL10" i="1"/>
  <c r="CX10" i="1" s="1"/>
  <c r="CL107" i="1"/>
  <c r="CX107" i="1" s="1"/>
  <c r="CV25" i="1"/>
  <c r="DH25" i="1" s="1"/>
  <c r="CT168" i="1"/>
  <c r="DF168" i="1" s="1"/>
  <c r="CS36" i="1"/>
  <c r="DE36" i="1" s="1"/>
  <c r="CN85" i="1"/>
  <c r="CZ85" i="1" s="1"/>
  <c r="CT71" i="1"/>
  <c r="DF71" i="1" s="1"/>
  <c r="CL145" i="1"/>
  <c r="CX145" i="1" s="1"/>
  <c r="CQ5" i="1"/>
  <c r="DC5" i="1" s="1"/>
  <c r="CU162" i="1"/>
  <c r="DG162" i="1" s="1"/>
  <c r="CV90" i="1"/>
  <c r="DH90" i="1" s="1"/>
  <c r="CK55" i="1"/>
  <c r="CW55" i="1" s="1"/>
  <c r="CK120" i="1"/>
  <c r="CW120" i="1" s="1"/>
  <c r="CK6" i="1"/>
  <c r="CW6" i="1" s="1"/>
  <c r="CN33" i="1"/>
  <c r="CZ33" i="1" s="1"/>
  <c r="CL110" i="1"/>
  <c r="CX110" i="1" s="1"/>
  <c r="CU70" i="1"/>
  <c r="DG70" i="1" s="1"/>
  <c r="CK29" i="1"/>
  <c r="CW29" i="1" s="1"/>
  <c r="CQ72" i="1"/>
  <c r="DC72" i="1" s="1"/>
  <c r="CQ22" i="1"/>
  <c r="DC22" i="1" s="1"/>
  <c r="CV30" i="1"/>
  <c r="DH30" i="1" s="1"/>
  <c r="CM134" i="1"/>
  <c r="CY134" i="1" s="1"/>
  <c r="CO109" i="1"/>
  <c r="DA109" i="1" s="1"/>
  <c r="CN28" i="1"/>
  <c r="CZ28" i="1" s="1"/>
  <c r="CV156" i="1"/>
  <c r="DH156" i="1" s="1"/>
  <c r="CN61" i="1"/>
  <c r="CZ61" i="1" s="1"/>
  <c r="CT66" i="1"/>
  <c r="DF66" i="1" s="1"/>
  <c r="CP5" i="1"/>
  <c r="DB5" i="1" s="1"/>
  <c r="CQ157" i="1"/>
  <c r="DC157" i="1" s="1"/>
  <c r="CV158" i="1"/>
  <c r="DH158" i="1" s="1"/>
  <c r="CK71" i="1"/>
  <c r="CW71" i="1" s="1"/>
  <c r="CV13" i="1"/>
  <c r="DH13" i="1" s="1"/>
  <c r="CP8" i="1"/>
  <c r="DB8" i="1" s="1"/>
  <c r="CK49" i="1"/>
  <c r="CW49" i="1" s="1"/>
  <c r="CU24" i="1"/>
  <c r="DG24" i="1" s="1"/>
  <c r="CV5" i="1"/>
  <c r="DH5" i="1" s="1"/>
  <c r="CV100" i="1"/>
  <c r="DH100" i="1" s="1"/>
  <c r="CN103" i="1"/>
  <c r="CZ103" i="1" s="1"/>
  <c r="CS108" i="1"/>
  <c r="DE108" i="1" s="1"/>
  <c r="CU129" i="1"/>
  <c r="DG129" i="1" s="1"/>
  <c r="CK97" i="1"/>
  <c r="CW97" i="1" s="1"/>
  <c r="CR87" i="1"/>
  <c r="DD87" i="1" s="1"/>
  <c r="CN96" i="1"/>
  <c r="CZ96" i="1" s="1"/>
  <c r="CK73" i="1"/>
  <c r="CW73" i="1" s="1"/>
  <c r="CU93" i="1"/>
  <c r="DG93" i="1" s="1"/>
  <c r="CL45" i="1"/>
  <c r="CX45" i="1" s="1"/>
  <c r="CL166" i="1"/>
  <c r="CX166" i="1" s="1"/>
  <c r="CP131" i="1"/>
  <c r="DB131" i="1" s="1"/>
  <c r="CU54" i="1"/>
  <c r="DG54" i="1" s="1"/>
  <c r="CN19" i="1"/>
  <c r="CZ19" i="1" s="1"/>
  <c r="CT72" i="1"/>
  <c r="DF72" i="1" s="1"/>
  <c r="CP75" i="1"/>
  <c r="DB75" i="1" s="1"/>
  <c r="CV114" i="1"/>
  <c r="DH114" i="1" s="1"/>
  <c r="CK63" i="1"/>
  <c r="CW63" i="1" s="1"/>
  <c r="CL97" i="1"/>
  <c r="CX97" i="1" s="1"/>
  <c r="CM164" i="1"/>
  <c r="CY164" i="1" s="1"/>
  <c r="CV85" i="1"/>
  <c r="DH85" i="1" s="1"/>
  <c r="CQ81" i="1"/>
  <c r="DC81" i="1" s="1"/>
  <c r="CR116" i="1"/>
  <c r="DD116" i="1" s="1"/>
  <c r="CP98" i="1"/>
  <c r="DB98" i="1" s="1"/>
  <c r="CV76" i="1"/>
  <c r="DH76" i="1" s="1"/>
  <c r="CS46" i="1"/>
  <c r="DE46" i="1" s="1"/>
  <c r="CL48" i="1"/>
  <c r="CX48" i="1" s="1"/>
  <c r="CN71" i="1"/>
  <c r="CZ71" i="1" s="1"/>
  <c r="CK146" i="1"/>
  <c r="CW146" i="1" s="1"/>
  <c r="CM21" i="1"/>
  <c r="CY21" i="1" s="1"/>
  <c r="CP164" i="1"/>
  <c r="DB164" i="1" s="1"/>
  <c r="CN81" i="1"/>
  <c r="CZ81" i="1" s="1"/>
  <c r="CV133" i="1"/>
  <c r="DH133" i="1" s="1"/>
  <c r="CR86" i="1"/>
  <c r="DD86" i="1" s="1"/>
  <c r="CU47" i="1"/>
  <c r="DG47" i="1" s="1"/>
  <c r="CR127" i="1"/>
  <c r="DD127" i="1" s="1"/>
  <c r="CT33" i="1"/>
  <c r="DF33" i="1" s="1"/>
  <c r="CS161" i="1"/>
  <c r="DE161" i="1" s="1"/>
  <c r="CN73" i="1"/>
  <c r="CZ73" i="1" s="1"/>
  <c r="CN119" i="1"/>
  <c r="CZ119" i="1" s="1"/>
  <c r="CQ122" i="1"/>
  <c r="DC122" i="1" s="1"/>
  <c r="CP126" i="1"/>
  <c r="DB126" i="1" s="1"/>
  <c r="CR104" i="1"/>
  <c r="DD104" i="1" s="1"/>
  <c r="CM97" i="1"/>
  <c r="CY97" i="1" s="1"/>
  <c r="CM168" i="1"/>
  <c r="CY168" i="1" s="1"/>
  <c r="CU110" i="1"/>
  <c r="DG110" i="1" s="1"/>
  <c r="CU143" i="1"/>
  <c r="DG143" i="1" s="1"/>
  <c r="CP163" i="1"/>
  <c r="DB163" i="1" s="1"/>
  <c r="CQ113" i="1"/>
  <c r="DC113" i="1" s="1"/>
  <c r="CO168" i="1"/>
  <c r="DA168" i="1" s="1"/>
  <c r="CV111" i="1"/>
  <c r="DH111" i="1" s="1"/>
  <c r="CL92" i="1"/>
  <c r="CX92" i="1" s="1"/>
  <c r="CO102" i="1"/>
  <c r="DA102" i="1" s="1"/>
  <c r="CM157" i="1"/>
  <c r="CY157" i="1" s="1"/>
  <c r="CV137" i="1"/>
  <c r="DH137" i="1" s="1"/>
  <c r="CQ16" i="1"/>
  <c r="DC16" i="1" s="1"/>
  <c r="CV78" i="1"/>
  <c r="DH78" i="1" s="1"/>
  <c r="CU135" i="1"/>
  <c r="DG135" i="1" s="1"/>
  <c r="CK59" i="1"/>
  <c r="CW59" i="1" s="1"/>
  <c r="CU156" i="1"/>
  <c r="DG156" i="1" s="1"/>
  <c r="CO67" i="1"/>
  <c r="DA67" i="1" s="1"/>
  <c r="CK70" i="1"/>
  <c r="CW70" i="1" s="1"/>
  <c r="CU104" i="1"/>
  <c r="DG104" i="1" s="1"/>
  <c r="CS77" i="1"/>
  <c r="DE77" i="1" s="1"/>
  <c r="CT135" i="1"/>
  <c r="DF135" i="1" s="1"/>
  <c r="CP35" i="1"/>
  <c r="DB35" i="1" s="1"/>
  <c r="CR71" i="1"/>
  <c r="DD71" i="1" s="1"/>
  <c r="CU105" i="1"/>
  <c r="DG105" i="1" s="1"/>
  <c r="CO13" i="1"/>
  <c r="DA13" i="1" s="1"/>
  <c r="CP112" i="1"/>
  <c r="DB112" i="1" s="1"/>
  <c r="CO60" i="1"/>
  <c r="DA60" i="1" s="1"/>
  <c r="CU98" i="1"/>
  <c r="DG98" i="1" s="1"/>
  <c r="CU150" i="1"/>
  <c r="DG150" i="1" s="1"/>
  <c r="CN107" i="1"/>
  <c r="CZ107" i="1" s="1"/>
  <c r="CP113" i="1"/>
  <c r="DB113" i="1" s="1"/>
  <c r="CN128" i="1"/>
  <c r="CZ128" i="1" s="1"/>
  <c r="CM102" i="1"/>
  <c r="CY102" i="1" s="1"/>
  <c r="CP48" i="1"/>
  <c r="DB48" i="1" s="1"/>
  <c r="CM50" i="1"/>
  <c r="CY50" i="1" s="1"/>
  <c r="CK41" i="1"/>
  <c r="CW41" i="1" s="1"/>
  <c r="CN79" i="1"/>
  <c r="CZ79" i="1" s="1"/>
  <c r="CR7" i="1"/>
  <c r="DD7" i="1" s="1"/>
  <c r="CO83" i="1"/>
  <c r="DA83" i="1" s="1"/>
  <c r="CR40" i="1"/>
  <c r="DD40" i="1" s="1"/>
  <c r="CM137" i="1"/>
  <c r="CY137" i="1" s="1"/>
  <c r="CV61" i="1"/>
  <c r="DH61" i="1" s="1"/>
  <c r="CO28" i="1"/>
  <c r="DA28" i="1" s="1"/>
  <c r="CR77" i="1"/>
  <c r="DD77" i="1" s="1"/>
  <c r="CU82" i="1"/>
  <c r="DG82" i="1" s="1"/>
  <c r="CV143" i="1"/>
  <c r="DH143" i="1" s="1"/>
  <c r="CQ70" i="1"/>
  <c r="DC70" i="1" s="1"/>
  <c r="CQ94" i="1"/>
  <c r="DC94" i="1" s="1"/>
  <c r="CK88" i="1"/>
  <c r="CW88" i="1" s="1"/>
  <c r="CM167" i="1"/>
  <c r="CY167" i="1" s="1"/>
  <c r="CO121" i="1"/>
  <c r="DA121" i="1" s="1"/>
  <c r="CU137" i="1"/>
  <c r="DG137" i="1" s="1"/>
  <c r="CN55" i="1"/>
  <c r="CZ55" i="1" s="1"/>
  <c r="CV38" i="1"/>
  <c r="DH38" i="1" s="1"/>
  <c r="CT154" i="1"/>
  <c r="DF154" i="1" s="1"/>
  <c r="CS145" i="1"/>
  <c r="DE145" i="1" s="1"/>
  <c r="CV145" i="1"/>
  <c r="DH145" i="1" s="1"/>
  <c r="CT83" i="1"/>
  <c r="DF83" i="1" s="1"/>
  <c r="CL11" i="1"/>
  <c r="CX11" i="1" s="1"/>
  <c r="CV51" i="1"/>
  <c r="DH51" i="1" s="1"/>
  <c r="CV88" i="1"/>
  <c r="DH88" i="1" s="1"/>
  <c r="CK133" i="1"/>
  <c r="CW133" i="1" s="1"/>
  <c r="CS146" i="1"/>
  <c r="DE146" i="1" s="1"/>
  <c r="CN52" i="1"/>
  <c r="CZ52" i="1" s="1"/>
  <c r="CN25" i="1"/>
  <c r="CZ25" i="1" s="1"/>
  <c r="CO133" i="1"/>
  <c r="DA133" i="1" s="1"/>
  <c r="CQ21" i="1"/>
  <c r="DC21" i="1" s="1"/>
  <c r="CV74" i="1"/>
  <c r="DH74" i="1" s="1"/>
  <c r="CL5" i="1"/>
  <c r="CX5" i="1" s="1"/>
  <c r="CN163" i="1"/>
  <c r="CZ163" i="1" s="1"/>
  <c r="CN115" i="1"/>
  <c r="CZ115" i="1" s="1"/>
  <c r="CS110" i="1"/>
  <c r="DE110" i="1" s="1"/>
  <c r="CO14" i="1"/>
  <c r="DA14" i="1" s="1"/>
  <c r="CS63" i="1"/>
  <c r="DE63" i="1" s="1"/>
  <c r="CT43" i="1"/>
  <c r="DF43" i="1" s="1"/>
  <c r="CK81" i="1"/>
  <c r="CW81" i="1" s="1"/>
  <c r="CN130" i="1"/>
  <c r="CZ130" i="1" s="1"/>
  <c r="CN41" i="1"/>
  <c r="CZ41" i="1" s="1"/>
  <c r="CL123" i="1"/>
  <c r="CX123" i="1" s="1"/>
  <c r="CP92" i="1"/>
  <c r="DB92" i="1" s="1"/>
  <c r="CN122" i="1"/>
  <c r="CZ122" i="1" s="1"/>
  <c r="CN27" i="1"/>
  <c r="CZ27" i="1" s="1"/>
  <c r="CK154" i="1"/>
  <c r="CW154" i="1" s="1"/>
  <c r="CV135" i="1"/>
  <c r="DH135" i="1" s="1"/>
  <c r="CT93" i="1"/>
  <c r="DF93" i="1" s="1"/>
  <c r="CS41" i="1"/>
  <c r="DE41" i="1" s="1"/>
  <c r="CV152" i="1"/>
  <c r="DH152" i="1" s="1"/>
  <c r="CK127" i="1"/>
  <c r="CW127" i="1" s="1"/>
  <c r="CV93" i="1"/>
  <c r="DH93" i="1" s="1"/>
  <c r="CL85" i="1"/>
  <c r="CX85" i="1" s="1"/>
  <c r="CU71" i="1"/>
  <c r="DG71" i="1" s="1"/>
  <c r="CN58" i="1"/>
  <c r="CZ58" i="1" s="1"/>
  <c r="CP142" i="1"/>
  <c r="DB142" i="1" s="1"/>
  <c r="CL164" i="1"/>
  <c r="CX164" i="1" s="1"/>
  <c r="CM115" i="1"/>
  <c r="CY115" i="1" s="1"/>
  <c r="CR101" i="1"/>
  <c r="DD101" i="1" s="1"/>
  <c r="CU5" i="1"/>
  <c r="DG5" i="1" s="1"/>
  <c r="CK37" i="1"/>
  <c r="CW37" i="1" s="1"/>
  <c r="CM38" i="1"/>
  <c r="CY38" i="1" s="1"/>
  <c r="CQ120" i="1"/>
  <c r="DC120" i="1" s="1"/>
  <c r="CV107" i="1"/>
  <c r="DH107" i="1" s="1"/>
  <c r="CV144" i="1"/>
  <c r="DH144" i="1" s="1"/>
  <c r="CL156" i="1"/>
  <c r="CX156" i="1" s="1"/>
  <c r="CL67" i="1"/>
  <c r="CX67" i="1" s="1"/>
  <c r="CV11" i="1"/>
  <c r="DH11" i="1" s="1"/>
  <c r="CP90" i="1"/>
  <c r="DB90" i="1" s="1"/>
  <c r="CU102" i="1"/>
  <c r="DG102" i="1" s="1"/>
  <c r="CP111" i="1"/>
  <c r="DB111" i="1" s="1"/>
  <c r="CL44" i="1"/>
  <c r="CX44" i="1" s="1"/>
  <c r="CV87" i="1"/>
  <c r="DH87" i="1" s="1"/>
  <c r="CP117" i="1"/>
  <c r="DB117" i="1" s="1"/>
  <c r="CU99" i="1"/>
  <c r="DG99" i="1" s="1"/>
  <c r="CU39" i="1"/>
  <c r="DG39" i="1" s="1"/>
  <c r="CP39" i="1"/>
  <c r="DB39" i="1" s="1"/>
  <c r="CV16" i="1"/>
  <c r="DH16" i="1" s="1"/>
  <c r="CN78" i="1"/>
  <c r="CZ78" i="1" s="1"/>
  <c r="CU133" i="1"/>
  <c r="DG133" i="1" s="1"/>
  <c r="CU23" i="1"/>
  <c r="DG23" i="1" s="1"/>
  <c r="CN53" i="1"/>
  <c r="CZ53" i="1" s="1"/>
  <c r="CP144" i="1"/>
  <c r="DB144" i="1" s="1"/>
  <c r="CN88" i="1"/>
  <c r="CZ88" i="1" s="1"/>
  <c r="CK149" i="1"/>
  <c r="CW149" i="1" s="1"/>
  <c r="CN136" i="1"/>
  <c r="CZ136" i="1" s="1"/>
  <c r="CK167" i="1"/>
  <c r="CW167" i="1" s="1"/>
  <c r="CR120" i="1"/>
  <c r="DD120" i="1" s="1"/>
  <c r="CT147" i="1"/>
  <c r="DF147" i="1" s="1"/>
  <c r="CR152" i="1"/>
  <c r="DD152" i="1" s="1"/>
  <c r="CN125" i="1"/>
  <c r="CZ125" i="1" s="1"/>
  <c r="CQ103" i="1"/>
  <c r="DC103" i="1" s="1"/>
  <c r="CN74" i="1"/>
  <c r="CZ74" i="1" s="1"/>
  <c r="CV108" i="1"/>
  <c r="DH108" i="1" s="1"/>
  <c r="CL131" i="1"/>
  <c r="CX131" i="1" s="1"/>
  <c r="CV94" i="1"/>
  <c r="DH94" i="1" s="1"/>
  <c r="CU84" i="1"/>
  <c r="DG84" i="1" s="1"/>
  <c r="CN83" i="1"/>
  <c r="CZ83" i="1" s="1"/>
  <c r="CM158" i="1"/>
  <c r="CY158" i="1" s="1"/>
  <c r="CM123" i="1"/>
  <c r="CY123" i="1" s="1"/>
  <c r="CL157" i="1"/>
  <c r="CX157" i="1" s="1"/>
  <c r="CL34" i="1"/>
  <c r="CX34" i="1" s="1"/>
  <c r="CV157" i="1"/>
  <c r="DH157" i="1" s="1"/>
  <c r="CT81" i="1"/>
  <c r="DF81" i="1" s="1"/>
  <c r="CU114" i="1"/>
  <c r="DG114" i="1" s="1"/>
  <c r="CO78" i="1"/>
  <c r="DA78" i="1" s="1"/>
  <c r="CT76" i="1"/>
  <c r="DF76" i="1" s="1"/>
  <c r="CU35" i="1"/>
  <c r="DG35" i="1" s="1"/>
  <c r="CO19" i="1"/>
  <c r="DA19" i="1" s="1"/>
  <c r="CR47" i="1"/>
  <c r="DD47" i="1" s="1"/>
  <c r="CQ112" i="1"/>
  <c r="DC112" i="1" s="1"/>
  <c r="CO32" i="1"/>
  <c r="DA32" i="1" s="1"/>
  <c r="CR5" i="1"/>
  <c r="DD5" i="1" s="1"/>
  <c r="CT13" i="1"/>
  <c r="DF13" i="1" s="1"/>
  <c r="CQ69" i="1"/>
  <c r="DC69" i="1" s="1"/>
  <c r="CR130" i="1"/>
  <c r="DD130" i="1" s="1"/>
  <c r="CN147" i="1"/>
  <c r="CZ147" i="1" s="1"/>
  <c r="CN64" i="1"/>
  <c r="CZ64" i="1" s="1"/>
  <c r="CN43" i="1"/>
  <c r="CZ43" i="1" s="1"/>
  <c r="CO26" i="1"/>
  <c r="DA26" i="1" s="1"/>
  <c r="CV142" i="1"/>
  <c r="DH142" i="1" s="1"/>
  <c r="CM101" i="1"/>
  <c r="CY101" i="1" s="1"/>
  <c r="CM83" i="1"/>
  <c r="CY83" i="1" s="1"/>
  <c r="CO136" i="1"/>
  <c r="DA136" i="1" s="1"/>
  <c r="CN131" i="1"/>
  <c r="CZ131" i="1" s="1"/>
  <c r="CR141" i="1"/>
  <c r="DD141" i="1" s="1"/>
  <c r="CT67" i="1"/>
  <c r="DF67" i="1" s="1"/>
  <c r="CO10" i="1"/>
  <c r="DA10" i="1" s="1"/>
  <c r="CO140" i="1"/>
  <c r="DA140" i="1" s="1"/>
  <c r="CR72" i="1"/>
  <c r="DD72" i="1" s="1"/>
  <c r="CV50" i="1"/>
  <c r="DH50" i="1" s="1"/>
  <c r="CV52" i="1"/>
  <c r="DH52" i="1" s="1"/>
  <c r="CL38" i="1"/>
  <c r="CX38" i="1" s="1"/>
  <c r="CP52" i="1"/>
  <c r="DB52" i="1" s="1"/>
  <c r="CT92" i="1"/>
  <c r="DF92" i="1" s="1"/>
  <c r="CP114" i="1"/>
  <c r="DB114" i="1" s="1"/>
  <c r="CP124" i="1"/>
  <c r="DB124" i="1" s="1"/>
  <c r="CP122" i="1"/>
  <c r="DB122" i="1" s="1"/>
  <c r="CK148" i="1"/>
  <c r="CW148" i="1" s="1"/>
  <c r="CL79" i="1"/>
  <c r="CX79" i="1" s="1"/>
  <c r="CT48" i="1"/>
  <c r="DF48" i="1" s="1"/>
  <c r="CM85" i="1"/>
  <c r="CY85" i="1" s="1"/>
  <c r="CN48" i="1"/>
  <c r="CZ48" i="1" s="1"/>
  <c r="CV14" i="1"/>
  <c r="DH14" i="1" s="1"/>
  <c r="CU163" i="1"/>
  <c r="DG163" i="1" s="1"/>
  <c r="CM153" i="1"/>
  <c r="CY153" i="1" s="1"/>
  <c r="CS65" i="1"/>
  <c r="DE65" i="1" s="1"/>
  <c r="CV84" i="1"/>
  <c r="DH84" i="1" s="1"/>
  <c r="CP36" i="1"/>
  <c r="DB36" i="1" s="1"/>
  <c r="CU13" i="1"/>
  <c r="DG13" i="1" s="1"/>
  <c r="CL98" i="1"/>
  <c r="CX98" i="1" s="1"/>
  <c r="CP80" i="1"/>
  <c r="DB80" i="1" s="1"/>
  <c r="CL101" i="1"/>
  <c r="CX101" i="1" s="1"/>
  <c r="CM19" i="1"/>
  <c r="CY19" i="1" s="1"/>
  <c r="CV19" i="1"/>
  <c r="DH19" i="1" s="1"/>
  <c r="CL139" i="1"/>
  <c r="CX139" i="1" s="1"/>
  <c r="CV147" i="1"/>
  <c r="DH147" i="1" s="1"/>
  <c r="CO58" i="1"/>
  <c r="DA58" i="1" s="1"/>
  <c r="CS160" i="1"/>
  <c r="DE160" i="1" s="1"/>
  <c r="CN144" i="1"/>
  <c r="CZ144" i="1" s="1"/>
  <c r="CK156" i="1"/>
  <c r="CW156" i="1" s="1"/>
  <c r="CT54" i="1"/>
  <c r="DF54" i="1" s="1"/>
  <c r="CP101" i="1"/>
  <c r="DB101" i="1" s="1"/>
  <c r="CU52" i="1"/>
  <c r="DG52" i="1" s="1"/>
  <c r="CV45" i="1"/>
  <c r="DH45" i="1" s="1"/>
  <c r="CN137" i="1"/>
  <c r="CZ137" i="1" s="1"/>
  <c r="CQ167" i="1"/>
  <c r="DC167" i="1" s="1"/>
  <c r="CL36" i="1"/>
  <c r="CX36" i="1" s="1"/>
  <c r="CN114" i="1"/>
  <c r="CZ114" i="1" s="1"/>
  <c r="CU157" i="1"/>
  <c r="DG157" i="1" s="1"/>
  <c r="CR84" i="1"/>
  <c r="DD84" i="1" s="1"/>
  <c r="CN84" i="1"/>
  <c r="CZ84" i="1" s="1"/>
  <c r="CM16" i="1"/>
  <c r="CY16" i="1" s="1"/>
  <c r="CR117" i="1"/>
  <c r="DD117" i="1" s="1"/>
  <c r="CO116" i="1"/>
  <c r="DA116" i="1" s="1"/>
  <c r="CO158" i="1"/>
  <c r="DA158" i="1" s="1"/>
  <c r="CP22" i="1"/>
  <c r="DB22" i="1" s="1"/>
  <c r="CT131" i="1"/>
  <c r="DF131" i="1" s="1"/>
  <c r="CN22" i="1"/>
  <c r="CZ22" i="1" s="1"/>
  <c r="CQ106" i="1"/>
  <c r="DC106" i="1" s="1"/>
  <c r="CT150" i="1"/>
  <c r="DF150" i="1" s="1"/>
  <c r="CM36" i="1"/>
  <c r="CY36" i="1" s="1"/>
  <c r="CQ31" i="1"/>
  <c r="DC31" i="1" s="1"/>
  <c r="CU140" i="1"/>
  <c r="DG140" i="1" s="1"/>
  <c r="CU120" i="1"/>
  <c r="DG120" i="1" s="1"/>
  <c r="CT37" i="1"/>
  <c r="DF37" i="1" s="1"/>
  <c r="CV112" i="1"/>
  <c r="DH112" i="1" s="1"/>
  <c r="CR143" i="1"/>
  <c r="DD143" i="1" s="1"/>
  <c r="CN139" i="1"/>
  <c r="CZ139" i="1" s="1"/>
  <c r="CU144" i="1"/>
  <c r="DG144" i="1" s="1"/>
  <c r="CQ91" i="1"/>
  <c r="DC91" i="1" s="1"/>
  <c r="CR65" i="1"/>
  <c r="DD65" i="1" s="1"/>
  <c r="CO127" i="1"/>
  <c r="DA127" i="1" s="1"/>
  <c r="CR81" i="1"/>
  <c r="DD81" i="1" s="1"/>
  <c r="CO84" i="1"/>
  <c r="DA84" i="1" s="1"/>
  <c r="CL69" i="1"/>
  <c r="CX69" i="1" s="1"/>
  <c r="CV35" i="1"/>
  <c r="DH35" i="1" s="1"/>
  <c r="CU34" i="1"/>
  <c r="DG34" i="1" s="1"/>
  <c r="CP16" i="1"/>
  <c r="DB16" i="1" s="1"/>
  <c r="CV56" i="1"/>
  <c r="DH56" i="1" s="1"/>
  <c r="CU96" i="1"/>
  <c r="DG96" i="1" s="1"/>
  <c r="CU142" i="1"/>
  <c r="DG142" i="1" s="1"/>
  <c r="CP132" i="1"/>
  <c r="DB132" i="1" s="1"/>
  <c r="CP94" i="1"/>
  <c r="DB94" i="1" s="1"/>
  <c r="CU59" i="1"/>
  <c r="DG59" i="1" s="1"/>
  <c r="CV17" i="1"/>
  <c r="DH17" i="1" s="1"/>
  <c r="CN120" i="1"/>
  <c r="CZ120" i="1" s="1"/>
  <c r="CV69" i="1"/>
  <c r="DH69" i="1" s="1"/>
  <c r="CS113" i="1"/>
  <c r="DE113" i="1" s="1"/>
  <c r="CO79" i="1"/>
  <c r="DA79" i="1" s="1"/>
  <c r="CK150" i="1"/>
  <c r="CW150" i="1" s="1"/>
  <c r="CP130" i="1"/>
  <c r="DB130" i="1" s="1"/>
  <c r="CS57" i="1"/>
  <c r="DE57" i="1" s="1"/>
  <c r="CS119" i="1"/>
  <c r="DE119" i="1" s="1"/>
  <c r="CO33" i="1"/>
  <c r="DA33" i="1" s="1"/>
  <c r="CL88" i="1"/>
  <c r="CX88" i="1" s="1"/>
  <c r="CN90" i="1"/>
  <c r="CZ90" i="1" s="1"/>
  <c r="CU145" i="1"/>
  <c r="DG145" i="1" s="1"/>
  <c r="CM75" i="1"/>
  <c r="CY75" i="1" s="1"/>
  <c r="CO49" i="1"/>
  <c r="DA49" i="1" s="1"/>
  <c r="CS53" i="1"/>
  <c r="DE53" i="1" s="1"/>
  <c r="CN10" i="1"/>
  <c r="CZ10" i="1" s="1"/>
  <c r="CM76" i="1"/>
  <c r="CY76" i="1" s="1"/>
  <c r="CQ7" i="1"/>
  <c r="DC7" i="1" s="1"/>
  <c r="CU33" i="1"/>
  <c r="DG33" i="1" s="1"/>
  <c r="CS106" i="1"/>
  <c r="DE106" i="1" s="1"/>
  <c r="CQ75" i="1"/>
  <c r="DC75" i="1" s="1"/>
  <c r="CL95" i="1"/>
  <c r="CX95" i="1" s="1"/>
  <c r="CL61" i="1"/>
  <c r="CX61" i="1" s="1"/>
  <c r="CQ36" i="1"/>
  <c r="DC36" i="1" s="1"/>
  <c r="CL121" i="1"/>
  <c r="CX121" i="1" s="1"/>
  <c r="CU119" i="1"/>
  <c r="DG119" i="1" s="1"/>
  <c r="CV99" i="1"/>
  <c r="DH99" i="1" s="1"/>
  <c r="CL136" i="1"/>
  <c r="CX136" i="1" s="1"/>
  <c r="CP148" i="1"/>
  <c r="DB148" i="1" s="1"/>
  <c r="CK26" i="1"/>
  <c r="CW26" i="1" s="1"/>
  <c r="CQ168" i="1"/>
  <c r="DC168" i="1" s="1"/>
  <c r="CL74" i="1"/>
  <c r="CX74" i="1" s="1"/>
  <c r="CN63" i="1"/>
  <c r="CZ63" i="1" s="1"/>
  <c r="CK107" i="1"/>
  <c r="CW107" i="1" s="1"/>
  <c r="CK47" i="1"/>
  <c r="CW47" i="1" s="1"/>
  <c r="CU27" i="1"/>
  <c r="DG27" i="1" s="1"/>
  <c r="CO99" i="1"/>
  <c r="DA99" i="1" s="1"/>
  <c r="CP57" i="1"/>
  <c r="DB57" i="1" s="1"/>
  <c r="CQ105" i="1"/>
  <c r="DC105" i="1" s="1"/>
  <c r="CK35" i="1"/>
  <c r="CW35" i="1" s="1"/>
  <c r="CV128" i="1"/>
  <c r="DH128" i="1" s="1"/>
  <c r="CO52" i="1"/>
  <c r="DA52" i="1" s="1"/>
  <c r="CV22" i="1"/>
  <c r="DH22" i="1" s="1"/>
  <c r="CU42" i="1"/>
  <c r="DG42" i="1" s="1"/>
  <c r="CM148" i="1"/>
  <c r="CY148" i="1" s="1"/>
  <c r="CS38" i="1"/>
  <c r="DE38" i="1" s="1"/>
  <c r="CL158" i="1"/>
  <c r="CX158" i="1" s="1"/>
  <c r="CQ63" i="1"/>
  <c r="DC63" i="1" s="1"/>
  <c r="CM95" i="1"/>
  <c r="CY95" i="1" s="1"/>
  <c r="CV159" i="1"/>
  <c r="DH159" i="1" s="1"/>
  <c r="CS93" i="1"/>
  <c r="DE93" i="1" s="1"/>
  <c r="CP115" i="1"/>
  <c r="DB115" i="1" s="1"/>
  <c r="CS118" i="1"/>
  <c r="DE118" i="1" s="1"/>
  <c r="CK5" i="1"/>
  <c r="CW5" i="1" s="1"/>
  <c r="CU165" i="1"/>
  <c r="DG165" i="1" s="1"/>
  <c r="CK166" i="1"/>
  <c r="CW166" i="1" s="1"/>
  <c r="CO7" i="1"/>
  <c r="DA7" i="1" s="1"/>
  <c r="CQ76" i="1"/>
  <c r="DC76" i="1" s="1"/>
  <c r="CT132" i="1"/>
  <c r="DF132" i="1" s="1"/>
  <c r="CO63" i="1"/>
  <c r="DA63" i="1" s="1"/>
  <c r="CQ115" i="1"/>
  <c r="DC115" i="1" s="1"/>
  <c r="CV39" i="1"/>
  <c r="DH39" i="1" s="1"/>
  <c r="CT134" i="1"/>
  <c r="DF134" i="1" s="1"/>
  <c r="CU134" i="1"/>
  <c r="DG134" i="1" s="1"/>
  <c r="CN65" i="1"/>
  <c r="CZ65" i="1" s="1"/>
  <c r="CQ26" i="1"/>
  <c r="DC26" i="1" s="1"/>
  <c r="CO40" i="1"/>
  <c r="DA40" i="1" s="1"/>
  <c r="CO139" i="1"/>
  <c r="DA139" i="1" s="1"/>
  <c r="CR134" i="1"/>
  <c r="DD134" i="1" s="1"/>
  <c r="CP136" i="1"/>
  <c r="DB136" i="1" s="1"/>
  <c r="CV91" i="1"/>
  <c r="DH91" i="1" s="1"/>
  <c r="CO161" i="1"/>
  <c r="DA161" i="1" s="1"/>
  <c r="CO70" i="1"/>
  <c r="DA70" i="1" s="1"/>
  <c r="CK50" i="1"/>
  <c r="CW50" i="1" s="1"/>
  <c r="CM108" i="1"/>
  <c r="CY108" i="1" s="1"/>
  <c r="CM51" i="1"/>
  <c r="CY51" i="1" s="1"/>
  <c r="CM150" i="1"/>
  <c r="CY150" i="1" s="1"/>
  <c r="CU60" i="1"/>
  <c r="DG60" i="1" s="1"/>
  <c r="CR16" i="1"/>
  <c r="DD16" i="1" s="1"/>
  <c r="CN86" i="1"/>
  <c r="CZ86" i="1" s="1"/>
  <c r="CS133" i="1"/>
  <c r="DE133" i="1" s="1"/>
  <c r="CK145" i="1"/>
  <c r="CW145" i="1" s="1"/>
  <c r="CN168" i="1"/>
  <c r="CZ168" i="1" s="1"/>
  <c r="CN87" i="1"/>
  <c r="CZ87" i="1" s="1"/>
  <c r="CS120" i="1"/>
  <c r="DE120" i="1" s="1"/>
  <c r="CN29" i="1"/>
  <c r="CZ29" i="1" s="1"/>
  <c r="CN108" i="1"/>
  <c r="CZ108" i="1" s="1"/>
  <c r="CQ8" i="1"/>
  <c r="DC8" i="1" s="1"/>
  <c r="CO159" i="1"/>
  <c r="DA159" i="1" s="1"/>
  <c r="CN72" i="1"/>
  <c r="CZ72" i="1" s="1"/>
  <c r="CS21" i="1"/>
  <c r="DE21" i="1" s="1"/>
  <c r="CS151" i="1"/>
  <c r="DE151" i="1" s="1"/>
  <c r="CT146" i="1"/>
  <c r="DF146" i="1" s="1"/>
  <c r="CU67" i="1"/>
  <c r="DG67" i="1" s="1"/>
  <c r="CQ164" i="1"/>
  <c r="DC164" i="1" s="1"/>
  <c r="CV83" i="1"/>
  <c r="DH83" i="1" s="1"/>
  <c r="CQ127" i="1"/>
  <c r="DC127" i="1" s="1"/>
  <c r="ED15" i="1" l="1"/>
  <c r="EE15" i="1"/>
  <c r="EC15" i="1"/>
  <c r="EB15" i="1"/>
  <c r="DW55" i="1"/>
  <c r="DV15" i="1"/>
  <c r="DX15" i="1"/>
  <c r="DU116" i="1"/>
  <c r="DU104" i="1"/>
  <c r="EB153" i="1"/>
  <c r="DU15" i="1"/>
  <c r="DY15" i="1"/>
  <c r="EE158" i="1"/>
  <c r="DU135" i="1"/>
  <c r="DW147" i="1"/>
  <c r="DX158" i="1"/>
  <c r="DY45" i="1"/>
  <c r="DZ15" i="1"/>
  <c r="EA123" i="1"/>
  <c r="ED127" i="1"/>
  <c r="DX121" i="1"/>
  <c r="DV75" i="1"/>
  <c r="DV27" i="1"/>
  <c r="DX57" i="1"/>
  <c r="EC109" i="1"/>
  <c r="EF15" i="1"/>
  <c r="DZ99" i="1"/>
  <c r="DZ79" i="1"/>
  <c r="EC43" i="1"/>
  <c r="EF44" i="1"/>
  <c r="DX149" i="1"/>
  <c r="DZ162" i="1"/>
  <c r="DW145" i="1"/>
  <c r="DY130" i="1"/>
  <c r="DV83" i="1"/>
  <c r="DX143" i="1"/>
  <c r="EA15" i="1"/>
  <c r="DW15" i="1"/>
  <c r="EF110" i="1"/>
  <c r="DU33" i="1"/>
  <c r="DW57" i="1"/>
  <c r="DX110" i="1"/>
  <c r="EC116" i="1"/>
  <c r="DX140" i="1"/>
  <c r="DT128" i="1"/>
  <c r="EF128" i="1"/>
  <c r="DO31" i="1"/>
  <c r="EA31" i="1"/>
  <c r="DR67" i="1"/>
  <c r="ED67" i="1"/>
  <c r="DT135" i="1"/>
  <c r="EF135" i="1"/>
  <c r="DL104" i="1"/>
  <c r="DX104" i="1"/>
  <c r="DK33" i="1"/>
  <c r="DW33" i="1"/>
  <c r="DN147" i="1"/>
  <c r="DZ147" i="1"/>
  <c r="DR35" i="1"/>
  <c r="ED35" i="1"/>
  <c r="DN72" i="1"/>
  <c r="DZ72" i="1"/>
  <c r="DS87" i="1"/>
  <c r="EE87" i="1"/>
  <c r="DQ158" i="1"/>
  <c r="EC158" i="1"/>
  <c r="DI56" i="1"/>
  <c r="DU56" i="1"/>
  <c r="DS147" i="1"/>
  <c r="EE147" i="1"/>
  <c r="DO83" i="1"/>
  <c r="EA83" i="1"/>
  <c r="DT46" i="1"/>
  <c r="EF46" i="1"/>
  <c r="DI25" i="1"/>
  <c r="DU25" i="1"/>
  <c r="DL164" i="1"/>
  <c r="DX164" i="1"/>
  <c r="DN30" i="1"/>
  <c r="DZ30" i="1"/>
  <c r="DJ52" i="1"/>
  <c r="DV52" i="1"/>
  <c r="DT127" i="1"/>
  <c r="EF127" i="1"/>
  <c r="DI108" i="1"/>
  <c r="DU108" i="1"/>
  <c r="DR19" i="1"/>
  <c r="ED19" i="1"/>
  <c r="DR70" i="1"/>
  <c r="ED70" i="1"/>
  <c r="DQ64" i="1"/>
  <c r="EC64" i="1"/>
  <c r="DQ29" i="1"/>
  <c r="EC29" i="1"/>
  <c r="DO53" i="1"/>
  <c r="EA53" i="1"/>
  <c r="DS16" i="1"/>
  <c r="EE16" i="1"/>
  <c r="DR149" i="1"/>
  <c r="ED149" i="1"/>
  <c r="DS12" i="1"/>
  <c r="EE12" i="1"/>
  <c r="DN70" i="1"/>
  <c r="DZ70" i="1"/>
  <c r="DI164" i="1"/>
  <c r="DU164" i="1"/>
  <c r="DK88" i="1"/>
  <c r="DW88" i="1"/>
  <c r="DO59" i="1"/>
  <c r="EA59" i="1"/>
  <c r="DR26" i="1"/>
  <c r="ED26" i="1"/>
  <c r="DO56" i="1"/>
  <c r="EA56" i="1"/>
  <c r="DK86" i="1"/>
  <c r="DW86" i="1"/>
  <c r="DO84" i="1"/>
  <c r="EA84" i="1"/>
  <c r="DP165" i="1"/>
  <c r="EB165" i="1"/>
  <c r="DK166" i="1"/>
  <c r="DW166" i="1"/>
  <c r="DN116" i="1"/>
  <c r="DZ116" i="1"/>
  <c r="DI142" i="1"/>
  <c r="DU142" i="1"/>
  <c r="DQ150" i="1"/>
  <c r="EC150" i="1"/>
  <c r="DO45" i="1"/>
  <c r="EA45" i="1"/>
  <c r="DO146" i="1"/>
  <c r="EA146" i="1"/>
  <c r="DP138" i="1"/>
  <c r="EB138" i="1"/>
  <c r="DO150" i="1"/>
  <c r="EA150" i="1"/>
  <c r="DR56" i="1"/>
  <c r="ED56" i="1"/>
  <c r="DR77" i="1"/>
  <c r="ED77" i="1"/>
  <c r="DQ73" i="1"/>
  <c r="EC73" i="1"/>
  <c r="DP125" i="1"/>
  <c r="EB125" i="1"/>
  <c r="DN78" i="1"/>
  <c r="DZ78" i="1"/>
  <c r="DL100" i="1"/>
  <c r="DX100" i="1"/>
  <c r="DP83" i="1"/>
  <c r="EB83" i="1"/>
  <c r="DQ82" i="1"/>
  <c r="EC82" i="1"/>
  <c r="DI115" i="1"/>
  <c r="DU115" i="1"/>
  <c r="DR165" i="1"/>
  <c r="ED165" i="1"/>
  <c r="DO78" i="1"/>
  <c r="EA78" i="1"/>
  <c r="DR99" i="1"/>
  <c r="ED99" i="1"/>
  <c r="DM115" i="1"/>
  <c r="DY115" i="1"/>
  <c r="DK116" i="1"/>
  <c r="DW116" i="1"/>
  <c r="DM150" i="1"/>
  <c r="DY150" i="1"/>
  <c r="DM154" i="1"/>
  <c r="DY154" i="1"/>
  <c r="DQ16" i="1"/>
  <c r="EC16" i="1"/>
  <c r="DK100" i="1"/>
  <c r="DW100" i="1"/>
  <c r="DR60" i="1"/>
  <c r="ED60" i="1"/>
  <c r="DN58" i="1"/>
  <c r="DZ58" i="1"/>
  <c r="DK110" i="1"/>
  <c r="DW110" i="1"/>
  <c r="DK59" i="1"/>
  <c r="DW59" i="1"/>
  <c r="DN44" i="1"/>
  <c r="DZ44" i="1"/>
  <c r="DP144" i="1"/>
  <c r="EB144" i="1"/>
  <c r="DK58" i="1"/>
  <c r="DW58" i="1"/>
  <c r="DI163" i="1"/>
  <c r="DU163" i="1"/>
  <c r="DO29" i="1"/>
  <c r="EA29" i="1"/>
  <c r="DQ32" i="1"/>
  <c r="EC32" i="1"/>
  <c r="DM88" i="1"/>
  <c r="DY88" i="1"/>
  <c r="DI159" i="1"/>
  <c r="DU159" i="1"/>
  <c r="DR91" i="1"/>
  <c r="ED91" i="1"/>
  <c r="DR7" i="1"/>
  <c r="ED7" i="1"/>
  <c r="DP103" i="1"/>
  <c r="EB103" i="1"/>
  <c r="DN154" i="1"/>
  <c r="DZ154" i="1"/>
  <c r="DO82" i="1"/>
  <c r="EA82" i="1"/>
  <c r="DO132" i="1"/>
  <c r="EA132" i="1"/>
  <c r="DO50" i="1"/>
  <c r="EA50" i="1"/>
  <c r="DM65" i="1"/>
  <c r="DY65" i="1"/>
  <c r="DR52" i="1"/>
  <c r="ED52" i="1"/>
  <c r="DN167" i="1"/>
  <c r="DZ167" i="1"/>
  <c r="DQ90" i="1"/>
  <c r="EC90" i="1"/>
  <c r="DR104" i="1"/>
  <c r="ED104" i="1"/>
  <c r="DR8" i="1"/>
  <c r="ED8" i="1"/>
  <c r="DT31" i="1"/>
  <c r="EF31" i="1"/>
  <c r="DT146" i="1"/>
  <c r="EF146" i="1"/>
  <c r="DT168" i="1"/>
  <c r="EF168" i="1"/>
  <c r="DL99" i="1"/>
  <c r="DX99" i="1"/>
  <c r="DS139" i="1"/>
  <c r="EE139" i="1"/>
  <c r="DM145" i="1"/>
  <c r="DY145" i="1"/>
  <c r="DS63" i="1"/>
  <c r="EE63" i="1"/>
  <c r="DI51" i="1"/>
  <c r="DU51" i="1"/>
  <c r="DR58" i="1"/>
  <c r="ED58" i="1"/>
  <c r="DK135" i="1"/>
  <c r="DW135" i="1"/>
  <c r="DS32" i="1"/>
  <c r="EE32" i="1"/>
  <c r="DJ111" i="1"/>
  <c r="DV111" i="1"/>
  <c r="DL153" i="1"/>
  <c r="DX153" i="1"/>
  <c r="DO20" i="1"/>
  <c r="EA20" i="1"/>
  <c r="DR20" i="1"/>
  <c r="ED20" i="1"/>
  <c r="DK170" i="1"/>
  <c r="DW170" i="1"/>
  <c r="DT172" i="1"/>
  <c r="EF172" i="1"/>
  <c r="DM171" i="1"/>
  <c r="DY171" i="1"/>
  <c r="DK169" i="1"/>
  <c r="DW169" i="1"/>
  <c r="DJ169" i="1"/>
  <c r="DV169" i="1"/>
  <c r="DI171" i="1"/>
  <c r="DU171" i="1"/>
  <c r="DK18" i="1"/>
  <c r="DW18" i="1"/>
  <c r="DP154" i="1"/>
  <c r="EB154" i="1"/>
  <c r="DK6" i="1"/>
  <c r="DW6" i="1"/>
  <c r="DK60" i="1"/>
  <c r="DW60" i="1"/>
  <c r="DO46" i="1"/>
  <c r="EA46" i="1"/>
  <c r="DN50" i="1"/>
  <c r="DZ50" i="1"/>
  <c r="DI80" i="1"/>
  <c r="DU80" i="1"/>
  <c r="DK77" i="1"/>
  <c r="DW77" i="1"/>
  <c r="DM122" i="1"/>
  <c r="DY122" i="1"/>
  <c r="DQ89" i="1"/>
  <c r="EC89" i="1"/>
  <c r="DR82" i="1"/>
  <c r="ED82" i="1"/>
  <c r="DM135" i="1"/>
  <c r="DY135" i="1"/>
  <c r="DI100" i="1"/>
  <c r="DU100" i="1"/>
  <c r="DQ136" i="1"/>
  <c r="EC136" i="1"/>
  <c r="DP147" i="1"/>
  <c r="EB147" i="1"/>
  <c r="DQ129" i="1"/>
  <c r="EC129" i="1"/>
  <c r="DP167" i="1"/>
  <c r="EB167" i="1"/>
  <c r="DO67" i="1"/>
  <c r="EA67" i="1"/>
  <c r="DQ35" i="1"/>
  <c r="EC35" i="1"/>
  <c r="DQ95" i="1"/>
  <c r="EC95" i="1"/>
  <c r="DM31" i="1"/>
  <c r="DY31" i="1"/>
  <c r="DI14" i="1"/>
  <c r="DU14" i="1"/>
  <c r="DN93" i="1"/>
  <c r="DZ93" i="1"/>
  <c r="DN24" i="1"/>
  <c r="DZ24" i="1"/>
  <c r="DR129" i="1"/>
  <c r="ED129" i="1"/>
  <c r="DS28" i="1"/>
  <c r="EE28" i="1"/>
  <c r="DQ128" i="1"/>
  <c r="EC128" i="1"/>
  <c r="DT117" i="1"/>
  <c r="EF117" i="1"/>
  <c r="DN156" i="1"/>
  <c r="DZ156" i="1"/>
  <c r="DS19" i="1"/>
  <c r="EE19" i="1"/>
  <c r="DR112" i="1"/>
  <c r="ED112" i="1"/>
  <c r="DI92" i="1"/>
  <c r="DU92" i="1"/>
  <c r="DQ76" i="1"/>
  <c r="EC76" i="1"/>
  <c r="DQ22" i="1"/>
  <c r="EC22" i="1"/>
  <c r="DT155" i="1"/>
  <c r="EF155" i="1"/>
  <c r="DN20" i="1"/>
  <c r="DZ20" i="1"/>
  <c r="DJ20" i="1"/>
  <c r="DV20" i="1"/>
  <c r="DO169" i="1"/>
  <c r="EA169" i="1"/>
  <c r="DL172" i="1"/>
  <c r="DX172" i="1"/>
  <c r="DQ170" i="1"/>
  <c r="EC170" i="1"/>
  <c r="DP172" i="1"/>
  <c r="EB172" i="1"/>
  <c r="DI170" i="1"/>
  <c r="DU170" i="1"/>
  <c r="DM170" i="1"/>
  <c r="DY170" i="1"/>
  <c r="DL18" i="1"/>
  <c r="DX18" i="1"/>
  <c r="DO164" i="1"/>
  <c r="EA164" i="1"/>
  <c r="DL108" i="1"/>
  <c r="DX108" i="1"/>
  <c r="DP16" i="1"/>
  <c r="EB16" i="1"/>
  <c r="DT91" i="1"/>
  <c r="EF91" i="1"/>
  <c r="DR134" i="1"/>
  <c r="ED134" i="1"/>
  <c r="DS165" i="1"/>
  <c r="EE165" i="1"/>
  <c r="DJ158" i="1"/>
  <c r="DV158" i="1"/>
  <c r="DO105" i="1"/>
  <c r="EA105" i="1"/>
  <c r="DO168" i="1"/>
  <c r="EA168" i="1"/>
  <c r="DJ61" i="1"/>
  <c r="DV61" i="1"/>
  <c r="DQ53" i="1"/>
  <c r="EC53" i="1"/>
  <c r="DQ57" i="1"/>
  <c r="EC57" i="1"/>
  <c r="DS59" i="1"/>
  <c r="EE59" i="1"/>
  <c r="DT35" i="1"/>
  <c r="EF35" i="1"/>
  <c r="DL139" i="1"/>
  <c r="DX139" i="1"/>
  <c r="DR150" i="1"/>
  <c r="ED150" i="1"/>
  <c r="DK16" i="1"/>
  <c r="DW16" i="1"/>
  <c r="DT45" i="1"/>
  <c r="EF45" i="1"/>
  <c r="DT147" i="1"/>
  <c r="EF147" i="1"/>
  <c r="DN36" i="1"/>
  <c r="DZ36" i="1"/>
  <c r="DR48" i="1"/>
  <c r="ED48" i="1"/>
  <c r="DJ38" i="1"/>
  <c r="DV38" i="1"/>
  <c r="DL131" i="1"/>
  <c r="DX131" i="1"/>
  <c r="DL147" i="1"/>
  <c r="DX147" i="1"/>
  <c r="DM19" i="1"/>
  <c r="DY19" i="1"/>
  <c r="DJ157" i="1"/>
  <c r="DV157" i="1"/>
  <c r="DL74" i="1"/>
  <c r="DX74" i="1"/>
  <c r="DI149" i="1"/>
  <c r="DU149" i="1"/>
  <c r="DN39" i="1"/>
  <c r="DZ39" i="1"/>
  <c r="DN90" i="1"/>
  <c r="DZ90" i="1"/>
  <c r="DI37" i="1"/>
  <c r="DU37" i="1"/>
  <c r="DJ85" i="1"/>
  <c r="DV85" i="1"/>
  <c r="DL27" i="1"/>
  <c r="DX27" i="1"/>
  <c r="DQ63" i="1"/>
  <c r="EC63" i="1"/>
  <c r="DM133" i="1"/>
  <c r="DY133" i="1"/>
  <c r="DR83" i="1"/>
  <c r="ED83" i="1"/>
  <c r="DK167" i="1"/>
  <c r="DW167" i="1"/>
  <c r="DT61" i="1"/>
  <c r="EF61" i="1"/>
  <c r="DN48" i="1"/>
  <c r="DZ48" i="1"/>
  <c r="DN112" i="1"/>
  <c r="DZ112" i="1"/>
  <c r="DI70" i="1"/>
  <c r="DU70" i="1"/>
  <c r="DK157" i="1"/>
  <c r="DW157" i="1"/>
  <c r="DS110" i="1"/>
  <c r="EE110" i="1"/>
  <c r="DQ161" i="1"/>
  <c r="EC161" i="1"/>
  <c r="DK21" i="1"/>
  <c r="DW21" i="1"/>
  <c r="DO81" i="1"/>
  <c r="EA81" i="1"/>
  <c r="DL19" i="1"/>
  <c r="DX19" i="1"/>
  <c r="DP87" i="1"/>
  <c r="EB87" i="1"/>
  <c r="DI49" i="1"/>
  <c r="DU49" i="1"/>
  <c r="DL61" i="1"/>
  <c r="DX61" i="1"/>
  <c r="DI29" i="1"/>
  <c r="DU29" i="1"/>
  <c r="DS162" i="1"/>
  <c r="EE162" i="1"/>
  <c r="DJ107" i="1"/>
  <c r="DV107" i="1"/>
  <c r="DQ166" i="1"/>
  <c r="EC166" i="1"/>
  <c r="DK154" i="1"/>
  <c r="DW154" i="1"/>
  <c r="DJ99" i="1"/>
  <c r="DV99" i="1"/>
  <c r="DI131" i="1"/>
  <c r="DU131" i="1"/>
  <c r="DS6" i="1"/>
  <c r="EE6" i="1"/>
  <c r="DI74" i="1"/>
  <c r="DU74" i="1"/>
  <c r="DL39" i="1"/>
  <c r="DX39" i="1"/>
  <c r="DN89" i="1"/>
  <c r="DZ89" i="1"/>
  <c r="DN77" i="1"/>
  <c r="DZ77" i="1"/>
  <c r="DL161" i="1"/>
  <c r="DX161" i="1"/>
  <c r="DO85" i="1"/>
  <c r="EA85" i="1"/>
  <c r="DQ138" i="1"/>
  <c r="EC138" i="1"/>
  <c r="DJ146" i="1"/>
  <c r="DV146" i="1"/>
  <c r="DK70" i="1"/>
  <c r="DW70" i="1"/>
  <c r="DL112" i="1"/>
  <c r="DX112" i="1"/>
  <c r="DS29" i="1"/>
  <c r="EE29" i="1"/>
  <c r="DO100" i="1"/>
  <c r="EA100" i="1"/>
  <c r="DS9" i="1"/>
  <c r="EE9" i="1"/>
  <c r="DO141" i="1"/>
  <c r="EA141" i="1"/>
  <c r="DM27" i="1"/>
  <c r="DY27" i="1"/>
  <c r="DI125" i="1"/>
  <c r="DU125" i="1"/>
  <c r="DS40" i="1"/>
  <c r="EE40" i="1"/>
  <c r="DR122" i="1"/>
  <c r="ED122" i="1"/>
  <c r="DL69" i="1"/>
  <c r="DX69" i="1"/>
  <c r="DT36" i="1"/>
  <c r="EF36" i="1"/>
  <c r="DL42" i="1"/>
  <c r="DX42" i="1"/>
  <c r="DO48" i="1"/>
  <c r="EA48" i="1"/>
  <c r="DJ129" i="1"/>
  <c r="DV129" i="1"/>
  <c r="DJ50" i="1"/>
  <c r="DV50" i="1"/>
  <c r="DQ51" i="1"/>
  <c r="EC51" i="1"/>
  <c r="DO145" i="1"/>
  <c r="EA145" i="1"/>
  <c r="DM68" i="1"/>
  <c r="DY68" i="1"/>
  <c r="DK127" i="1"/>
  <c r="DW127" i="1"/>
  <c r="DS74" i="1"/>
  <c r="EE74" i="1"/>
  <c r="DL109" i="1"/>
  <c r="DX109" i="1"/>
  <c r="DK89" i="1"/>
  <c r="DW89" i="1"/>
  <c r="DK12" i="1"/>
  <c r="DW12" i="1"/>
  <c r="DN55" i="1"/>
  <c r="DZ55" i="1"/>
  <c r="DI89" i="1"/>
  <c r="DU89" i="1"/>
  <c r="DM9" i="1"/>
  <c r="DY9" i="1"/>
  <c r="DL133" i="1"/>
  <c r="DX133" i="1"/>
  <c r="DL101" i="1"/>
  <c r="DX101" i="1"/>
  <c r="DO61" i="1"/>
  <c r="EA61" i="1"/>
  <c r="DT40" i="1"/>
  <c r="EF40" i="1"/>
  <c r="DI54" i="1"/>
  <c r="DU54" i="1"/>
  <c r="DM12" i="1"/>
  <c r="DY12" i="1"/>
  <c r="DL70" i="1"/>
  <c r="DX70" i="1"/>
  <c r="DK68" i="1"/>
  <c r="DW68" i="1"/>
  <c r="DM114" i="1"/>
  <c r="DY114" i="1"/>
  <c r="DR136" i="1"/>
  <c r="ED136" i="1"/>
  <c r="DS10" i="1"/>
  <c r="EE10" i="1"/>
  <c r="DM89" i="1"/>
  <c r="DY89" i="1"/>
  <c r="DJ40" i="1"/>
  <c r="DV40" i="1"/>
  <c r="DS95" i="1"/>
  <c r="EE95" i="1"/>
  <c r="DL132" i="1"/>
  <c r="DX132" i="1"/>
  <c r="DL156" i="1"/>
  <c r="DX156" i="1"/>
  <c r="DL9" i="1"/>
  <c r="DX9" i="1"/>
  <c r="DM29" i="1"/>
  <c r="DY29" i="1"/>
  <c r="DP123" i="1"/>
  <c r="EB123" i="1"/>
  <c r="DM21" i="1"/>
  <c r="DY21" i="1"/>
  <c r="DM92" i="1"/>
  <c r="DY92" i="1"/>
  <c r="DS112" i="1"/>
  <c r="EE112" i="1"/>
  <c r="DJ128" i="1"/>
  <c r="DV128" i="1"/>
  <c r="DT72" i="1"/>
  <c r="EF72" i="1"/>
  <c r="DI82" i="1"/>
  <c r="DU82" i="1"/>
  <c r="DJ126" i="1"/>
  <c r="DV126" i="1"/>
  <c r="DN95" i="1"/>
  <c r="DZ95" i="1"/>
  <c r="DN109" i="1"/>
  <c r="DZ109" i="1"/>
  <c r="DK152" i="1"/>
  <c r="DW152" i="1"/>
  <c r="DJ63" i="1"/>
  <c r="DV63" i="1"/>
  <c r="DJ161" i="1"/>
  <c r="DV161" i="1"/>
  <c r="DO158" i="1"/>
  <c r="EA158" i="1"/>
  <c r="DM103" i="1"/>
  <c r="DY103" i="1"/>
  <c r="DN103" i="1"/>
  <c r="DZ103" i="1"/>
  <c r="DP8" i="1"/>
  <c r="EB8" i="1"/>
  <c r="DL134" i="1"/>
  <c r="DX134" i="1"/>
  <c r="DN68" i="1"/>
  <c r="DZ68" i="1"/>
  <c r="DL59" i="1"/>
  <c r="DX59" i="1"/>
  <c r="DQ91" i="1"/>
  <c r="EC91" i="1"/>
  <c r="DJ124" i="1"/>
  <c r="DV124" i="1"/>
  <c r="DK84" i="1"/>
  <c r="DW84" i="1"/>
  <c r="DQ156" i="1"/>
  <c r="EC156" i="1"/>
  <c r="DI152" i="1"/>
  <c r="DU152" i="1"/>
  <c r="DS83" i="1"/>
  <c r="EE83" i="1"/>
  <c r="DI69" i="1"/>
  <c r="DU69" i="1"/>
  <c r="DR63" i="1"/>
  <c r="ED63" i="1"/>
  <c r="DJ46" i="1"/>
  <c r="DV46" i="1"/>
  <c r="DP151" i="1"/>
  <c r="EB151" i="1"/>
  <c r="DO153" i="1"/>
  <c r="EA153" i="1"/>
  <c r="DO43" i="1"/>
  <c r="EA43" i="1"/>
  <c r="DT119" i="1"/>
  <c r="EF119" i="1"/>
  <c r="DT41" i="1"/>
  <c r="EF41" i="1"/>
  <c r="DM110" i="1"/>
  <c r="DY110" i="1"/>
  <c r="DQ147" i="1"/>
  <c r="EC147" i="1"/>
  <c r="DK82" i="1"/>
  <c r="DW82" i="1"/>
  <c r="DL157" i="1"/>
  <c r="DX157" i="1"/>
  <c r="DK63" i="1"/>
  <c r="DW63" i="1"/>
  <c r="DP51" i="1"/>
  <c r="EB51" i="1"/>
  <c r="DJ81" i="1"/>
  <c r="DV81" i="1"/>
  <c r="DT43" i="1"/>
  <c r="EF43" i="1"/>
  <c r="DL56" i="1"/>
  <c r="DX56" i="1"/>
  <c r="DJ144" i="1"/>
  <c r="DV144" i="1"/>
  <c r="DP155" i="1"/>
  <c r="EB155" i="1"/>
  <c r="DP66" i="1"/>
  <c r="EB66" i="1"/>
  <c r="DR22" i="1"/>
  <c r="ED22" i="1"/>
  <c r="DP62" i="1"/>
  <c r="EB62" i="1"/>
  <c r="DR86" i="1"/>
  <c r="ED86" i="1"/>
  <c r="DQ24" i="1"/>
  <c r="EC24" i="1"/>
  <c r="DR69" i="1"/>
  <c r="ED69" i="1"/>
  <c r="DO139" i="1"/>
  <c r="EA139" i="1"/>
  <c r="DI95" i="1"/>
  <c r="DU95" i="1"/>
  <c r="DQ130" i="1"/>
  <c r="EC130" i="1"/>
  <c r="DI144" i="1"/>
  <c r="DU144" i="1"/>
  <c r="DI43" i="1"/>
  <c r="DU43" i="1"/>
  <c r="DR143" i="1"/>
  <c r="ED143" i="1"/>
  <c r="DR11" i="1"/>
  <c r="ED11" i="1"/>
  <c r="DR12" i="1"/>
  <c r="ED12" i="1"/>
  <c r="DR116" i="1"/>
  <c r="ED116" i="1"/>
  <c r="DP98" i="1"/>
  <c r="EB98" i="1"/>
  <c r="DK131" i="1"/>
  <c r="DW131" i="1"/>
  <c r="DQ56" i="1"/>
  <c r="EC56" i="1"/>
  <c r="DJ153" i="1"/>
  <c r="DV153" i="1"/>
  <c r="DM123" i="1"/>
  <c r="DY123" i="1"/>
  <c r="DI7" i="1"/>
  <c r="DU7" i="1"/>
  <c r="DO143" i="1"/>
  <c r="EA143" i="1"/>
  <c r="DK129" i="1"/>
  <c r="DW129" i="1"/>
  <c r="DQ80" i="1"/>
  <c r="EC80" i="1"/>
  <c r="DP85" i="1"/>
  <c r="EB85" i="1"/>
  <c r="DJ112" i="1"/>
  <c r="DV112" i="1"/>
  <c r="DJ105" i="1"/>
  <c r="DV105" i="1"/>
  <c r="DQ137" i="1"/>
  <c r="EC137" i="1"/>
  <c r="DM59" i="1"/>
  <c r="DY59" i="1"/>
  <c r="DM91" i="1"/>
  <c r="DY91" i="1"/>
  <c r="DI136" i="1"/>
  <c r="DU136" i="1"/>
  <c r="DO162" i="1"/>
  <c r="EA162" i="1"/>
  <c r="DN63" i="1"/>
  <c r="DZ63" i="1"/>
  <c r="DO32" i="1"/>
  <c r="EA32" i="1"/>
  <c r="DN49" i="1"/>
  <c r="DZ49" i="1"/>
  <c r="DI44" i="1"/>
  <c r="DU44" i="1"/>
  <c r="DQ148" i="1"/>
  <c r="EC148" i="1"/>
  <c r="DO60" i="1"/>
  <c r="EA60" i="1"/>
  <c r="DR16" i="1"/>
  <c r="ED16" i="1"/>
  <c r="DO51" i="1"/>
  <c r="EA51" i="1"/>
  <c r="DO163" i="1"/>
  <c r="EA163" i="1"/>
  <c r="DO54" i="1"/>
  <c r="EA54" i="1"/>
  <c r="DP110" i="1"/>
  <c r="EB110" i="1"/>
  <c r="DM39" i="1"/>
  <c r="DY39" i="1"/>
  <c r="DO73" i="1"/>
  <c r="EA73" i="1"/>
  <c r="DP82" i="1"/>
  <c r="EB82" i="1"/>
  <c r="DP126" i="1"/>
  <c r="EB126" i="1"/>
  <c r="DM57" i="1"/>
  <c r="DY57" i="1"/>
  <c r="DQ67" i="1"/>
  <c r="EC67" i="1"/>
  <c r="DN71" i="1"/>
  <c r="DZ71" i="1"/>
  <c r="DM37" i="1"/>
  <c r="DY37" i="1"/>
  <c r="DP93" i="1"/>
  <c r="EB93" i="1"/>
  <c r="DR164" i="1"/>
  <c r="ED164" i="1"/>
  <c r="DK35" i="1"/>
  <c r="DW35" i="1"/>
  <c r="DP41" i="1"/>
  <c r="EB41" i="1"/>
  <c r="DQ123" i="1"/>
  <c r="EC123" i="1"/>
  <c r="DO152" i="1"/>
  <c r="EA152" i="1"/>
  <c r="DN129" i="1"/>
  <c r="DZ129" i="1"/>
  <c r="DQ143" i="1"/>
  <c r="EC143" i="1"/>
  <c r="DQ42" i="1"/>
  <c r="EC42" i="1"/>
  <c r="DR25" i="1"/>
  <c r="ED25" i="1"/>
  <c r="DK61" i="1"/>
  <c r="DW61" i="1"/>
  <c r="DK92" i="1"/>
  <c r="DW92" i="1"/>
  <c r="DK126" i="1"/>
  <c r="DW126" i="1"/>
  <c r="DM151" i="1"/>
  <c r="DY151" i="1"/>
  <c r="DQ154" i="1"/>
  <c r="EC154" i="1"/>
  <c r="DQ167" i="1"/>
  <c r="EC167" i="1"/>
  <c r="DO147" i="1"/>
  <c r="EA147" i="1"/>
  <c r="DL17" i="1"/>
  <c r="DX17" i="1"/>
  <c r="DL16" i="1"/>
  <c r="DX16" i="1"/>
  <c r="DS166" i="1"/>
  <c r="EE166" i="1"/>
  <c r="DK113" i="1"/>
  <c r="DW113" i="1"/>
  <c r="DT21" i="1"/>
  <c r="EF21" i="1"/>
  <c r="DR10" i="1"/>
  <c r="ED10" i="1"/>
  <c r="DK23" i="1"/>
  <c r="DW23" i="1"/>
  <c r="DP33" i="1"/>
  <c r="EB33" i="1"/>
  <c r="DI67" i="1"/>
  <c r="DU67" i="1"/>
  <c r="DJ147" i="1"/>
  <c r="DV147" i="1"/>
  <c r="DM20" i="1"/>
  <c r="DY20" i="1"/>
  <c r="DQ20" i="1"/>
  <c r="EC20" i="1"/>
  <c r="DR172" i="1"/>
  <c r="ED172" i="1"/>
  <c r="DP171" i="1"/>
  <c r="EB171" i="1"/>
  <c r="DM169" i="1"/>
  <c r="DY169" i="1"/>
  <c r="DT169" i="1"/>
  <c r="EF169" i="1"/>
  <c r="DT171" i="1"/>
  <c r="EF171" i="1"/>
  <c r="DQ169" i="1"/>
  <c r="EC169" i="1"/>
  <c r="DR18" i="1"/>
  <c r="ED18" i="1"/>
  <c r="DQ133" i="1"/>
  <c r="EC133" i="1"/>
  <c r="DJ121" i="1"/>
  <c r="DV121" i="1"/>
  <c r="DN16" i="1"/>
  <c r="DZ16" i="1"/>
  <c r="DL48" i="1"/>
  <c r="DX48" i="1"/>
  <c r="DJ131" i="1"/>
  <c r="DV131" i="1"/>
  <c r="DL58" i="1"/>
  <c r="DX58" i="1"/>
  <c r="DT74" i="1"/>
  <c r="EF74" i="1"/>
  <c r="DP77" i="1"/>
  <c r="EB77" i="1"/>
  <c r="DQ77" i="1"/>
  <c r="EC77" i="1"/>
  <c r="DL119" i="1"/>
  <c r="DX119" i="1"/>
  <c r="DN98" i="1"/>
  <c r="DZ98" i="1"/>
  <c r="DO22" i="1"/>
  <c r="EA22" i="1"/>
  <c r="DN23" i="1"/>
  <c r="DZ23" i="1"/>
  <c r="DJ53" i="1"/>
  <c r="DV53" i="1"/>
  <c r="DT12" i="1"/>
  <c r="EF12" i="1"/>
  <c r="DK26" i="1"/>
  <c r="DW26" i="1"/>
  <c r="DJ72" i="1"/>
  <c r="DV72" i="1"/>
  <c r="DJ150" i="1"/>
  <c r="DV150" i="1"/>
  <c r="DL50" i="1"/>
  <c r="DX50" i="1"/>
  <c r="DM46" i="1"/>
  <c r="DY46" i="1"/>
  <c r="DM56" i="1"/>
  <c r="DY56" i="1"/>
  <c r="DR133" i="1"/>
  <c r="ED133" i="1"/>
  <c r="DP23" i="1"/>
  <c r="EB23" i="1"/>
  <c r="DS68" i="1"/>
  <c r="EE68" i="1"/>
  <c r="DK155" i="1"/>
  <c r="DW155" i="1"/>
  <c r="DQ100" i="1"/>
  <c r="EC100" i="1"/>
  <c r="DM11" i="1"/>
  <c r="DY11" i="1"/>
  <c r="DT63" i="1"/>
  <c r="EF63" i="1"/>
  <c r="DP168" i="1"/>
  <c r="EB168" i="1"/>
  <c r="DR109" i="1"/>
  <c r="ED109" i="1"/>
  <c r="DP149" i="1"/>
  <c r="EB149" i="1"/>
  <c r="DN168" i="1"/>
  <c r="DZ168" i="1"/>
  <c r="DI64" i="1"/>
  <c r="DU64" i="1"/>
  <c r="DT54" i="1"/>
  <c r="EF54" i="1"/>
  <c r="DN33" i="1"/>
  <c r="DZ33" i="1"/>
  <c r="DM134" i="1"/>
  <c r="DY134" i="1"/>
  <c r="DT83" i="1"/>
  <c r="EF83" i="1"/>
  <c r="DS134" i="1"/>
  <c r="EE134" i="1"/>
  <c r="DO36" i="1"/>
  <c r="EA36" i="1"/>
  <c r="DS34" i="1"/>
  <c r="EE34" i="1"/>
  <c r="DP117" i="1"/>
  <c r="EB117" i="1"/>
  <c r="DK85" i="1"/>
  <c r="DW85" i="1"/>
  <c r="DP47" i="1"/>
  <c r="EB47" i="1"/>
  <c r="DL136" i="1"/>
  <c r="DX136" i="1"/>
  <c r="DS102" i="1"/>
  <c r="EE102" i="1"/>
  <c r="DR43" i="1"/>
  <c r="ED43" i="1"/>
  <c r="DM28" i="1"/>
  <c r="DY28" i="1"/>
  <c r="DT137" i="1"/>
  <c r="EF137" i="1"/>
  <c r="DP116" i="1"/>
  <c r="EB116" i="1"/>
  <c r="DS24" i="1"/>
  <c r="EE24" i="1"/>
  <c r="DT25" i="1"/>
  <c r="EF25" i="1"/>
  <c r="DJ37" i="1"/>
  <c r="DV37" i="1"/>
  <c r="DN121" i="1"/>
  <c r="DZ121" i="1"/>
  <c r="DP44" i="1"/>
  <c r="EB44" i="1"/>
  <c r="DK67" i="1"/>
  <c r="DW67" i="1"/>
  <c r="DK94" i="1"/>
  <c r="DW94" i="1"/>
  <c r="DM153" i="1"/>
  <c r="DY153" i="1"/>
  <c r="DS118" i="1"/>
  <c r="EE118" i="1"/>
  <c r="DQ101" i="1"/>
  <c r="EC101" i="1"/>
  <c r="DJ68" i="1"/>
  <c r="DV68" i="1"/>
  <c r="DJ125" i="1"/>
  <c r="DV125" i="1"/>
  <c r="DL111" i="1"/>
  <c r="DX111" i="1"/>
  <c r="DR24" i="1"/>
  <c r="ED24" i="1"/>
  <c r="DO86" i="1"/>
  <c r="EA86" i="1"/>
  <c r="DT113" i="1"/>
  <c r="EF113" i="1"/>
  <c r="DL11" i="1"/>
  <c r="DX11" i="1"/>
  <c r="DN61" i="1"/>
  <c r="DZ61" i="1"/>
  <c r="DM64" i="1"/>
  <c r="DY64" i="1"/>
  <c r="DN85" i="1"/>
  <c r="DZ85" i="1"/>
  <c r="DO133" i="1"/>
  <c r="EA133" i="1"/>
  <c r="DQ102" i="1"/>
  <c r="EC102" i="1"/>
  <c r="DL62" i="1"/>
  <c r="DX62" i="1"/>
  <c r="DS164" i="1"/>
  <c r="EE164" i="1"/>
  <c r="DL151" i="1"/>
  <c r="DX151" i="1"/>
  <c r="DQ149" i="1"/>
  <c r="EC149" i="1"/>
  <c r="DP74" i="1"/>
  <c r="EB74" i="1"/>
  <c r="DS141" i="1"/>
  <c r="EE141" i="1"/>
  <c r="DS154" i="1"/>
  <c r="EE154" i="1"/>
  <c r="DM93" i="1"/>
  <c r="DY93" i="1"/>
  <c r="DL30" i="1"/>
  <c r="DX30" i="1"/>
  <c r="DK25" i="1"/>
  <c r="DW25" i="1"/>
  <c r="DT64" i="1"/>
  <c r="EF64" i="1"/>
  <c r="DK87" i="1"/>
  <c r="DW87" i="1"/>
  <c r="DN123" i="1"/>
  <c r="DZ123" i="1"/>
  <c r="DI129" i="1"/>
  <c r="DU129" i="1"/>
  <c r="DO148" i="1"/>
  <c r="EA148" i="1"/>
  <c r="DP78" i="1"/>
  <c r="EB78" i="1"/>
  <c r="DN66" i="1"/>
  <c r="DZ66" i="1"/>
  <c r="DQ94" i="1"/>
  <c r="EC94" i="1"/>
  <c r="DJ43" i="1"/>
  <c r="DV43" i="1"/>
  <c r="DR65" i="1"/>
  <c r="ED65" i="1"/>
  <c r="DN42" i="1"/>
  <c r="DZ42" i="1"/>
  <c r="DR152" i="1"/>
  <c r="ED152" i="1"/>
  <c r="DQ62" i="1"/>
  <c r="EC62" i="1"/>
  <c r="DR108" i="1"/>
  <c r="ED108" i="1"/>
  <c r="DI128" i="1"/>
  <c r="DU128" i="1"/>
  <c r="DN136" i="1"/>
  <c r="DZ136" i="1"/>
  <c r="DN57" i="1"/>
  <c r="DZ57" i="1"/>
  <c r="DJ95" i="1"/>
  <c r="DV95" i="1"/>
  <c r="DM49" i="1"/>
  <c r="DY49" i="1"/>
  <c r="DN130" i="1"/>
  <c r="DZ130" i="1"/>
  <c r="DN94" i="1"/>
  <c r="DZ94" i="1"/>
  <c r="DJ69" i="1"/>
  <c r="DV69" i="1"/>
  <c r="DP143" i="1"/>
  <c r="EB143" i="1"/>
  <c r="DO106" i="1"/>
  <c r="EA106" i="1"/>
  <c r="DL84" i="1"/>
  <c r="DX84" i="1"/>
  <c r="DS52" i="1"/>
  <c r="EE52" i="1"/>
  <c r="DJ139" i="1"/>
  <c r="DV139" i="1"/>
  <c r="DT84" i="1"/>
  <c r="EF84" i="1"/>
  <c r="DJ79" i="1"/>
  <c r="DV79" i="1"/>
  <c r="DT52" i="1"/>
  <c r="EF52" i="1"/>
  <c r="DM136" i="1"/>
  <c r="DY136" i="1"/>
  <c r="DP130" i="1"/>
  <c r="EB130" i="1"/>
  <c r="DS35" i="1"/>
  <c r="EE35" i="1"/>
  <c r="DK123" i="1"/>
  <c r="DW123" i="1"/>
  <c r="DO103" i="1"/>
  <c r="EA103" i="1"/>
  <c r="DL88" i="1"/>
  <c r="DX88" i="1"/>
  <c r="DS39" i="1"/>
  <c r="EE39" i="1"/>
  <c r="DT11" i="1"/>
  <c r="EF11" i="1"/>
  <c r="DT93" i="1"/>
  <c r="EF93" i="1"/>
  <c r="DL122" i="1"/>
  <c r="DX122" i="1"/>
  <c r="DM14" i="1"/>
  <c r="DY14" i="1"/>
  <c r="DL25" i="1"/>
  <c r="DX25" i="1"/>
  <c r="DT145" i="1"/>
  <c r="EF145" i="1"/>
  <c r="DI88" i="1"/>
  <c r="DU88" i="1"/>
  <c r="DK137" i="1"/>
  <c r="DW137" i="1"/>
  <c r="DK102" i="1"/>
  <c r="DW102" i="1"/>
  <c r="DM13" i="1"/>
  <c r="DY13" i="1"/>
  <c r="DM67" i="1"/>
  <c r="DY67" i="1"/>
  <c r="DM102" i="1"/>
  <c r="DY102" i="1"/>
  <c r="DK168" i="1"/>
  <c r="DW168" i="1"/>
  <c r="DR33" i="1"/>
  <c r="ED33" i="1"/>
  <c r="DI146" i="1"/>
  <c r="DU146" i="1"/>
  <c r="DT85" i="1"/>
  <c r="EF85" i="1"/>
  <c r="DS54" i="1"/>
  <c r="EE54" i="1"/>
  <c r="DI97" i="1"/>
  <c r="DU97" i="1"/>
  <c r="DN8" i="1"/>
  <c r="DZ8" i="1"/>
  <c r="DT156" i="1"/>
  <c r="EF156" i="1"/>
  <c r="DS70" i="1"/>
  <c r="EE70" i="1"/>
  <c r="DJ10" i="1"/>
  <c r="DV10" i="1"/>
  <c r="DK80" i="1"/>
  <c r="DW80" i="1"/>
  <c r="DL129" i="1"/>
  <c r="DX129" i="1"/>
  <c r="DO24" i="1"/>
  <c r="EA24" i="1"/>
  <c r="DO166" i="1"/>
  <c r="EA166" i="1"/>
  <c r="DO68" i="1"/>
  <c r="EA68" i="1"/>
  <c r="DQ23" i="1"/>
  <c r="EC23" i="1"/>
  <c r="DJ152" i="1"/>
  <c r="DV152" i="1"/>
  <c r="DI94" i="1"/>
  <c r="DU94" i="1"/>
  <c r="DT86" i="1"/>
  <c r="EF86" i="1"/>
  <c r="DN6" i="1"/>
  <c r="DZ6" i="1"/>
  <c r="DT53" i="1"/>
  <c r="EF53" i="1"/>
  <c r="DT57" i="1"/>
  <c r="EF57" i="1"/>
  <c r="DM24" i="1"/>
  <c r="DY24" i="1"/>
  <c r="DM96" i="1"/>
  <c r="DY96" i="1"/>
  <c r="DN157" i="1"/>
  <c r="DZ157" i="1"/>
  <c r="DR101" i="1"/>
  <c r="ED101" i="1"/>
  <c r="DN25" i="1"/>
  <c r="DZ25" i="1"/>
  <c r="DP128" i="1"/>
  <c r="EB128" i="1"/>
  <c r="DP111" i="1"/>
  <c r="EB111" i="1"/>
  <c r="DM22" i="1"/>
  <c r="DY22" i="1"/>
  <c r="DQ49" i="1"/>
  <c r="EC49" i="1"/>
  <c r="DS30" i="1"/>
  <c r="EE30" i="1"/>
  <c r="DJ65" i="1"/>
  <c r="DV65" i="1"/>
  <c r="DT105" i="1"/>
  <c r="EF105" i="1"/>
  <c r="DT81" i="1"/>
  <c r="EF81" i="1"/>
  <c r="DT62" i="1"/>
  <c r="EF62" i="1"/>
  <c r="DK46" i="1"/>
  <c r="DW46" i="1"/>
  <c r="DR34" i="1"/>
  <c r="ED34" i="1"/>
  <c r="DJ87" i="1"/>
  <c r="DV87" i="1"/>
  <c r="DS55" i="1"/>
  <c r="EE55" i="1"/>
  <c r="DK32" i="1"/>
  <c r="DW32" i="1"/>
  <c r="DN158" i="1"/>
  <c r="DZ158" i="1"/>
  <c r="DJ141" i="1"/>
  <c r="DV141" i="1"/>
  <c r="DM166" i="1"/>
  <c r="DY166" i="1"/>
  <c r="DO102" i="1"/>
  <c r="EA102" i="1"/>
  <c r="DR75" i="1"/>
  <c r="ED75" i="1"/>
  <c r="DS57" i="1"/>
  <c r="EE57" i="1"/>
  <c r="DT37" i="1"/>
  <c r="EF37" i="1"/>
  <c r="DI119" i="1"/>
  <c r="DU119" i="1"/>
  <c r="DN149" i="1"/>
  <c r="DZ149" i="1"/>
  <c r="DN86" i="1"/>
  <c r="DZ86" i="1"/>
  <c r="DL165" i="1"/>
  <c r="DX165" i="1"/>
  <c r="DT123" i="1"/>
  <c r="EF123" i="1"/>
  <c r="DM75" i="1"/>
  <c r="DY75" i="1"/>
  <c r="DP27" i="1"/>
  <c r="EB27" i="1"/>
  <c r="DM128" i="1"/>
  <c r="DY128" i="1"/>
  <c r="DP157" i="1"/>
  <c r="EB157" i="1"/>
  <c r="DM81" i="1"/>
  <c r="DY81" i="1"/>
  <c r="DR160" i="1"/>
  <c r="ED160" i="1"/>
  <c r="DL35" i="1"/>
  <c r="DX35" i="1"/>
  <c r="DM124" i="1"/>
  <c r="DY124" i="1"/>
  <c r="DN76" i="1"/>
  <c r="DZ76" i="1"/>
  <c r="DL155" i="1"/>
  <c r="DX155" i="1"/>
  <c r="DN84" i="1"/>
  <c r="DZ84" i="1"/>
  <c r="DL105" i="1"/>
  <c r="DX105" i="1"/>
  <c r="DQ140" i="1"/>
  <c r="EC140" i="1"/>
  <c r="DN7" i="1"/>
  <c r="DZ7" i="1"/>
  <c r="DS46" i="1"/>
  <c r="EE46" i="1"/>
  <c r="DS75" i="1"/>
  <c r="EE75" i="1"/>
  <c r="DR59" i="1"/>
  <c r="ED59" i="1"/>
  <c r="DM155" i="1"/>
  <c r="DY155" i="1"/>
  <c r="DR137" i="1"/>
  <c r="ED137" i="1"/>
  <c r="DK78" i="1"/>
  <c r="DW78" i="1"/>
  <c r="DI168" i="1"/>
  <c r="DU168" i="1"/>
  <c r="DM85" i="1"/>
  <c r="DY85" i="1"/>
  <c r="DO39" i="1"/>
  <c r="EA39" i="1"/>
  <c r="DL117" i="1"/>
  <c r="DX117" i="1"/>
  <c r="DJ32" i="1"/>
  <c r="DV32" i="1"/>
  <c r="DQ135" i="1"/>
  <c r="EC135" i="1"/>
  <c r="DR123" i="1"/>
  <c r="ED123" i="1"/>
  <c r="DQ8" i="1"/>
  <c r="EC8" i="1"/>
  <c r="DQ71" i="1"/>
  <c r="EC71" i="1"/>
  <c r="DJ109" i="1"/>
  <c r="DV109" i="1"/>
  <c r="DJ35" i="1"/>
  <c r="DV35" i="1"/>
  <c r="DQ79" i="1"/>
  <c r="EC79" i="1"/>
  <c r="DL97" i="1"/>
  <c r="DX97" i="1"/>
  <c r="DL47" i="1"/>
  <c r="DX47" i="1"/>
  <c r="DS123" i="1"/>
  <c r="EE123" i="1"/>
  <c r="DM163" i="1"/>
  <c r="DY163" i="1"/>
  <c r="DR121" i="1"/>
  <c r="ED121" i="1"/>
  <c r="DO95" i="1"/>
  <c r="EA95" i="1"/>
  <c r="DQ141" i="1"/>
  <c r="EC141" i="1"/>
  <c r="DL160" i="1"/>
  <c r="DX160" i="1"/>
  <c r="DQ68" i="1"/>
  <c r="EC68" i="1"/>
  <c r="DP135" i="1"/>
  <c r="EB135" i="1"/>
  <c r="DP35" i="1"/>
  <c r="EB35" i="1"/>
  <c r="DT68" i="1"/>
  <c r="EF68" i="1"/>
  <c r="DR62" i="1"/>
  <c r="ED62" i="1"/>
  <c r="DI122" i="1"/>
  <c r="DU122" i="1"/>
  <c r="DO116" i="1"/>
  <c r="EA116" i="1"/>
  <c r="DT164" i="1"/>
  <c r="EF164" i="1"/>
  <c r="DM8" i="1"/>
  <c r="DY8" i="1"/>
  <c r="DK107" i="1"/>
  <c r="DW107" i="1"/>
  <c r="DK93" i="1"/>
  <c r="DW93" i="1"/>
  <c r="DT47" i="1"/>
  <c r="EF47" i="1"/>
  <c r="DL82" i="1"/>
  <c r="DX82" i="1"/>
  <c r="DP158" i="1"/>
  <c r="EB158" i="1"/>
  <c r="DO131" i="1"/>
  <c r="EA131" i="1"/>
  <c r="DJ6" i="1"/>
  <c r="DV6" i="1"/>
  <c r="DQ131" i="1"/>
  <c r="EC131" i="1"/>
  <c r="DK151" i="1"/>
  <c r="DW151" i="1"/>
  <c r="DR102" i="1"/>
  <c r="ED102" i="1"/>
  <c r="DL113" i="1"/>
  <c r="DX113" i="1"/>
  <c r="DI8" i="1"/>
  <c r="DU8" i="1"/>
  <c r="DP6" i="1"/>
  <c r="EB6" i="1"/>
  <c r="DO98" i="1"/>
  <c r="EA98" i="1"/>
  <c r="DQ86" i="1"/>
  <c r="EC86" i="1"/>
  <c r="DP100" i="1"/>
  <c r="EB100" i="1"/>
  <c r="DK30" i="1"/>
  <c r="DW30" i="1"/>
  <c r="DO93" i="1"/>
  <c r="EA93" i="1"/>
  <c r="DO42" i="1"/>
  <c r="EA42" i="1"/>
  <c r="DI68" i="1"/>
  <c r="DU68" i="1"/>
  <c r="DR6" i="1"/>
  <c r="ED6" i="1"/>
  <c r="DJ62" i="1"/>
  <c r="DV62" i="1"/>
  <c r="DN108" i="1"/>
  <c r="DZ108" i="1"/>
  <c r="DP48" i="1"/>
  <c r="EB48" i="1"/>
  <c r="DQ144" i="1"/>
  <c r="EC144" i="1"/>
  <c r="DM61" i="1"/>
  <c r="DY61" i="1"/>
  <c r="DN12" i="1"/>
  <c r="DZ12" i="1"/>
  <c r="DP107" i="1"/>
  <c r="EB107" i="1"/>
  <c r="DJ33" i="1"/>
  <c r="DV33" i="1"/>
  <c r="DS111" i="1"/>
  <c r="EE111" i="1"/>
  <c r="DI61" i="1"/>
  <c r="DU61" i="1"/>
  <c r="DP142" i="1"/>
  <c r="EB142" i="1"/>
  <c r="DQ74" i="1"/>
  <c r="EC74" i="1"/>
  <c r="DS86" i="1"/>
  <c r="EE86" i="1"/>
  <c r="DN38" i="1"/>
  <c r="DZ38" i="1"/>
  <c r="DQ40" i="1"/>
  <c r="EC40" i="1"/>
  <c r="DR51" i="1"/>
  <c r="ED51" i="1"/>
  <c r="DO165" i="1"/>
  <c r="EA165" i="1"/>
  <c r="DT82" i="1"/>
  <c r="EF82" i="1"/>
  <c r="DK119" i="1"/>
  <c r="DW119" i="1"/>
  <c r="DN34" i="1"/>
  <c r="DZ34" i="1"/>
  <c r="DS49" i="1"/>
  <c r="EE49" i="1"/>
  <c r="DI79" i="1"/>
  <c r="DU79" i="1"/>
  <c r="DS76" i="1"/>
  <c r="EE76" i="1"/>
  <c r="DR87" i="1"/>
  <c r="ED87" i="1"/>
  <c r="DI22" i="1"/>
  <c r="DU22" i="1"/>
  <c r="DM76" i="1"/>
  <c r="DY76" i="1"/>
  <c r="DO47" i="1"/>
  <c r="EA47" i="1"/>
  <c r="DI140" i="1"/>
  <c r="DU140" i="1"/>
  <c r="DN100" i="1"/>
  <c r="DZ100" i="1"/>
  <c r="DT165" i="1"/>
  <c r="EF165" i="1"/>
  <c r="DT151" i="1"/>
  <c r="EF151" i="1"/>
  <c r="DI87" i="1"/>
  <c r="DU87" i="1"/>
  <c r="DN139" i="1"/>
  <c r="DZ139" i="1"/>
  <c r="DR14" i="1"/>
  <c r="ED14" i="1"/>
  <c r="DO64" i="1"/>
  <c r="EA64" i="1"/>
  <c r="DI109" i="1"/>
  <c r="DU109" i="1"/>
  <c r="DM62" i="1"/>
  <c r="DY62" i="1"/>
  <c r="DO140" i="1"/>
  <c r="EA140" i="1"/>
  <c r="DO144" i="1"/>
  <c r="EA144" i="1"/>
  <c r="DR94" i="1"/>
  <c r="ED94" i="1"/>
  <c r="DP58" i="1"/>
  <c r="EB58" i="1"/>
  <c r="DO119" i="1"/>
  <c r="EA119" i="1"/>
  <c r="DJ73" i="1"/>
  <c r="DV73" i="1"/>
  <c r="DM117" i="1"/>
  <c r="DY117" i="1"/>
  <c r="DR141" i="1"/>
  <c r="ED141" i="1"/>
  <c r="DP121" i="1"/>
  <c r="EB121" i="1"/>
  <c r="DM44" i="1"/>
  <c r="DY44" i="1"/>
  <c r="DQ75" i="1"/>
  <c r="EC75" i="1"/>
  <c r="DO88" i="1"/>
  <c r="EA88" i="1"/>
  <c r="DR158" i="1"/>
  <c r="ED158" i="1"/>
  <c r="DJ96" i="1"/>
  <c r="DV96" i="1"/>
  <c r="DO90" i="1"/>
  <c r="EA90" i="1"/>
  <c r="DI153" i="1"/>
  <c r="DU153" i="1"/>
  <c r="DO135" i="1"/>
  <c r="EA135" i="1"/>
  <c r="DQ13" i="1"/>
  <c r="EC13" i="1"/>
  <c r="DK124" i="1"/>
  <c r="DW124" i="1"/>
  <c r="DM120" i="1"/>
  <c r="DY120" i="1"/>
  <c r="DQ96" i="1"/>
  <c r="EC96" i="1"/>
  <c r="DM16" i="1"/>
  <c r="DY16" i="1"/>
  <c r="DQ25" i="1"/>
  <c r="EC25" i="1"/>
  <c r="DM90" i="1"/>
  <c r="DY90" i="1"/>
  <c r="DP145" i="1"/>
  <c r="EB145" i="1"/>
  <c r="DP99" i="1"/>
  <c r="EB99" i="1"/>
  <c r="DR159" i="1"/>
  <c r="ED159" i="1"/>
  <c r="DK128" i="1"/>
  <c r="DW128" i="1"/>
  <c r="DS66" i="1"/>
  <c r="EE66" i="1"/>
  <c r="DT139" i="1"/>
  <c r="EF139" i="1"/>
  <c r="DO79" i="1"/>
  <c r="EA79" i="1"/>
  <c r="DK140" i="1"/>
  <c r="DW140" i="1"/>
  <c r="DM152" i="1"/>
  <c r="DY152" i="1"/>
  <c r="DT98" i="1"/>
  <c r="EF98" i="1"/>
  <c r="DT20" i="1"/>
  <c r="EF20" i="1"/>
  <c r="DI20" i="1"/>
  <c r="DU20" i="1"/>
  <c r="DJ172" i="1"/>
  <c r="DV172" i="1"/>
  <c r="DT170" i="1"/>
  <c r="EF170" i="1"/>
  <c r="DO172" i="1"/>
  <c r="EA172" i="1"/>
  <c r="DN172" i="1"/>
  <c r="DZ172" i="1"/>
  <c r="DL171" i="1"/>
  <c r="DX171" i="1"/>
  <c r="DI169" i="1"/>
  <c r="DU169" i="1"/>
  <c r="DJ18" i="1"/>
  <c r="DV18" i="1"/>
  <c r="DO127" i="1"/>
  <c r="EA127" i="1"/>
  <c r="DM70" i="1"/>
  <c r="DY70" i="1"/>
  <c r="DL63" i="1"/>
  <c r="DX63" i="1"/>
  <c r="DL120" i="1"/>
  <c r="DX120" i="1"/>
  <c r="DQ160" i="1"/>
  <c r="EC160" i="1"/>
  <c r="DO112" i="1"/>
  <c r="EA112" i="1"/>
  <c r="DN111" i="1"/>
  <c r="DZ111" i="1"/>
  <c r="DT51" i="1"/>
  <c r="EF51" i="1"/>
  <c r="DI41" i="1"/>
  <c r="DU41" i="1"/>
  <c r="DN163" i="1"/>
  <c r="DZ163" i="1"/>
  <c r="DN75" i="1"/>
  <c r="DZ75" i="1"/>
  <c r="DS167" i="1"/>
  <c r="EE167" i="1"/>
  <c r="DQ78" i="1"/>
  <c r="EC78" i="1"/>
  <c r="DS26" i="1"/>
  <c r="EE26" i="1"/>
  <c r="DO149" i="1"/>
  <c r="EA149" i="1"/>
  <c r="DT120" i="1"/>
  <c r="EF120" i="1"/>
  <c r="DI21" i="1"/>
  <c r="DU21" i="1"/>
  <c r="DO126" i="1"/>
  <c r="EA126" i="1"/>
  <c r="DT92" i="1"/>
  <c r="EF92" i="1"/>
  <c r="DR29" i="1"/>
  <c r="ED29" i="1"/>
  <c r="DM105" i="1"/>
  <c r="DY105" i="1"/>
  <c r="DT97" i="1"/>
  <c r="EF97" i="1"/>
  <c r="DL54" i="1"/>
  <c r="DX54" i="1"/>
  <c r="DP102" i="1"/>
  <c r="EB102" i="1"/>
  <c r="DQ59" i="1"/>
  <c r="EC59" i="1"/>
  <c r="DK53" i="1"/>
  <c r="DW53" i="1"/>
  <c r="DJ90" i="1"/>
  <c r="DV90" i="1"/>
  <c r="DK165" i="1"/>
  <c r="DW165" i="1"/>
  <c r="DN151" i="1"/>
  <c r="DZ151" i="1"/>
  <c r="DP10" i="1"/>
  <c r="EB10" i="1"/>
  <c r="DM161" i="1"/>
  <c r="DY161" i="1"/>
  <c r="DI35" i="1"/>
  <c r="DU35" i="1"/>
  <c r="DQ119" i="1"/>
  <c r="EC119" i="1"/>
  <c r="DL137" i="1"/>
  <c r="DX137" i="1"/>
  <c r="DN52" i="1"/>
  <c r="DZ52" i="1"/>
  <c r="DJ34" i="1"/>
  <c r="DV34" i="1"/>
  <c r="DS71" i="1"/>
  <c r="EE71" i="1"/>
  <c r="DJ11" i="1"/>
  <c r="DV11" i="1"/>
  <c r="DM60" i="1"/>
  <c r="DY60" i="1"/>
  <c r="DL73" i="1"/>
  <c r="DX73" i="1"/>
  <c r="DL96" i="1"/>
  <c r="DX96" i="1"/>
  <c r="DT90" i="1"/>
  <c r="EF90" i="1"/>
  <c r="DP156" i="1"/>
  <c r="EB156" i="1"/>
  <c r="DK37" i="1"/>
  <c r="DW37" i="1"/>
  <c r="DL6" i="1"/>
  <c r="DX6" i="1"/>
  <c r="DT130" i="1"/>
  <c r="EF130" i="1"/>
  <c r="DT166" i="1"/>
  <c r="EF166" i="1"/>
  <c r="DJ16" i="1"/>
  <c r="DV16" i="1"/>
  <c r="DT6" i="1"/>
  <c r="EF6" i="1"/>
  <c r="DJ140" i="1"/>
  <c r="DV140" i="1"/>
  <c r="DM50" i="1"/>
  <c r="DY50" i="1"/>
  <c r="DP139" i="1"/>
  <c r="EB139" i="1"/>
  <c r="DP29" i="1"/>
  <c r="EB29" i="1"/>
  <c r="DJ29" i="1"/>
  <c r="DV29" i="1"/>
  <c r="DQ6" i="1"/>
  <c r="EC6" i="1"/>
  <c r="DO138" i="1"/>
  <c r="EA138" i="1"/>
  <c r="DK144" i="1"/>
  <c r="DW144" i="1"/>
  <c r="DO27" i="1"/>
  <c r="EA27" i="1"/>
  <c r="DI137" i="1"/>
  <c r="DU137" i="1"/>
  <c r="DQ28" i="1"/>
  <c r="EC28" i="1"/>
  <c r="DP55" i="1"/>
  <c r="EB55" i="1"/>
  <c r="DM106" i="1"/>
  <c r="DY106" i="1"/>
  <c r="DI155" i="1"/>
  <c r="DU155" i="1"/>
  <c r="DT39" i="1"/>
  <c r="EF39" i="1"/>
  <c r="DQ38" i="1"/>
  <c r="EC38" i="1"/>
  <c r="DI26" i="1"/>
  <c r="DU26" i="1"/>
  <c r="DR146" i="1"/>
  <c r="ED146" i="1"/>
  <c r="DQ120" i="1"/>
  <c r="EC120" i="1"/>
  <c r="DK150" i="1"/>
  <c r="DW150" i="1"/>
  <c r="DP134" i="1"/>
  <c r="EB134" i="1"/>
  <c r="DO115" i="1"/>
  <c r="EA115" i="1"/>
  <c r="DQ118" i="1"/>
  <c r="EC118" i="1"/>
  <c r="DK148" i="1"/>
  <c r="DW148" i="1"/>
  <c r="DM99" i="1"/>
  <c r="DY99" i="1"/>
  <c r="DN148" i="1"/>
  <c r="DZ148" i="1"/>
  <c r="DO75" i="1"/>
  <c r="EA75" i="1"/>
  <c r="DK75" i="1"/>
  <c r="DW75" i="1"/>
  <c r="DI150" i="1"/>
  <c r="DU150" i="1"/>
  <c r="DN132" i="1"/>
  <c r="DZ132" i="1"/>
  <c r="DM84" i="1"/>
  <c r="DY84" i="1"/>
  <c r="DT112" i="1"/>
  <c r="EF112" i="1"/>
  <c r="DL22" i="1"/>
  <c r="DX22" i="1"/>
  <c r="DP84" i="1"/>
  <c r="EB84" i="1"/>
  <c r="DN101" i="1"/>
  <c r="DZ101" i="1"/>
  <c r="DT19" i="1"/>
  <c r="EF19" i="1"/>
  <c r="DQ65" i="1"/>
  <c r="EC65" i="1"/>
  <c r="DI148" i="1"/>
  <c r="DU148" i="1"/>
  <c r="DT50" i="1"/>
  <c r="EF50" i="1"/>
  <c r="DK83" i="1"/>
  <c r="DW83" i="1"/>
  <c r="DO69" i="1"/>
  <c r="EA69" i="1"/>
  <c r="DR76" i="1"/>
  <c r="ED76" i="1"/>
  <c r="DK158" i="1"/>
  <c r="DW158" i="1"/>
  <c r="DL125" i="1"/>
  <c r="DX125" i="1"/>
  <c r="DN144" i="1"/>
  <c r="DZ144" i="1"/>
  <c r="DS99" i="1"/>
  <c r="EE99" i="1"/>
  <c r="DJ67" i="1"/>
  <c r="DV67" i="1"/>
  <c r="DP101" i="1"/>
  <c r="EB101" i="1"/>
  <c r="DI127" i="1"/>
  <c r="DU127" i="1"/>
  <c r="DN92" i="1"/>
  <c r="DZ92" i="1"/>
  <c r="DQ110" i="1"/>
  <c r="EC110" i="1"/>
  <c r="DL52" i="1"/>
  <c r="DX52" i="1"/>
  <c r="DQ145" i="1"/>
  <c r="EC145" i="1"/>
  <c r="DO94" i="1"/>
  <c r="EA94" i="1"/>
  <c r="DP40" i="1"/>
  <c r="EB40" i="1"/>
  <c r="DL128" i="1"/>
  <c r="DX128" i="1"/>
  <c r="DS105" i="1"/>
  <c r="EE105" i="1"/>
  <c r="DS156" i="1"/>
  <c r="EE156" i="1"/>
  <c r="DJ92" i="1"/>
  <c r="DV92" i="1"/>
  <c r="DK97" i="1"/>
  <c r="DW97" i="1"/>
  <c r="DP127" i="1"/>
  <c r="EB127" i="1"/>
  <c r="DL71" i="1"/>
  <c r="DX71" i="1"/>
  <c r="DK164" i="1"/>
  <c r="DW164" i="1"/>
  <c r="DN131" i="1"/>
  <c r="DZ131" i="1"/>
  <c r="DS129" i="1"/>
  <c r="EE129" i="1"/>
  <c r="DT13" i="1"/>
  <c r="EF13" i="1"/>
  <c r="DL28" i="1"/>
  <c r="DX28" i="1"/>
  <c r="DJ110" i="1"/>
  <c r="DV110" i="1"/>
  <c r="DJ145" i="1"/>
  <c r="DV145" i="1"/>
  <c r="DO161" i="1"/>
  <c r="EA161" i="1"/>
  <c r="DP61" i="1"/>
  <c r="EB61" i="1"/>
  <c r="DJ23" i="1"/>
  <c r="DV23" i="1"/>
  <c r="DN104" i="1"/>
  <c r="DZ104" i="1"/>
  <c r="DN141" i="1"/>
  <c r="DZ141" i="1"/>
  <c r="DO101" i="1"/>
  <c r="EA101" i="1"/>
  <c r="DL32" i="1"/>
  <c r="DX32" i="1"/>
  <c r="DO55" i="1"/>
  <c r="EA55" i="1"/>
  <c r="DM101" i="1"/>
  <c r="DY101" i="1"/>
  <c r="DM141" i="1"/>
  <c r="DY141" i="1"/>
  <c r="DT132" i="1"/>
  <c r="EF132" i="1"/>
  <c r="DS17" i="1"/>
  <c r="EE17" i="1"/>
  <c r="DL142" i="1"/>
  <c r="DX142" i="1"/>
  <c r="DM125" i="1"/>
  <c r="DY125" i="1"/>
  <c r="DJ14" i="1"/>
  <c r="DV14" i="1"/>
  <c r="DI112" i="1"/>
  <c r="DU112" i="1"/>
  <c r="DT131" i="1"/>
  <c r="EF131" i="1"/>
  <c r="DS77" i="1"/>
  <c r="EE77" i="1"/>
  <c r="DJ39" i="1"/>
  <c r="DV39" i="1"/>
  <c r="DN53" i="1"/>
  <c r="DZ53" i="1"/>
  <c r="DJ130" i="1"/>
  <c r="DV130" i="1"/>
  <c r="DS106" i="1"/>
  <c r="EE106" i="1"/>
  <c r="DK105" i="1"/>
  <c r="DW105" i="1"/>
  <c r="DJ9" i="1"/>
  <c r="DV9" i="1"/>
  <c r="DJ55" i="1"/>
  <c r="DV55" i="1"/>
  <c r="DO92" i="1"/>
  <c r="EA92" i="1"/>
  <c r="DS7" i="1"/>
  <c r="EE7" i="1"/>
  <c r="DJ120" i="1"/>
  <c r="DV120" i="1"/>
  <c r="DS41" i="1"/>
  <c r="EE41" i="1"/>
  <c r="DQ47" i="1"/>
  <c r="EC47" i="1"/>
  <c r="DQ14" i="1"/>
  <c r="EC14" i="1"/>
  <c r="DS122" i="1"/>
  <c r="EE122" i="1"/>
  <c r="DO17" i="1"/>
  <c r="EA17" i="1"/>
  <c r="DS148" i="1"/>
  <c r="EE148" i="1"/>
  <c r="DM69" i="1"/>
  <c r="DY69" i="1"/>
  <c r="DS127" i="1"/>
  <c r="EE127" i="1"/>
  <c r="DN10" i="1"/>
  <c r="DZ10" i="1"/>
  <c r="DS107" i="1"/>
  <c r="EE107" i="1"/>
  <c r="DM74" i="1"/>
  <c r="DY74" i="1"/>
  <c r="DL23" i="1"/>
  <c r="DX23" i="1"/>
  <c r="DK141" i="1"/>
  <c r="DW141" i="1"/>
  <c r="DJ151" i="1"/>
  <c r="DV151" i="1"/>
  <c r="DN118" i="1"/>
  <c r="DZ118" i="1"/>
  <c r="DR28" i="1"/>
  <c r="ED28" i="1"/>
  <c r="DT129" i="1"/>
  <c r="EF129" i="1"/>
  <c r="DK24" i="1"/>
  <c r="DW24" i="1"/>
  <c r="DJ148" i="1"/>
  <c r="DV148" i="1"/>
  <c r="DO109" i="1"/>
  <c r="EA109" i="1"/>
  <c r="DS79" i="1"/>
  <c r="EE79" i="1"/>
  <c r="DP114" i="1"/>
  <c r="EB114" i="1"/>
  <c r="DM97" i="1"/>
  <c r="DY97" i="1"/>
  <c r="DJ57" i="1"/>
  <c r="DV57" i="1"/>
  <c r="DL76" i="1"/>
  <c r="DX76" i="1"/>
  <c r="DT96" i="1"/>
  <c r="EF96" i="1"/>
  <c r="DL98" i="1"/>
  <c r="DX98" i="1"/>
  <c r="DR126" i="1"/>
  <c r="ED126" i="1"/>
  <c r="DT65" i="1"/>
  <c r="EF65" i="1"/>
  <c r="DK160" i="1"/>
  <c r="DW160" i="1"/>
  <c r="DS36" i="1"/>
  <c r="EE36" i="1"/>
  <c r="DT153" i="1"/>
  <c r="EF153" i="1"/>
  <c r="DK40" i="1"/>
  <c r="DW40" i="1"/>
  <c r="DT154" i="1"/>
  <c r="EF154" i="1"/>
  <c r="DK27" i="1"/>
  <c r="DW27" i="1"/>
  <c r="DT125" i="1"/>
  <c r="EF125" i="1"/>
  <c r="DL12" i="1"/>
  <c r="DX12" i="1"/>
  <c r="DL45" i="1"/>
  <c r="DX45" i="1"/>
  <c r="DS131" i="1"/>
  <c r="EE131" i="1"/>
  <c r="DT161" i="1"/>
  <c r="EF161" i="1"/>
  <c r="DS126" i="1"/>
  <c r="EE126" i="1"/>
  <c r="DP73" i="1"/>
  <c r="EB73" i="1"/>
  <c r="DJ56" i="1"/>
  <c r="DV56" i="1"/>
  <c r="DT67" i="1"/>
  <c r="EF67" i="1"/>
  <c r="DK9" i="1"/>
  <c r="DW9" i="1"/>
  <c r="DT55" i="1"/>
  <c r="EF55" i="1"/>
  <c r="DQ7" i="1"/>
  <c r="EC7" i="1"/>
  <c r="DP46" i="1"/>
  <c r="EB46" i="1"/>
  <c r="DS160" i="1"/>
  <c r="EE160" i="1"/>
  <c r="DJ132" i="1"/>
  <c r="DV132" i="1"/>
  <c r="DP89" i="1"/>
  <c r="EB89" i="1"/>
  <c r="DQ61" i="1"/>
  <c r="EC61" i="1"/>
  <c r="DT167" i="1"/>
  <c r="EF167" i="1"/>
  <c r="DI65" i="1"/>
  <c r="DU65" i="1"/>
  <c r="DI78" i="1"/>
  <c r="DU78" i="1"/>
  <c r="DO11" i="1"/>
  <c r="EA11" i="1"/>
  <c r="DJ142" i="1"/>
  <c r="DV142" i="1"/>
  <c r="DO156" i="1"/>
  <c r="EA156" i="1"/>
  <c r="DS108" i="1"/>
  <c r="EE108" i="1"/>
  <c r="DI19" i="1"/>
  <c r="DU19" i="1"/>
  <c r="DQ33" i="1"/>
  <c r="EC33" i="1"/>
  <c r="DQ87" i="1"/>
  <c r="EC87" i="1"/>
  <c r="DL44" i="1"/>
  <c r="DX44" i="1"/>
  <c r="DN27" i="1"/>
  <c r="DZ27" i="1"/>
  <c r="DM148" i="1"/>
  <c r="DY148" i="1"/>
  <c r="DO12" i="1"/>
  <c r="EA12" i="1"/>
  <c r="DN150" i="1"/>
  <c r="DZ150" i="1"/>
  <c r="DN65" i="1"/>
  <c r="DZ65" i="1"/>
  <c r="DL77" i="1"/>
  <c r="DX77" i="1"/>
  <c r="DJ93" i="1"/>
  <c r="DV93" i="1"/>
  <c r="DO104" i="1"/>
  <c r="EA104" i="1"/>
  <c r="DR157" i="1"/>
  <c r="ED157" i="1"/>
  <c r="DP24" i="1"/>
  <c r="EB24" i="1"/>
  <c r="DS78" i="1"/>
  <c r="EE78" i="1"/>
  <c r="DO66" i="1"/>
  <c r="EA66" i="1"/>
  <c r="DN11" i="1"/>
  <c r="DZ11" i="1"/>
  <c r="DR113" i="1"/>
  <c r="ED113" i="1"/>
  <c r="DO159" i="1"/>
  <c r="EA159" i="1"/>
  <c r="DI40" i="1"/>
  <c r="DU40" i="1"/>
  <c r="DO96" i="1"/>
  <c r="EA96" i="1"/>
  <c r="DR57" i="1"/>
  <c r="ED57" i="1"/>
  <c r="DK41" i="1"/>
  <c r="DW41" i="1"/>
  <c r="DT27" i="1"/>
  <c r="EF27" i="1"/>
  <c r="DK159" i="1"/>
  <c r="DW159" i="1"/>
  <c r="DS45" i="1"/>
  <c r="EE45" i="1"/>
  <c r="DO108" i="1"/>
  <c r="EA108" i="1"/>
  <c r="DJ86" i="1"/>
  <c r="DV86" i="1"/>
  <c r="DQ60" i="1"/>
  <c r="EC60" i="1"/>
  <c r="DO25" i="1"/>
  <c r="EA25" i="1"/>
  <c r="DN32" i="1"/>
  <c r="DZ32" i="1"/>
  <c r="DP38" i="1"/>
  <c r="EB38" i="1"/>
  <c r="DO136" i="1"/>
  <c r="EA136" i="1"/>
  <c r="DO74" i="1"/>
  <c r="EA74" i="1"/>
  <c r="DO19" i="1"/>
  <c r="EA19" i="1"/>
  <c r="DT95" i="1"/>
  <c r="EF95" i="1"/>
  <c r="DN47" i="1"/>
  <c r="DZ47" i="1"/>
  <c r="DR120" i="1"/>
  <c r="ED120" i="1"/>
  <c r="DL123" i="1"/>
  <c r="DX123" i="1"/>
  <c r="DS85" i="1"/>
  <c r="EE85" i="1"/>
  <c r="DM131" i="1"/>
  <c r="DY131" i="1"/>
  <c r="DN28" i="1"/>
  <c r="DZ28" i="1"/>
  <c r="DN29" i="1"/>
  <c r="DZ29" i="1"/>
  <c r="DM164" i="1"/>
  <c r="DY164" i="1"/>
  <c r="DM132" i="1"/>
  <c r="DY132" i="1"/>
  <c r="DO97" i="1"/>
  <c r="EA97" i="1"/>
  <c r="DR163" i="1"/>
  <c r="ED163" i="1"/>
  <c r="DK13" i="1"/>
  <c r="DW13" i="1"/>
  <c r="DK125" i="1"/>
  <c r="DW125" i="1"/>
  <c r="DK109" i="1"/>
  <c r="DW109" i="1"/>
  <c r="DJ119" i="1"/>
  <c r="DV119" i="1"/>
  <c r="DL102" i="1"/>
  <c r="DX102" i="1"/>
  <c r="DK22" i="1"/>
  <c r="DW22" i="1"/>
  <c r="DS37" i="1"/>
  <c r="EE37" i="1"/>
  <c r="DR9" i="1"/>
  <c r="ED9" i="1"/>
  <c r="DR73" i="1"/>
  <c r="ED73" i="1"/>
  <c r="DN54" i="1"/>
  <c r="DZ54" i="1"/>
  <c r="DJ71" i="1"/>
  <c r="DV71" i="1"/>
  <c r="DO14" i="1"/>
  <c r="EA14" i="1"/>
  <c r="DI77" i="1"/>
  <c r="DU77" i="1"/>
  <c r="DQ134" i="1"/>
  <c r="EC134" i="1"/>
  <c r="DR23" i="1"/>
  <c r="ED23" i="1"/>
  <c r="DR144" i="1"/>
  <c r="ED144" i="1"/>
  <c r="DR115" i="1"/>
  <c r="ED115" i="1"/>
  <c r="DI124" i="1"/>
  <c r="DU124" i="1"/>
  <c r="DM47" i="1"/>
  <c r="DY47" i="1"/>
  <c r="DQ30" i="1"/>
  <c r="EC30" i="1"/>
  <c r="DQ27" i="1"/>
  <c r="EC27" i="1"/>
  <c r="DR49" i="1"/>
  <c r="ED49" i="1"/>
  <c r="DN13" i="1"/>
  <c r="DZ13" i="1"/>
  <c r="DR42" i="1"/>
  <c r="ED42" i="1"/>
  <c r="DI30" i="1"/>
  <c r="DU30" i="1"/>
  <c r="DP57" i="1"/>
  <c r="EB57" i="1"/>
  <c r="DO62" i="1"/>
  <c r="EA62" i="1"/>
  <c r="DM108" i="1"/>
  <c r="DY108" i="1"/>
  <c r="DO151" i="1"/>
  <c r="EA151" i="1"/>
  <c r="DJ143" i="1"/>
  <c r="DV143" i="1"/>
  <c r="DO34" i="1"/>
  <c r="EA34" i="1"/>
  <c r="DP37" i="1"/>
  <c r="EB37" i="1"/>
  <c r="DI46" i="1"/>
  <c r="DU46" i="1"/>
  <c r="DR142" i="1"/>
  <c r="ED142" i="1"/>
  <c r="DI96" i="1"/>
  <c r="DU96" i="1"/>
  <c r="DJ103" i="1"/>
  <c r="DV103" i="1"/>
  <c r="DP146" i="1"/>
  <c r="EB146" i="1"/>
  <c r="DP59" i="1"/>
  <c r="EB59" i="1"/>
  <c r="DP122" i="1"/>
  <c r="EB122" i="1"/>
  <c r="DR106" i="1"/>
  <c r="ED106" i="1"/>
  <c r="DQ45" i="1"/>
  <c r="EC45" i="1"/>
  <c r="DI24" i="1"/>
  <c r="DU24" i="1"/>
  <c r="DO38" i="1"/>
  <c r="EA38" i="1"/>
  <c r="DS136" i="1"/>
  <c r="EE136" i="1"/>
  <c r="DR167" i="1"/>
  <c r="ED167" i="1"/>
  <c r="DI121" i="1"/>
  <c r="DU121" i="1"/>
  <c r="DS38" i="1"/>
  <c r="EE38" i="1"/>
  <c r="DN91" i="1"/>
  <c r="DZ91" i="1"/>
  <c r="DS11" i="1"/>
  <c r="EE11" i="1"/>
  <c r="DT28" i="1"/>
  <c r="EF28" i="1"/>
  <c r="DL152" i="1"/>
  <c r="DX152" i="1"/>
  <c r="DQ37" i="1"/>
  <c r="EC37" i="1"/>
  <c r="DL126" i="1"/>
  <c r="DX126" i="1"/>
  <c r="DS20" i="1"/>
  <c r="EE20" i="1"/>
  <c r="DS172" i="1"/>
  <c r="EE172" i="1"/>
  <c r="DN171" i="1"/>
  <c r="DZ171" i="1"/>
  <c r="DL170" i="1"/>
  <c r="DX170" i="1"/>
  <c r="DS171" i="1"/>
  <c r="EE171" i="1"/>
  <c r="DR171" i="1"/>
  <c r="ED171" i="1"/>
  <c r="DP170" i="1"/>
  <c r="EB170" i="1"/>
  <c r="DN18" i="1"/>
  <c r="DZ18" i="1"/>
  <c r="DP18" i="1"/>
  <c r="EB18" i="1"/>
  <c r="DL65" i="1"/>
  <c r="DX65" i="1"/>
  <c r="DO91" i="1"/>
  <c r="EA91" i="1"/>
  <c r="DI167" i="1"/>
  <c r="DU167" i="1"/>
  <c r="DR168" i="1"/>
  <c r="ED168" i="1"/>
  <c r="DS97" i="1"/>
  <c r="EE97" i="1"/>
  <c r="DS155" i="1"/>
  <c r="EE155" i="1"/>
  <c r="DQ55" i="1"/>
  <c r="EC55" i="1"/>
  <c r="DI99" i="1"/>
  <c r="DU99" i="1"/>
  <c r="DJ165" i="1"/>
  <c r="DV165" i="1"/>
  <c r="DS22" i="1"/>
  <c r="EE22" i="1"/>
  <c r="DT101" i="1"/>
  <c r="EF101" i="1"/>
  <c r="DJ104" i="1"/>
  <c r="DV104" i="1"/>
  <c r="DS161" i="1"/>
  <c r="EE161" i="1"/>
  <c r="DI113" i="1"/>
  <c r="DU113" i="1"/>
  <c r="DO110" i="1"/>
  <c r="EA110" i="1"/>
  <c r="DJ135" i="1"/>
  <c r="DV135" i="1"/>
  <c r="DK64" i="1"/>
  <c r="DW64" i="1"/>
  <c r="DL116" i="1"/>
  <c r="DX116" i="1"/>
  <c r="DN26" i="1"/>
  <c r="DZ26" i="1"/>
  <c r="DQ50" i="1"/>
  <c r="EC50" i="1"/>
  <c r="DR107" i="1"/>
  <c r="ED107" i="1"/>
  <c r="DL21" i="1"/>
  <c r="DX21" i="1"/>
  <c r="DQ48" i="1"/>
  <c r="EC48" i="1"/>
  <c r="DP42" i="1"/>
  <c r="EB42" i="1"/>
  <c r="DJ116" i="1"/>
  <c r="DV116" i="1"/>
  <c r="DK138" i="1"/>
  <c r="DW138" i="1"/>
  <c r="DL86" i="1"/>
  <c r="DX86" i="1"/>
  <c r="DO63" i="1"/>
  <c r="EA63" i="1"/>
  <c r="DL10" i="1"/>
  <c r="DX10" i="1"/>
  <c r="DS144" i="1"/>
  <c r="EE144" i="1"/>
  <c r="DM58" i="1"/>
  <c r="DY58" i="1"/>
  <c r="DP141" i="1"/>
  <c r="EB141" i="1"/>
  <c r="DT108" i="1"/>
  <c r="EF108" i="1"/>
  <c r="DK38" i="1"/>
  <c r="DW38" i="1"/>
  <c r="DO21" i="1"/>
  <c r="EA21" i="1"/>
  <c r="DK50" i="1"/>
  <c r="DW50" i="1"/>
  <c r="DS143" i="1"/>
  <c r="EE143" i="1"/>
  <c r="DR72" i="1"/>
  <c r="ED72" i="1"/>
  <c r="DO72" i="1"/>
  <c r="EA72" i="1"/>
  <c r="DT124" i="1"/>
  <c r="EF124" i="1"/>
  <c r="DS128" i="1"/>
  <c r="EE128" i="1"/>
  <c r="DQ124" i="1"/>
  <c r="EC124" i="1"/>
  <c r="DS31" i="1"/>
  <c r="EE31" i="1"/>
  <c r="DL34" i="1"/>
  <c r="DX34" i="1"/>
  <c r="DJ159" i="1"/>
  <c r="DV159" i="1"/>
  <c r="DJ167" i="1"/>
  <c r="DV167" i="1"/>
  <c r="DS72" i="1"/>
  <c r="EE72" i="1"/>
  <c r="DK162" i="1"/>
  <c r="DW162" i="1"/>
  <c r="DJ108" i="1"/>
  <c r="DV108" i="1"/>
  <c r="DT160" i="1"/>
  <c r="EF160" i="1"/>
  <c r="DK103" i="1"/>
  <c r="DW103" i="1"/>
  <c r="DP150" i="1"/>
  <c r="EB150" i="1"/>
  <c r="DM112" i="1"/>
  <c r="DY112" i="1"/>
  <c r="DI84" i="1"/>
  <c r="DU84" i="1"/>
  <c r="DJ17" i="1"/>
  <c r="DV17" i="1"/>
  <c r="DN37" i="1"/>
  <c r="DZ37" i="1"/>
  <c r="DL36" i="1"/>
  <c r="DX36" i="1"/>
  <c r="DK118" i="1"/>
  <c r="DW118" i="1"/>
  <c r="DO23" i="1"/>
  <c r="EA23" i="1"/>
  <c r="DK81" i="1"/>
  <c r="DW81" i="1"/>
  <c r="DR68" i="1"/>
  <c r="ED68" i="1"/>
  <c r="DJ41" i="1"/>
  <c r="DV41" i="1"/>
  <c r="DT49" i="1"/>
  <c r="EF49" i="1"/>
  <c r="DQ11" i="1"/>
  <c r="EC11" i="1"/>
  <c r="DL80" i="1"/>
  <c r="DX80" i="1"/>
  <c r="DN110" i="1"/>
  <c r="DZ110" i="1"/>
  <c r="DM55" i="1"/>
  <c r="DY55" i="1"/>
  <c r="DI62" i="1"/>
  <c r="DU62" i="1"/>
  <c r="DP160" i="1"/>
  <c r="EB160" i="1"/>
  <c r="DK34" i="1"/>
  <c r="DW34" i="1"/>
  <c r="DJ94" i="1"/>
  <c r="DV94" i="1"/>
  <c r="DK161" i="1"/>
  <c r="DW161" i="1"/>
  <c r="DO142" i="1"/>
  <c r="EA142" i="1"/>
  <c r="DM77" i="1"/>
  <c r="DY77" i="1"/>
  <c r="DN17" i="1"/>
  <c r="DZ17" i="1"/>
  <c r="DI103" i="1"/>
  <c r="DU103" i="1"/>
  <c r="DJ58" i="1"/>
  <c r="DV58" i="1"/>
  <c r="DP50" i="1"/>
  <c r="EB50" i="1"/>
  <c r="DQ105" i="1"/>
  <c r="EC105" i="1"/>
  <c r="DQ155" i="1"/>
  <c r="EC155" i="1"/>
  <c r="DS67" i="1"/>
  <c r="EE67" i="1"/>
  <c r="DL29" i="1"/>
  <c r="DX29" i="1"/>
  <c r="DS60" i="1"/>
  <c r="EE60" i="1"/>
  <c r="DQ151" i="1"/>
  <c r="EC151" i="1"/>
  <c r="DL87" i="1"/>
  <c r="DX87" i="1"/>
  <c r="DK51" i="1"/>
  <c r="DW51" i="1"/>
  <c r="DM139" i="1"/>
  <c r="DY139" i="1"/>
  <c r="DM63" i="1"/>
  <c r="DY63" i="1"/>
  <c r="DN115" i="1"/>
  <c r="DZ115" i="1"/>
  <c r="DS42" i="1"/>
  <c r="EE42" i="1"/>
  <c r="DJ136" i="1"/>
  <c r="DV136" i="1"/>
  <c r="DQ106" i="1"/>
  <c r="EC106" i="1"/>
  <c r="DM79" i="1"/>
  <c r="DY79" i="1"/>
  <c r="DS142" i="1"/>
  <c r="EE142" i="1"/>
  <c r="DP81" i="1"/>
  <c r="EB81" i="1"/>
  <c r="DR37" i="1"/>
  <c r="ED37" i="1"/>
  <c r="DR131" i="1"/>
  <c r="ED131" i="1"/>
  <c r="DS157" i="1"/>
  <c r="EE157" i="1"/>
  <c r="DR54" i="1"/>
  <c r="ED54" i="1"/>
  <c r="DK19" i="1"/>
  <c r="DW19" i="1"/>
  <c r="DK153" i="1"/>
  <c r="DW153" i="1"/>
  <c r="DN122" i="1"/>
  <c r="DZ122" i="1"/>
  <c r="DP72" i="1"/>
  <c r="EB72" i="1"/>
  <c r="DK101" i="1"/>
  <c r="DW101" i="1"/>
  <c r="DR13" i="1"/>
  <c r="ED13" i="1"/>
  <c r="DM78" i="1"/>
  <c r="DY78" i="1"/>
  <c r="DL83" i="1"/>
  <c r="DX83" i="1"/>
  <c r="DP152" i="1"/>
  <c r="EB152" i="1"/>
  <c r="DL53" i="1"/>
  <c r="DX53" i="1"/>
  <c r="DN117" i="1"/>
  <c r="DZ117" i="1"/>
  <c r="DJ156" i="1"/>
  <c r="DV156" i="1"/>
  <c r="DK115" i="1"/>
  <c r="DW115" i="1"/>
  <c r="DT152" i="1"/>
  <c r="EF152" i="1"/>
  <c r="DJ123" i="1"/>
  <c r="DV123" i="1"/>
  <c r="DL115" i="1"/>
  <c r="DX115" i="1"/>
  <c r="DQ146" i="1"/>
  <c r="EC146" i="1"/>
  <c r="DR154" i="1"/>
  <c r="ED154" i="1"/>
  <c r="DO70" i="1"/>
  <c r="EA70" i="1"/>
  <c r="DM83" i="1"/>
  <c r="DY83" i="1"/>
  <c r="DN113" i="1"/>
  <c r="DZ113" i="1"/>
  <c r="DP71" i="1"/>
  <c r="EB71" i="1"/>
  <c r="DI59" i="1"/>
  <c r="DU59" i="1"/>
  <c r="DT111" i="1"/>
  <c r="EF111" i="1"/>
  <c r="DP104" i="1"/>
  <c r="EB104" i="1"/>
  <c r="DS47" i="1"/>
  <c r="EE47" i="1"/>
  <c r="DJ48" i="1"/>
  <c r="DV48" i="1"/>
  <c r="DJ97" i="1"/>
  <c r="DV97" i="1"/>
  <c r="DJ166" i="1"/>
  <c r="DV166" i="1"/>
  <c r="DQ108" i="1"/>
  <c r="EC108" i="1"/>
  <c r="DI71" i="1"/>
  <c r="DU71" i="1"/>
  <c r="DM109" i="1"/>
  <c r="DY109" i="1"/>
  <c r="DL33" i="1"/>
  <c r="DX33" i="1"/>
  <c r="DR71" i="1"/>
  <c r="ED71" i="1"/>
  <c r="DK142" i="1"/>
  <c r="DW142" i="1"/>
  <c r="DL106" i="1"/>
  <c r="DX106" i="1"/>
  <c r="DK11" i="1"/>
  <c r="DW11" i="1"/>
  <c r="DS14" i="1"/>
  <c r="EE14" i="1"/>
  <c r="DR32" i="1"/>
  <c r="ED32" i="1"/>
  <c r="DP69" i="1"/>
  <c r="EB69" i="1"/>
  <c r="DT104" i="1"/>
  <c r="EF104" i="1"/>
  <c r="DK96" i="1"/>
  <c r="DW96" i="1"/>
  <c r="DN59" i="1"/>
  <c r="DZ59" i="1"/>
  <c r="DJ19" i="1"/>
  <c r="DV19" i="1"/>
  <c r="DM48" i="1"/>
  <c r="DY48" i="1"/>
  <c r="DT75" i="1"/>
  <c r="EF75" i="1"/>
  <c r="DS151" i="1"/>
  <c r="EE151" i="1"/>
  <c r="DT121" i="1"/>
  <c r="EF121" i="1"/>
  <c r="DT80" i="1"/>
  <c r="EF80" i="1"/>
  <c r="DP97" i="1"/>
  <c r="EB97" i="1"/>
  <c r="DR151" i="1"/>
  <c r="ED151" i="1"/>
  <c r="DS153" i="1"/>
  <c r="EE153" i="1"/>
  <c r="DS138" i="1"/>
  <c r="EE138" i="1"/>
  <c r="DQ122" i="1"/>
  <c r="EC122" i="1"/>
  <c r="DK10" i="1"/>
  <c r="DW10" i="1"/>
  <c r="DT140" i="1"/>
  <c r="EF140" i="1"/>
  <c r="DP14" i="1"/>
  <c r="EB14" i="1"/>
  <c r="DI105" i="1"/>
  <c r="DU105" i="1"/>
  <c r="DL162" i="1"/>
  <c r="DX162" i="1"/>
  <c r="DP132" i="1"/>
  <c r="EB132" i="1"/>
  <c r="DK7" i="1"/>
  <c r="DW7" i="1"/>
  <c r="DL94" i="1"/>
  <c r="DX94" i="1"/>
  <c r="DJ31" i="1"/>
  <c r="DV31" i="1"/>
  <c r="DS51" i="1"/>
  <c r="EE51" i="1"/>
  <c r="DK112" i="1"/>
  <c r="DW112" i="1"/>
  <c r="DT162" i="1"/>
  <c r="EF162" i="1"/>
  <c r="DP159" i="1"/>
  <c r="EB159" i="1"/>
  <c r="DR38" i="1"/>
  <c r="ED38" i="1"/>
  <c r="DT32" i="1"/>
  <c r="EF32" i="1"/>
  <c r="DS50" i="1"/>
  <c r="EE50" i="1"/>
  <c r="DR111" i="1"/>
  <c r="ED111" i="1"/>
  <c r="DT149" i="1"/>
  <c r="EF149" i="1"/>
  <c r="DI118" i="1"/>
  <c r="DU118" i="1"/>
  <c r="DT102" i="1"/>
  <c r="EF102" i="1"/>
  <c r="DT58" i="1"/>
  <c r="EF58" i="1"/>
  <c r="DJ13" i="1"/>
  <c r="DV13" i="1"/>
  <c r="DL26" i="1"/>
  <c r="DX26" i="1"/>
  <c r="DP60" i="1"/>
  <c r="EB60" i="1"/>
  <c r="DL135" i="1"/>
  <c r="DX135" i="1"/>
  <c r="DQ114" i="1"/>
  <c r="EC114" i="1"/>
  <c r="DO28" i="1"/>
  <c r="EA28" i="1"/>
  <c r="DN74" i="1"/>
  <c r="DZ74" i="1"/>
  <c r="DS132" i="1"/>
  <c r="EE132" i="1"/>
  <c r="DP92" i="1"/>
  <c r="EB92" i="1"/>
  <c r="DM34" i="1"/>
  <c r="DY34" i="1"/>
  <c r="DT42" i="1"/>
  <c r="EF42" i="1"/>
  <c r="DJ78" i="1"/>
  <c r="DV78" i="1"/>
  <c r="DS61" i="1"/>
  <c r="EE61" i="1"/>
  <c r="DS117" i="1"/>
  <c r="EE117" i="1"/>
  <c r="DN152" i="1"/>
  <c r="DZ152" i="1"/>
  <c r="DL8" i="1"/>
  <c r="DX8" i="1"/>
  <c r="DQ72" i="1"/>
  <c r="EC72" i="1"/>
  <c r="DL89" i="1"/>
  <c r="DX89" i="1"/>
  <c r="DQ126" i="1"/>
  <c r="EC126" i="1"/>
  <c r="DP164" i="1"/>
  <c r="EB164" i="1"/>
  <c r="DL124" i="1"/>
  <c r="DX124" i="1"/>
  <c r="DM138" i="1"/>
  <c r="DY138" i="1"/>
  <c r="DM147" i="1"/>
  <c r="DY147" i="1"/>
  <c r="DS159" i="1"/>
  <c r="EE159" i="1"/>
  <c r="DP95" i="1"/>
  <c r="EB95" i="1"/>
  <c r="DI23" i="1"/>
  <c r="DU23" i="1"/>
  <c r="DI151" i="1"/>
  <c r="DU151" i="1"/>
  <c r="DS90" i="1"/>
  <c r="EE90" i="1"/>
  <c r="DS100" i="1"/>
  <c r="EE100" i="1"/>
  <c r="DI93" i="1"/>
  <c r="DU93" i="1"/>
  <c r="DI13" i="1"/>
  <c r="DU13" i="1"/>
  <c r="DR103" i="1"/>
  <c r="ED103" i="1"/>
  <c r="DO154" i="1"/>
  <c r="EA154" i="1"/>
  <c r="DJ21" i="1"/>
  <c r="DV21" i="1"/>
  <c r="DJ89" i="1"/>
  <c r="DV89" i="1"/>
  <c r="DS109" i="1"/>
  <c r="EE109" i="1"/>
  <c r="DO134" i="1"/>
  <c r="EA134" i="1"/>
  <c r="DL66" i="1"/>
  <c r="DX66" i="1"/>
  <c r="DJ25" i="1"/>
  <c r="DV25" i="1"/>
  <c r="DP119" i="1"/>
  <c r="EB119" i="1"/>
  <c r="DK49" i="1"/>
  <c r="DW49" i="1"/>
  <c r="DJ66" i="1"/>
  <c r="DV66" i="1"/>
  <c r="DM100" i="1"/>
  <c r="DY100" i="1"/>
  <c r="DN119" i="1"/>
  <c r="DZ119" i="1"/>
  <c r="DT48" i="1"/>
  <c r="EF48" i="1"/>
  <c r="DM111" i="1"/>
  <c r="DY111" i="1"/>
  <c r="DP133" i="1"/>
  <c r="EB133" i="1"/>
  <c r="DN88" i="1"/>
  <c r="DZ88" i="1"/>
  <c r="DQ152" i="1"/>
  <c r="EC152" i="1"/>
  <c r="DJ30" i="1"/>
  <c r="DV30" i="1"/>
  <c r="DO87" i="1"/>
  <c r="EA87" i="1"/>
  <c r="DQ112" i="1"/>
  <c r="EC112" i="1"/>
  <c r="DP124" i="1"/>
  <c r="EB124" i="1"/>
  <c r="DP31" i="1"/>
  <c r="EB31" i="1"/>
  <c r="DR145" i="1"/>
  <c r="ED145" i="1"/>
  <c r="DR110" i="1"/>
  <c r="ED110" i="1"/>
  <c r="DQ10" i="1"/>
  <c r="EC10" i="1"/>
  <c r="DJ26" i="1"/>
  <c r="DV26" i="1"/>
  <c r="DO89" i="1"/>
  <c r="EA89" i="1"/>
  <c r="DP19" i="1"/>
  <c r="EB19" i="1"/>
  <c r="DI139" i="1"/>
  <c r="DU139" i="1"/>
  <c r="DI86" i="1"/>
  <c r="DU86" i="1"/>
  <c r="DS53" i="1"/>
  <c r="EE53" i="1"/>
  <c r="DI45" i="1"/>
  <c r="DU45" i="1"/>
  <c r="DQ117" i="1"/>
  <c r="EC117" i="1"/>
  <c r="DM53" i="1"/>
  <c r="DY53" i="1"/>
  <c r="DQ107" i="1"/>
  <c r="EC107" i="1"/>
  <c r="DQ85" i="1"/>
  <c r="EC85" i="1"/>
  <c r="DK163" i="1"/>
  <c r="DW163" i="1"/>
  <c r="DP52" i="1"/>
  <c r="EB52" i="1"/>
  <c r="DS125" i="1"/>
  <c r="EE125" i="1"/>
  <c r="DS116" i="1"/>
  <c r="EE116" i="1"/>
  <c r="DP30" i="1"/>
  <c r="EB30" i="1"/>
  <c r="DO58" i="1"/>
  <c r="EA58" i="1"/>
  <c r="DR74" i="1"/>
  <c r="ED74" i="1"/>
  <c r="DK69" i="1"/>
  <c r="DW69" i="1"/>
  <c r="DM86" i="1"/>
  <c r="DY86" i="1"/>
  <c r="DN105" i="1"/>
  <c r="DZ105" i="1"/>
  <c r="DP26" i="1"/>
  <c r="EB26" i="1"/>
  <c r="DP53" i="1"/>
  <c r="EB53" i="1"/>
  <c r="DN41" i="1"/>
  <c r="DZ41" i="1"/>
  <c r="DS80" i="1"/>
  <c r="EE80" i="1"/>
  <c r="DO49" i="1"/>
  <c r="EA49" i="1"/>
  <c r="DT79" i="1"/>
  <c r="EF79" i="1"/>
  <c r="DO33" i="1"/>
  <c r="EA33" i="1"/>
  <c r="DJ12" i="1"/>
  <c r="DV12" i="1"/>
  <c r="DR21" i="1"/>
  <c r="ED21" i="1"/>
  <c r="DK72" i="1"/>
  <c r="DW72" i="1"/>
  <c r="DR130" i="1"/>
  <c r="ED130" i="1"/>
  <c r="DN153" i="1"/>
  <c r="DZ153" i="1"/>
  <c r="DO80" i="1"/>
  <c r="EA80" i="1"/>
  <c r="DP56" i="1"/>
  <c r="EB56" i="1"/>
  <c r="DL93" i="1"/>
  <c r="DX93" i="1"/>
  <c r="DN159" i="1"/>
  <c r="DZ159" i="1"/>
  <c r="DQ99" i="1"/>
  <c r="EC99" i="1"/>
  <c r="DJ127" i="1"/>
  <c r="DV127" i="1"/>
  <c r="DP68" i="1"/>
  <c r="EB68" i="1"/>
  <c r="DK48" i="1"/>
  <c r="DW48" i="1"/>
  <c r="DJ59" i="1"/>
  <c r="DV59" i="1"/>
  <c r="DN83" i="1"/>
  <c r="DZ83" i="1"/>
  <c r="DO117" i="1"/>
  <c r="EA117" i="1"/>
  <c r="DJ114" i="1"/>
  <c r="DV114" i="1"/>
  <c r="DN165" i="1"/>
  <c r="DZ165" i="1"/>
  <c r="DN145" i="1"/>
  <c r="DZ145" i="1"/>
  <c r="DK106" i="1"/>
  <c r="DW106" i="1"/>
  <c r="DP161" i="1"/>
  <c r="EB161" i="1"/>
  <c r="DQ39" i="1"/>
  <c r="EC39" i="1"/>
  <c r="DO155" i="1"/>
  <c r="EA155" i="1"/>
  <c r="DI162" i="1"/>
  <c r="DU162" i="1"/>
  <c r="DM82" i="1"/>
  <c r="DY82" i="1"/>
  <c r="DN125" i="1"/>
  <c r="DZ125" i="1"/>
  <c r="DQ70" i="1"/>
  <c r="EC70" i="1"/>
  <c r="DN82" i="1"/>
  <c r="DZ82" i="1"/>
  <c r="DP34" i="1"/>
  <c r="EB34" i="1"/>
  <c r="DP49" i="1"/>
  <c r="EB49" i="1"/>
  <c r="DP17" i="1"/>
  <c r="EB17" i="1"/>
  <c r="DM54" i="1"/>
  <c r="DY54" i="1"/>
  <c r="DO118" i="1"/>
  <c r="EA118" i="1"/>
  <c r="DR89" i="1"/>
  <c r="ED89" i="1"/>
  <c r="DP22" i="1"/>
  <c r="EB22" i="1"/>
  <c r="DN87" i="1"/>
  <c r="DZ87" i="1"/>
  <c r="DI126" i="1"/>
  <c r="DU126" i="1"/>
  <c r="DJ100" i="1"/>
  <c r="DV100" i="1"/>
  <c r="DN73" i="1"/>
  <c r="DZ73" i="1"/>
  <c r="DR46" i="1"/>
  <c r="ED46" i="1"/>
  <c r="DO37" i="1"/>
  <c r="EA37" i="1"/>
  <c r="DI31" i="1"/>
  <c r="DU31" i="1"/>
  <c r="DM41" i="1"/>
  <c r="DY41" i="1"/>
  <c r="DR44" i="1"/>
  <c r="ED44" i="1"/>
  <c r="DP109" i="1"/>
  <c r="EB109" i="1"/>
  <c r="DN97" i="1"/>
  <c r="DZ97" i="1"/>
  <c r="DK17" i="1"/>
  <c r="DW17" i="1"/>
  <c r="DI57" i="1"/>
  <c r="DU57" i="1"/>
  <c r="DK42" i="1"/>
  <c r="DW42" i="1"/>
  <c r="DP70" i="1"/>
  <c r="EB70" i="1"/>
  <c r="DI76" i="1"/>
  <c r="DU76" i="1"/>
  <c r="DJ7" i="1"/>
  <c r="DV7" i="1"/>
  <c r="DO125" i="1"/>
  <c r="EA125" i="1"/>
  <c r="DT163" i="1"/>
  <c r="EF163" i="1"/>
  <c r="DT103" i="1"/>
  <c r="EF103" i="1"/>
  <c r="DM119" i="1"/>
  <c r="DY119" i="1"/>
  <c r="DM95" i="1"/>
  <c r="DY95" i="1"/>
  <c r="DK20" i="1"/>
  <c r="DW20" i="1"/>
  <c r="DK172" i="1"/>
  <c r="DW172" i="1"/>
  <c r="DR170" i="1"/>
  <c r="ED170" i="1"/>
  <c r="DP169" i="1"/>
  <c r="EB169" i="1"/>
  <c r="DK171" i="1"/>
  <c r="DW171" i="1"/>
  <c r="DJ171" i="1"/>
  <c r="DV171" i="1"/>
  <c r="DL169" i="1"/>
  <c r="DX169" i="1"/>
  <c r="DM18" i="1"/>
  <c r="DY18" i="1"/>
  <c r="DT18" i="1"/>
  <c r="EF18" i="1"/>
  <c r="DM7" i="1"/>
  <c r="DY7" i="1"/>
  <c r="DM33" i="1"/>
  <c r="DY33" i="1"/>
  <c r="DO167" i="1"/>
  <c r="EA167" i="1"/>
  <c r="DR92" i="1"/>
  <c r="ED92" i="1"/>
  <c r="DT157" i="1"/>
  <c r="EF157" i="1"/>
  <c r="DO120" i="1"/>
  <c r="EA120" i="1"/>
  <c r="DI81" i="1"/>
  <c r="DU81" i="1"/>
  <c r="DS137" i="1"/>
  <c r="EE137" i="1"/>
  <c r="DO16" i="1"/>
  <c r="EA16" i="1"/>
  <c r="DL81" i="1"/>
  <c r="DX81" i="1"/>
  <c r="DI73" i="1"/>
  <c r="DU73" i="1"/>
  <c r="DI55" i="1"/>
  <c r="DU55" i="1"/>
  <c r="DQ54" i="1"/>
  <c r="EC54" i="1"/>
  <c r="DP137" i="1"/>
  <c r="EB137" i="1"/>
  <c r="DT34" i="1"/>
  <c r="EF34" i="1"/>
  <c r="DT10" i="1"/>
  <c r="EF10" i="1"/>
  <c r="DT148" i="1"/>
  <c r="EF148" i="1"/>
  <c r="DL95" i="1"/>
  <c r="DX95" i="1"/>
  <c r="DK39" i="1"/>
  <c r="DW39" i="1"/>
  <c r="DM94" i="1"/>
  <c r="DY94" i="1"/>
  <c r="DK122" i="1"/>
  <c r="DW122" i="1"/>
  <c r="DL49" i="1"/>
  <c r="DX49" i="1"/>
  <c r="DJ8" i="1"/>
  <c r="DV8" i="1"/>
  <c r="DL145" i="1"/>
  <c r="DX145" i="1"/>
  <c r="DN137" i="1"/>
  <c r="DZ137" i="1"/>
  <c r="DT150" i="1"/>
  <c r="EF150" i="1"/>
  <c r="DP113" i="1"/>
  <c r="EB113" i="1"/>
  <c r="DJ163" i="1"/>
  <c r="DV163" i="1"/>
  <c r="DR40" i="1"/>
  <c r="ED40" i="1"/>
  <c r="DN62" i="1"/>
  <c r="DZ62" i="1"/>
  <c r="DS69" i="1"/>
  <c r="EE69" i="1"/>
  <c r="DI130" i="1"/>
  <c r="DU130" i="1"/>
  <c r="DQ31" i="1"/>
  <c r="EC31" i="1"/>
  <c r="DO8" i="1"/>
  <c r="EA8" i="1"/>
  <c r="DI166" i="1"/>
  <c r="DU166" i="1"/>
  <c r="DJ74" i="1"/>
  <c r="DV74" i="1"/>
  <c r="DT17" i="1"/>
  <c r="EF17" i="1"/>
  <c r="DK36" i="1"/>
  <c r="DW36" i="1"/>
  <c r="DS13" i="1"/>
  <c r="EE13" i="1"/>
  <c r="DL64" i="1"/>
  <c r="DX64" i="1"/>
  <c r="DT16" i="1"/>
  <c r="EF16" i="1"/>
  <c r="DI154" i="1"/>
  <c r="DU154" i="1"/>
  <c r="DM121" i="1"/>
  <c r="DY121" i="1"/>
  <c r="DS104" i="1"/>
  <c r="EE104" i="1"/>
  <c r="DN164" i="1"/>
  <c r="DZ164" i="1"/>
  <c r="DR66" i="1"/>
  <c r="ED66" i="1"/>
  <c r="DS130" i="1"/>
  <c r="EE130" i="1"/>
  <c r="DI141" i="1"/>
  <c r="DU141" i="1"/>
  <c r="DP88" i="1"/>
  <c r="EB88" i="1"/>
  <c r="DR98" i="1"/>
  <c r="ED98" i="1"/>
  <c r="DT141" i="1"/>
  <c r="EF141" i="1"/>
  <c r="DN45" i="1"/>
  <c r="DZ45" i="1"/>
  <c r="DJ24" i="1"/>
  <c r="DV24" i="1"/>
  <c r="DL38" i="1"/>
  <c r="DX38" i="1"/>
  <c r="DS25" i="1"/>
  <c r="EE25" i="1"/>
  <c r="DL154" i="1"/>
  <c r="DX154" i="1"/>
  <c r="DK14" i="1"/>
  <c r="DW14" i="1"/>
  <c r="DM80" i="1"/>
  <c r="DY80" i="1"/>
  <c r="DT116" i="1"/>
  <c r="EF116" i="1"/>
  <c r="DM38" i="1"/>
  <c r="DY38" i="1"/>
  <c r="DO35" i="1"/>
  <c r="EA35" i="1"/>
  <c r="DM160" i="1"/>
  <c r="DY160" i="1"/>
  <c r="DK139" i="1"/>
  <c r="DW139" i="1"/>
  <c r="DP131" i="1"/>
  <c r="EB131" i="1"/>
  <c r="DI34" i="1"/>
  <c r="DU34" i="1"/>
  <c r="DJ113" i="1"/>
  <c r="DV113" i="1"/>
  <c r="DL167" i="1"/>
  <c r="DX167" i="1"/>
  <c r="DN120" i="1"/>
  <c r="DZ120" i="1"/>
  <c r="DL68" i="1"/>
  <c r="DX68" i="1"/>
  <c r="DJ76" i="1"/>
  <c r="DV76" i="1"/>
  <c r="DK29" i="1"/>
  <c r="DW29" i="1"/>
  <c r="DJ133" i="1"/>
  <c r="DV133" i="1"/>
  <c r="DR148" i="1"/>
  <c r="ED148" i="1"/>
  <c r="DI165" i="1"/>
  <c r="DU165" i="1"/>
  <c r="DR105" i="1"/>
  <c r="ED105" i="1"/>
  <c r="DK104" i="1"/>
  <c r="DW104" i="1"/>
  <c r="DQ115" i="1"/>
  <c r="EC115" i="1"/>
  <c r="DK74" i="1"/>
  <c r="DW74" i="1"/>
  <c r="DN96" i="1"/>
  <c r="DZ96" i="1"/>
  <c r="DI106" i="1"/>
  <c r="DU106" i="1"/>
  <c r="DN140" i="1"/>
  <c r="DZ140" i="1"/>
  <c r="DQ34" i="1"/>
  <c r="EC34" i="1"/>
  <c r="DJ82" i="1"/>
  <c r="DV82" i="1"/>
  <c r="DQ163" i="1"/>
  <c r="EC163" i="1"/>
  <c r="DP115" i="1"/>
  <c r="EB115" i="1"/>
  <c r="DI66" i="1"/>
  <c r="DU66" i="1"/>
  <c r="DR47" i="1"/>
  <c r="ED47" i="1"/>
  <c r="DQ168" i="1"/>
  <c r="EC168" i="1"/>
  <c r="DO99" i="1"/>
  <c r="EA99" i="1"/>
  <c r="DI36" i="1"/>
  <c r="DU36" i="1"/>
  <c r="DS27" i="1"/>
  <c r="EE27" i="1"/>
  <c r="DS145" i="1"/>
  <c r="EE145" i="1"/>
  <c r="DQ21" i="1"/>
  <c r="EC21" i="1"/>
  <c r="DL168" i="1"/>
  <c r="DX168" i="1"/>
  <c r="DK108" i="1"/>
  <c r="DW108" i="1"/>
  <c r="DM40" i="1"/>
  <c r="DY40" i="1"/>
  <c r="DR132" i="1"/>
  <c r="ED132" i="1"/>
  <c r="DQ93" i="1"/>
  <c r="EC93" i="1"/>
  <c r="DT22" i="1"/>
  <c r="EF22" i="1"/>
  <c r="DI47" i="1"/>
  <c r="DU47" i="1"/>
  <c r="DT99" i="1"/>
  <c r="EF99" i="1"/>
  <c r="DS33" i="1"/>
  <c r="EE33" i="1"/>
  <c r="DL90" i="1"/>
  <c r="DX90" i="1"/>
  <c r="DQ113" i="1"/>
  <c r="EC113" i="1"/>
  <c r="DS96" i="1"/>
  <c r="EE96" i="1"/>
  <c r="DM127" i="1"/>
  <c r="DY127" i="1"/>
  <c r="DS120" i="1"/>
  <c r="EE120" i="1"/>
  <c r="DN22" i="1"/>
  <c r="DZ22" i="1"/>
  <c r="DL114" i="1"/>
  <c r="DX114" i="1"/>
  <c r="DI156" i="1"/>
  <c r="DU156" i="1"/>
  <c r="DJ101" i="1"/>
  <c r="DV101" i="1"/>
  <c r="DS163" i="1"/>
  <c r="EE163" i="1"/>
  <c r="DN124" i="1"/>
  <c r="DZ124" i="1"/>
  <c r="DM140" i="1"/>
  <c r="DY140" i="1"/>
  <c r="DT142" i="1"/>
  <c r="EF142" i="1"/>
  <c r="DS114" i="1"/>
  <c r="EE114" i="1"/>
  <c r="DS84" i="1"/>
  <c r="EE84" i="1"/>
  <c r="DR147" i="1"/>
  <c r="ED147" i="1"/>
  <c r="DS23" i="1"/>
  <c r="EE23" i="1"/>
  <c r="DT87" i="1"/>
  <c r="EF87" i="1"/>
  <c r="DT144" i="1"/>
  <c r="EF144" i="1"/>
  <c r="DJ164" i="1"/>
  <c r="DV164" i="1"/>
  <c r="DQ41" i="1"/>
  <c r="EC41" i="1"/>
  <c r="DL41" i="1"/>
  <c r="DX41" i="1"/>
  <c r="DL163" i="1"/>
  <c r="DX163" i="1"/>
  <c r="DI133" i="1"/>
  <c r="DU133" i="1"/>
  <c r="DT38" i="1"/>
  <c r="EF38" i="1"/>
  <c r="DT143" i="1"/>
  <c r="EF143" i="1"/>
  <c r="DP7" i="1"/>
  <c r="EB7" i="1"/>
  <c r="DL107" i="1"/>
  <c r="DX107" i="1"/>
  <c r="DN35" i="1"/>
  <c r="DZ35" i="1"/>
  <c r="DS135" i="1"/>
  <c r="EE135" i="1"/>
  <c r="DM168" i="1"/>
  <c r="DY168" i="1"/>
  <c r="DN126" i="1"/>
  <c r="DZ126" i="1"/>
  <c r="DP86" i="1"/>
  <c r="EB86" i="1"/>
  <c r="DQ46" i="1"/>
  <c r="EC46" i="1"/>
  <c r="DI63" i="1"/>
  <c r="DU63" i="1"/>
  <c r="DJ45" i="1"/>
  <c r="DV45" i="1"/>
  <c r="DL103" i="1"/>
  <c r="DX103" i="1"/>
  <c r="DT158" i="1"/>
  <c r="EF158" i="1"/>
  <c r="DK134" i="1"/>
  <c r="DW134" i="1"/>
  <c r="DI6" i="1"/>
  <c r="DU6" i="1"/>
  <c r="DL85" i="1"/>
  <c r="DX85" i="1"/>
  <c r="DT29" i="1"/>
  <c r="EF29" i="1"/>
  <c r="DR80" i="1"/>
  <c r="ED80" i="1"/>
  <c r="DJ49" i="1"/>
  <c r="DV49" i="1"/>
  <c r="DR125" i="1"/>
  <c r="ED125" i="1"/>
  <c r="DQ69" i="1"/>
  <c r="EC69" i="1"/>
  <c r="DK117" i="1"/>
  <c r="DW117" i="1"/>
  <c r="DJ117" i="1"/>
  <c r="DV117" i="1"/>
  <c r="DJ22" i="1"/>
  <c r="DV22" i="1"/>
  <c r="DM137" i="1"/>
  <c r="DY137" i="1"/>
  <c r="DJ115" i="1"/>
  <c r="DV115" i="1"/>
  <c r="DJ154" i="1"/>
  <c r="DV154" i="1"/>
  <c r="DJ42" i="1"/>
  <c r="DV42" i="1"/>
  <c r="DT89" i="1"/>
  <c r="EF89" i="1"/>
  <c r="DL67" i="1"/>
  <c r="DX67" i="1"/>
  <c r="DK146" i="1"/>
  <c r="DW146" i="1"/>
  <c r="DJ77" i="1"/>
  <c r="DV77" i="1"/>
  <c r="DT7" i="1"/>
  <c r="EF7" i="1"/>
  <c r="DS149" i="1"/>
  <c r="EE149" i="1"/>
  <c r="DQ83" i="1"/>
  <c r="EC83" i="1"/>
  <c r="DP54" i="1"/>
  <c r="EB54" i="1"/>
  <c r="DN56" i="1"/>
  <c r="DZ56" i="1"/>
  <c r="DK132" i="1"/>
  <c r="DW132" i="1"/>
  <c r="DT33" i="1"/>
  <c r="EF33" i="1"/>
  <c r="DM118" i="1"/>
  <c r="DY118" i="1"/>
  <c r="DR64" i="1"/>
  <c r="ED64" i="1"/>
  <c r="DS124" i="1"/>
  <c r="EE124" i="1"/>
  <c r="DN107" i="1"/>
  <c r="DZ107" i="1"/>
  <c r="DK111" i="1"/>
  <c r="DW111" i="1"/>
  <c r="DL24" i="1"/>
  <c r="DX24" i="1"/>
  <c r="DK90" i="1"/>
  <c r="DW90" i="1"/>
  <c r="DL127" i="1"/>
  <c r="DX127" i="1"/>
  <c r="DM142" i="1"/>
  <c r="DY142" i="1"/>
  <c r="DQ88" i="1"/>
  <c r="EC88" i="1"/>
  <c r="DP45" i="1"/>
  <c r="EB45" i="1"/>
  <c r="DK71" i="1"/>
  <c r="DW71" i="1"/>
  <c r="DK114" i="1"/>
  <c r="DW114" i="1"/>
  <c r="DM43" i="1"/>
  <c r="DY43" i="1"/>
  <c r="DK79" i="1"/>
  <c r="DW79" i="1"/>
  <c r="DQ9" i="1"/>
  <c r="EC9" i="1"/>
  <c r="DJ138" i="1"/>
  <c r="DV138" i="1"/>
  <c r="DK8" i="1"/>
  <c r="DW8" i="1"/>
  <c r="DP36" i="1"/>
  <c r="EB36" i="1"/>
  <c r="DS58" i="1"/>
  <c r="EE58" i="1"/>
  <c r="DN134" i="1"/>
  <c r="DZ134" i="1"/>
  <c r="DL7" i="1"/>
  <c r="DX7" i="1"/>
  <c r="DN146" i="1"/>
  <c r="DZ146" i="1"/>
  <c r="DL51" i="1"/>
  <c r="DX51" i="1"/>
  <c r="DM157" i="1"/>
  <c r="DY157" i="1"/>
  <c r="DO129" i="1"/>
  <c r="EA129" i="1"/>
  <c r="DI9" i="1"/>
  <c r="DU9" i="1"/>
  <c r="DT122" i="1"/>
  <c r="EF122" i="1"/>
  <c r="DI143" i="1"/>
  <c r="DU143" i="1"/>
  <c r="DM73" i="1"/>
  <c r="DY73" i="1"/>
  <c r="DN43" i="1"/>
  <c r="DZ43" i="1"/>
  <c r="DJ54" i="1"/>
  <c r="DV54" i="1"/>
  <c r="DJ160" i="1"/>
  <c r="DV160" i="1"/>
  <c r="DS168" i="1"/>
  <c r="EE168" i="1"/>
  <c r="DJ134" i="1"/>
  <c r="DV134" i="1"/>
  <c r="DJ149" i="1"/>
  <c r="DV149" i="1"/>
  <c r="DS146" i="1"/>
  <c r="EE146" i="1"/>
  <c r="DI58" i="1"/>
  <c r="DU58" i="1"/>
  <c r="DR96" i="1"/>
  <c r="ED96" i="1"/>
  <c r="DL13" i="1"/>
  <c r="DX13" i="1"/>
  <c r="DS103" i="1"/>
  <c r="EE103" i="1"/>
  <c r="DO77" i="1"/>
  <c r="EA77" i="1"/>
  <c r="DM167" i="1"/>
  <c r="DY167" i="1"/>
  <c r="DT23" i="1"/>
  <c r="EF23" i="1"/>
  <c r="DR140" i="1"/>
  <c r="ED140" i="1"/>
  <c r="DO41" i="1"/>
  <c r="EA41" i="1"/>
  <c r="DS152" i="1"/>
  <c r="EE152" i="1"/>
  <c r="DL146" i="1"/>
  <c r="DX146" i="1"/>
  <c r="DL166" i="1"/>
  <c r="DX166" i="1"/>
  <c r="DI39" i="1"/>
  <c r="DU39" i="1"/>
  <c r="DL46" i="1"/>
  <c r="DX46" i="1"/>
  <c r="DI12" i="1"/>
  <c r="DU12" i="1"/>
  <c r="DS43" i="1"/>
  <c r="EE43" i="1"/>
  <c r="DL150" i="1"/>
  <c r="DX150" i="1"/>
  <c r="DJ60" i="1"/>
  <c r="DV60" i="1"/>
  <c r="DI42" i="1"/>
  <c r="DU42" i="1"/>
  <c r="DN67" i="1"/>
  <c r="DZ67" i="1"/>
  <c r="DK45" i="1"/>
  <c r="DW45" i="1"/>
  <c r="DQ104" i="1"/>
  <c r="EC104" i="1"/>
  <c r="DQ81" i="1"/>
  <c r="EC81" i="1"/>
  <c r="DI17" i="1"/>
  <c r="DU17" i="1"/>
  <c r="DS56" i="1"/>
  <c r="EE56" i="1"/>
  <c r="DT71" i="1"/>
  <c r="EF71" i="1"/>
  <c r="DN166" i="1"/>
  <c r="DZ166" i="1"/>
  <c r="DN160" i="1"/>
  <c r="DZ160" i="1"/>
  <c r="DI91" i="1"/>
  <c r="DU91" i="1"/>
  <c r="DQ44" i="1"/>
  <c r="EC44" i="1"/>
  <c r="DS115" i="1"/>
  <c r="EE115" i="1"/>
  <c r="DK130" i="1"/>
  <c r="DW130" i="1"/>
  <c r="DJ91" i="1"/>
  <c r="DV91" i="1"/>
  <c r="DT138" i="1"/>
  <c r="EF138" i="1"/>
  <c r="DT126" i="1"/>
  <c r="EF126" i="1"/>
  <c r="DI147" i="1"/>
  <c r="DU147" i="1"/>
  <c r="DI114" i="1"/>
  <c r="DU114" i="1"/>
  <c r="DJ106" i="1"/>
  <c r="DV106" i="1"/>
  <c r="DN64" i="1"/>
  <c r="DZ64" i="1"/>
  <c r="DT8" i="1"/>
  <c r="EF8" i="1"/>
  <c r="DR84" i="1"/>
  <c r="ED84" i="1"/>
  <c r="DS44" i="1"/>
  <c r="EE44" i="1"/>
  <c r="DR124" i="1"/>
  <c r="ED124" i="1"/>
  <c r="DS94" i="1"/>
  <c r="EE94" i="1"/>
  <c r="DP9" i="1"/>
  <c r="EB9" i="1"/>
  <c r="DI27" i="1"/>
  <c r="DU27" i="1"/>
  <c r="DS101" i="1"/>
  <c r="EE101" i="1"/>
  <c r="DJ162" i="1"/>
  <c r="DV162" i="1"/>
  <c r="DQ66" i="1"/>
  <c r="EC66" i="1"/>
  <c r="DO130" i="1"/>
  <c r="EA130" i="1"/>
  <c r="DI16" i="1"/>
  <c r="DU16" i="1"/>
  <c r="DK120" i="1"/>
  <c r="DW120" i="1"/>
  <c r="DP118" i="1"/>
  <c r="EB118" i="1"/>
  <c r="DM25" i="1"/>
  <c r="DY25" i="1"/>
  <c r="DS121" i="1"/>
  <c r="EE121" i="1"/>
  <c r="DM143" i="1"/>
  <c r="DY143" i="1"/>
  <c r="DP129" i="1"/>
  <c r="EB129" i="1"/>
  <c r="DK136" i="1"/>
  <c r="DW136" i="1"/>
  <c r="DN127" i="1"/>
  <c r="DZ127" i="1"/>
  <c r="DP108" i="1"/>
  <c r="EB108" i="1"/>
  <c r="DJ70" i="1"/>
  <c r="DV70" i="1"/>
  <c r="DP163" i="1"/>
  <c r="EB163" i="1"/>
  <c r="DR97" i="1"/>
  <c r="ED97" i="1"/>
  <c r="DI110" i="1"/>
  <c r="DU110" i="1"/>
  <c r="DO71" i="1"/>
  <c r="EA71" i="1"/>
  <c r="DP90" i="1"/>
  <c r="EB90" i="1"/>
  <c r="DR53" i="1"/>
  <c r="ED53" i="1"/>
  <c r="DQ165" i="1"/>
  <c r="EC165" i="1"/>
  <c r="DI11" i="1"/>
  <c r="DU11" i="1"/>
  <c r="DQ84" i="1"/>
  <c r="EC84" i="1"/>
  <c r="DP105" i="1"/>
  <c r="EB105" i="1"/>
  <c r="DN161" i="1"/>
  <c r="DZ161" i="1"/>
  <c r="DI101" i="1"/>
  <c r="DU101" i="1"/>
  <c r="DQ58" i="1"/>
  <c r="EC58" i="1"/>
  <c r="DN21" i="1"/>
  <c r="DZ21" i="1"/>
  <c r="DM144" i="1"/>
  <c r="DY144" i="1"/>
  <c r="DQ162" i="1"/>
  <c r="EC162" i="1"/>
  <c r="DQ98" i="1"/>
  <c r="EC98" i="1"/>
  <c r="DT26" i="1"/>
  <c r="EF26" i="1"/>
  <c r="DK149" i="1"/>
  <c r="DW149" i="1"/>
  <c r="DQ92" i="1"/>
  <c r="EC92" i="1"/>
  <c r="DJ84" i="1"/>
  <c r="DV84" i="1"/>
  <c r="DR61" i="1"/>
  <c r="ED61" i="1"/>
  <c r="DM66" i="1"/>
  <c r="DY66" i="1"/>
  <c r="DI98" i="1"/>
  <c r="DU98" i="1"/>
  <c r="DQ157" i="1"/>
  <c r="EC157" i="1"/>
  <c r="DQ103" i="1"/>
  <c r="EC103" i="1"/>
  <c r="DQ127" i="1"/>
  <c r="EC127" i="1"/>
  <c r="DQ17" i="1"/>
  <c r="EC17" i="1"/>
  <c r="DK98" i="1"/>
  <c r="DW98" i="1"/>
  <c r="DP76" i="1"/>
  <c r="EB76" i="1"/>
  <c r="DQ159" i="1"/>
  <c r="EC159" i="1"/>
  <c r="DQ153" i="1"/>
  <c r="EC153" i="1"/>
  <c r="DP136" i="1"/>
  <c r="EB136" i="1"/>
  <c r="DK121" i="1"/>
  <c r="DW121" i="1"/>
  <c r="DO40" i="1"/>
  <c r="EA40" i="1"/>
  <c r="DO52" i="1"/>
  <c r="EA52" i="1"/>
  <c r="DK156" i="1"/>
  <c r="DW156" i="1"/>
  <c r="DO124" i="1"/>
  <c r="EA124" i="1"/>
  <c r="DR27" i="1"/>
  <c r="ED27" i="1"/>
  <c r="DR162" i="1"/>
  <c r="ED162" i="1"/>
  <c r="DR88" i="1"/>
  <c r="ED88" i="1"/>
  <c r="DI161" i="1"/>
  <c r="DU161" i="1"/>
  <c r="DR117" i="1"/>
  <c r="ED117" i="1"/>
  <c r="DM51" i="1"/>
  <c r="DY51" i="1"/>
  <c r="DI102" i="1"/>
  <c r="DU102" i="1"/>
  <c r="DP148" i="1"/>
  <c r="EB148" i="1"/>
  <c r="DJ64" i="1"/>
  <c r="DV64" i="1"/>
  <c r="DM23" i="1"/>
  <c r="DY23" i="1"/>
  <c r="DM36" i="1"/>
  <c r="DY36" i="1"/>
  <c r="DR41" i="1"/>
  <c r="ED41" i="1"/>
  <c r="DJ137" i="1"/>
  <c r="DV137" i="1"/>
  <c r="DO65" i="1"/>
  <c r="EA65" i="1"/>
  <c r="DM87" i="1"/>
  <c r="DY87" i="1"/>
  <c r="DR95" i="1"/>
  <c r="ED95" i="1"/>
  <c r="DS21" i="1"/>
  <c r="EE21" i="1"/>
  <c r="DS62" i="1"/>
  <c r="EE62" i="1"/>
  <c r="DQ111" i="1"/>
  <c r="EC111" i="1"/>
  <c r="DN60" i="1"/>
  <c r="DZ60" i="1"/>
  <c r="DI32" i="1"/>
  <c r="DU32" i="1"/>
  <c r="DM98" i="1"/>
  <c r="DY98" i="1"/>
  <c r="DI53" i="1"/>
  <c r="DU53" i="1"/>
  <c r="DP96" i="1"/>
  <c r="EB96" i="1"/>
  <c r="DN102" i="1"/>
  <c r="DZ102" i="1"/>
  <c r="DR153" i="1"/>
  <c r="ED153" i="1"/>
  <c r="DS48" i="1"/>
  <c r="EE48" i="1"/>
  <c r="DP20" i="1"/>
  <c r="EB20" i="1"/>
  <c r="DO171" i="1"/>
  <c r="EA171" i="1"/>
  <c r="DJ170" i="1"/>
  <c r="DV170" i="1"/>
  <c r="DQ172" i="1"/>
  <c r="EC172" i="1"/>
  <c r="DO170" i="1"/>
  <c r="EA170" i="1"/>
  <c r="DN170" i="1"/>
  <c r="DZ170" i="1"/>
  <c r="DM172" i="1"/>
  <c r="DY172" i="1"/>
  <c r="DO18" i="1"/>
  <c r="EA18" i="1"/>
  <c r="DQ18" i="1"/>
  <c r="EC18" i="1"/>
  <c r="DM159" i="1"/>
  <c r="DY159" i="1"/>
  <c r="DK95" i="1"/>
  <c r="DW95" i="1"/>
  <c r="DK76" i="1"/>
  <c r="DW76" i="1"/>
  <c r="DM116" i="1"/>
  <c r="DY116" i="1"/>
  <c r="DJ98" i="1"/>
  <c r="DV98" i="1"/>
  <c r="DL43" i="1"/>
  <c r="DX43" i="1"/>
  <c r="DL78" i="1"/>
  <c r="DX78" i="1"/>
  <c r="DS98" i="1"/>
  <c r="EE98" i="1"/>
  <c r="DL72" i="1"/>
  <c r="DX72" i="1"/>
  <c r="DI145" i="1"/>
  <c r="DU145" i="1"/>
  <c r="DI50" i="1"/>
  <c r="DU50" i="1"/>
  <c r="DO26" i="1"/>
  <c r="EA26" i="1"/>
  <c r="DO76" i="1"/>
  <c r="EA76" i="1"/>
  <c r="DT159" i="1"/>
  <c r="EF159" i="1"/>
  <c r="DM52" i="1"/>
  <c r="DY52" i="1"/>
  <c r="DI107" i="1"/>
  <c r="DU107" i="1"/>
  <c r="DS119" i="1"/>
  <c r="EE119" i="1"/>
  <c r="DO7" i="1"/>
  <c r="EA7" i="1"/>
  <c r="DJ88" i="1"/>
  <c r="DV88" i="1"/>
  <c r="DT69" i="1"/>
  <c r="EF69" i="1"/>
  <c r="DT56" i="1"/>
  <c r="EF56" i="1"/>
  <c r="DP65" i="1"/>
  <c r="EB65" i="1"/>
  <c r="DS140" i="1"/>
  <c r="EE140" i="1"/>
  <c r="DM158" i="1"/>
  <c r="DY158" i="1"/>
  <c r="DJ36" i="1"/>
  <c r="DV36" i="1"/>
  <c r="DL144" i="1"/>
  <c r="DX144" i="1"/>
  <c r="DN80" i="1"/>
  <c r="DZ80" i="1"/>
  <c r="DT14" i="1"/>
  <c r="EF14" i="1"/>
  <c r="DN114" i="1"/>
  <c r="DZ114" i="1"/>
  <c r="DM10" i="1"/>
  <c r="DY10" i="1"/>
  <c r="DM26" i="1"/>
  <c r="DY26" i="1"/>
  <c r="DM32" i="1"/>
  <c r="DY32" i="1"/>
  <c r="DR81" i="1"/>
  <c r="ED81" i="1"/>
  <c r="DT94" i="1"/>
  <c r="EF94" i="1"/>
  <c r="DP120" i="1"/>
  <c r="EB120" i="1"/>
  <c r="DS133" i="1"/>
  <c r="EE133" i="1"/>
  <c r="DJ44" i="1"/>
  <c r="DV44" i="1"/>
  <c r="DT107" i="1"/>
  <c r="EF107" i="1"/>
  <c r="DN142" i="1"/>
  <c r="DZ142" i="1"/>
  <c r="DR93" i="1"/>
  <c r="ED93" i="1"/>
  <c r="DL130" i="1"/>
  <c r="DX130" i="1"/>
  <c r="DT88" i="1"/>
  <c r="EF88" i="1"/>
  <c r="DL55" i="1"/>
  <c r="DX55" i="1"/>
  <c r="DS82" i="1"/>
  <c r="EE82" i="1"/>
  <c r="DL79" i="1"/>
  <c r="DX79" i="1"/>
  <c r="DS150" i="1"/>
  <c r="EE150" i="1"/>
  <c r="DR135" i="1"/>
  <c r="ED135" i="1"/>
  <c r="DT78" i="1"/>
  <c r="EF78" i="1"/>
  <c r="DO113" i="1"/>
  <c r="EA113" i="1"/>
  <c r="DO122" i="1"/>
  <c r="EA122" i="1"/>
  <c r="DT133" i="1"/>
  <c r="EF133" i="1"/>
  <c r="DT76" i="1"/>
  <c r="EF76" i="1"/>
  <c r="DT114" i="1"/>
  <c r="EF114" i="1"/>
  <c r="DS93" i="1"/>
  <c r="EE93" i="1"/>
  <c r="DT100" i="1"/>
  <c r="EF100" i="1"/>
  <c r="DO157" i="1"/>
  <c r="EA157" i="1"/>
  <c r="DT30" i="1"/>
  <c r="EF30" i="1"/>
  <c r="DI120" i="1"/>
  <c r="DU120" i="1"/>
  <c r="DQ36" i="1"/>
  <c r="EC36" i="1"/>
  <c r="DI90" i="1"/>
  <c r="DU90" i="1"/>
  <c r="DK44" i="1"/>
  <c r="DW44" i="1"/>
  <c r="DK143" i="1"/>
  <c r="DW143" i="1"/>
  <c r="DS92" i="1"/>
  <c r="EE92" i="1"/>
  <c r="DJ122" i="1"/>
  <c r="DV122" i="1"/>
  <c r="DP63" i="1"/>
  <c r="EB63" i="1"/>
  <c r="DL75" i="1"/>
  <c r="DX75" i="1"/>
  <c r="DT136" i="1"/>
  <c r="EF136" i="1"/>
  <c r="DT73" i="1"/>
  <c r="EF73" i="1"/>
  <c r="DT70" i="1"/>
  <c r="EF70" i="1"/>
  <c r="DM146" i="1"/>
  <c r="DY146" i="1"/>
  <c r="DI85" i="1"/>
  <c r="DU85" i="1"/>
  <c r="DM156" i="1"/>
  <c r="DY156" i="1"/>
  <c r="DI83" i="1"/>
  <c r="DU83" i="1"/>
  <c r="DS64" i="1"/>
  <c r="EE64" i="1"/>
  <c r="DR79" i="1"/>
  <c r="ED79" i="1"/>
  <c r="DJ155" i="1"/>
  <c r="DV155" i="1"/>
  <c r="DP32" i="1"/>
  <c r="EB32" i="1"/>
  <c r="DL148" i="1"/>
  <c r="DX148" i="1"/>
  <c r="DK47" i="1"/>
  <c r="DW47" i="1"/>
  <c r="DT134" i="1"/>
  <c r="EF134" i="1"/>
  <c r="DK56" i="1"/>
  <c r="DW56" i="1"/>
  <c r="DI48" i="1"/>
  <c r="DU48" i="1"/>
  <c r="DK133" i="1"/>
  <c r="DW133" i="1"/>
  <c r="DO6" i="1"/>
  <c r="EA6" i="1"/>
  <c r="DR45" i="1"/>
  <c r="ED45" i="1"/>
  <c r="DL159" i="1"/>
  <c r="DX159" i="1"/>
  <c r="DL118" i="1"/>
  <c r="DX118" i="1"/>
  <c r="DL92" i="1"/>
  <c r="DX92" i="1"/>
  <c r="DT77" i="1"/>
  <c r="EF77" i="1"/>
  <c r="DS65" i="1"/>
  <c r="EE65" i="1"/>
  <c r="DT9" i="1"/>
  <c r="EF9" i="1"/>
  <c r="DR128" i="1"/>
  <c r="ED128" i="1"/>
  <c r="DL138" i="1"/>
  <c r="DX138" i="1"/>
  <c r="DO57" i="1"/>
  <c r="EA57" i="1"/>
  <c r="DN155" i="1"/>
  <c r="DZ155" i="1"/>
  <c r="DJ28" i="1"/>
  <c r="DV28" i="1"/>
  <c r="DL31" i="1"/>
  <c r="DX31" i="1"/>
  <c r="DI138" i="1"/>
  <c r="DU138" i="1"/>
  <c r="DN51" i="1"/>
  <c r="DZ51" i="1"/>
  <c r="DM149" i="1"/>
  <c r="DY149" i="1"/>
  <c r="DS73" i="1"/>
  <c r="EE73" i="1"/>
  <c r="DN40" i="1"/>
  <c r="DZ40" i="1"/>
  <c r="DM6" i="1"/>
  <c r="DY6" i="1"/>
  <c r="DI123" i="1"/>
  <c r="DU123" i="1"/>
  <c r="DK65" i="1"/>
  <c r="DW65" i="1"/>
  <c r="DO137" i="1"/>
  <c r="EA137" i="1"/>
  <c r="DT106" i="1"/>
  <c r="EF106" i="1"/>
  <c r="DK99" i="1"/>
  <c r="DW99" i="1"/>
  <c r="DL91" i="1"/>
  <c r="DX91" i="1"/>
  <c r="DI28" i="1"/>
  <c r="DU28" i="1"/>
  <c r="DJ47" i="1"/>
  <c r="DV47" i="1"/>
  <c r="DM104" i="1"/>
  <c r="DY104" i="1"/>
  <c r="DR156" i="1"/>
  <c r="ED156" i="1"/>
  <c r="DO128" i="1"/>
  <c r="EA128" i="1"/>
  <c r="DQ139" i="1"/>
  <c r="EC139" i="1"/>
  <c r="DK28" i="1"/>
  <c r="DW28" i="1"/>
  <c r="DT66" i="1"/>
  <c r="EF66" i="1"/>
  <c r="DO30" i="1"/>
  <c r="EA30" i="1"/>
  <c r="DT109" i="1"/>
  <c r="EF109" i="1"/>
  <c r="DK31" i="1"/>
  <c r="DW31" i="1"/>
  <c r="DS91" i="1"/>
  <c r="EE91" i="1"/>
  <c r="DS113" i="1"/>
  <c r="EE113" i="1"/>
  <c r="DR161" i="1"/>
  <c r="ED161" i="1"/>
  <c r="DK73" i="1"/>
  <c r="DW73" i="1"/>
  <c r="DR50" i="1"/>
  <c r="ED50" i="1"/>
  <c r="DP112" i="1"/>
  <c r="EB112" i="1"/>
  <c r="DP75" i="1"/>
  <c r="EB75" i="1"/>
  <c r="DQ52" i="1"/>
  <c r="EC52" i="1"/>
  <c r="DI10" i="1"/>
  <c r="DU10" i="1"/>
  <c r="DK91" i="1"/>
  <c r="DW91" i="1"/>
  <c r="DM113" i="1"/>
  <c r="DY113" i="1"/>
  <c r="DN143" i="1"/>
  <c r="DZ143" i="1"/>
  <c r="DP39" i="1"/>
  <c r="EB39" i="1"/>
  <c r="DR118" i="1"/>
  <c r="ED118" i="1"/>
  <c r="DL141" i="1"/>
  <c r="DX141" i="1"/>
  <c r="DI160" i="1"/>
  <c r="DU160" i="1"/>
  <c r="DO160" i="1"/>
  <c r="EA160" i="1"/>
  <c r="DQ142" i="1"/>
  <c r="EC142" i="1"/>
  <c r="DS81" i="1"/>
  <c r="EE81" i="1"/>
  <c r="DO111" i="1"/>
  <c r="EA111" i="1"/>
  <c r="DL40" i="1"/>
  <c r="DX40" i="1"/>
  <c r="DM107" i="1"/>
  <c r="DY107" i="1"/>
  <c r="DQ26" i="1"/>
  <c r="EC26" i="1"/>
  <c r="DL37" i="1"/>
  <c r="DX37" i="1"/>
  <c r="DK66" i="1"/>
  <c r="DW66" i="1"/>
  <c r="DR17" i="1"/>
  <c r="ED17" i="1"/>
  <c r="DJ102" i="1"/>
  <c r="DV102" i="1"/>
  <c r="DT115" i="1"/>
  <c r="EF115" i="1"/>
  <c r="DP28" i="1"/>
  <c r="EB28" i="1"/>
  <c r="DO114" i="1"/>
  <c r="EA114" i="1"/>
  <c r="DQ19" i="1"/>
  <c r="EC19" i="1"/>
  <c r="DR36" i="1"/>
  <c r="ED36" i="1"/>
  <c r="DN106" i="1"/>
  <c r="DZ106" i="1"/>
  <c r="DQ121" i="1"/>
  <c r="EC121" i="1"/>
  <c r="DJ51" i="1"/>
  <c r="DV51" i="1"/>
  <c r="DJ80" i="1"/>
  <c r="DV80" i="1"/>
  <c r="DK54" i="1"/>
  <c r="DW54" i="1"/>
  <c r="DM71" i="1"/>
  <c r="DY71" i="1"/>
  <c r="DO10" i="1"/>
  <c r="EA10" i="1"/>
  <c r="DT59" i="1"/>
  <c r="EF59" i="1"/>
  <c r="DI132" i="1"/>
  <c r="DU132" i="1"/>
  <c r="DS88" i="1"/>
  <c r="EE88" i="1"/>
  <c r="DN31" i="1"/>
  <c r="DZ31" i="1"/>
  <c r="DI38" i="1"/>
  <c r="DU38" i="1"/>
  <c r="DT118" i="1"/>
  <c r="EF118" i="1"/>
  <c r="DP166" i="1"/>
  <c r="EB166" i="1"/>
  <c r="DJ168" i="1"/>
  <c r="DV168" i="1"/>
  <c r="DR138" i="1"/>
  <c r="ED138" i="1"/>
  <c r="DP12" i="1"/>
  <c r="EB12" i="1"/>
  <c r="DR100" i="1"/>
  <c r="ED100" i="1"/>
  <c r="DS8" i="1"/>
  <c r="EE8" i="1"/>
  <c r="DP25" i="1"/>
  <c r="EB25" i="1"/>
  <c r="DI52" i="1"/>
  <c r="DU52" i="1"/>
  <c r="DM129" i="1"/>
  <c r="DY129" i="1"/>
  <c r="DN135" i="1"/>
  <c r="DZ135" i="1"/>
  <c r="DO121" i="1"/>
  <c r="EA121" i="1"/>
  <c r="DK52" i="1"/>
  <c r="DW52" i="1"/>
  <c r="DI134" i="1"/>
  <c r="DU134" i="1"/>
  <c r="DO107" i="1"/>
  <c r="EA107" i="1"/>
  <c r="DR90" i="1"/>
  <c r="ED90" i="1"/>
  <c r="DR114" i="1"/>
  <c r="ED114" i="1"/>
  <c r="DL60" i="1"/>
  <c r="DX60" i="1"/>
  <c r="DM72" i="1"/>
  <c r="DY72" i="1"/>
  <c r="DI60" i="1"/>
  <c r="DU60" i="1"/>
  <c r="DJ118" i="1"/>
  <c r="DV118" i="1"/>
  <c r="DP140" i="1"/>
  <c r="EB140" i="1"/>
  <c r="DO9" i="1"/>
  <c r="EA9" i="1"/>
  <c r="DR166" i="1"/>
  <c r="ED166" i="1"/>
  <c r="DP67" i="1"/>
  <c r="EB67" i="1"/>
  <c r="DM126" i="1"/>
  <c r="DY126" i="1"/>
  <c r="DM30" i="1"/>
  <c r="DY30" i="1"/>
  <c r="DM35" i="1"/>
  <c r="DY35" i="1"/>
  <c r="DI158" i="1"/>
  <c r="DU158" i="1"/>
  <c r="DN133" i="1"/>
  <c r="DZ133" i="1"/>
  <c r="DR31" i="1"/>
  <c r="ED31" i="1"/>
  <c r="DR39" i="1"/>
  <c r="ED39" i="1"/>
  <c r="DR119" i="1"/>
  <c r="ED119" i="1"/>
  <c r="DK43" i="1"/>
  <c r="DW43" i="1"/>
  <c r="DM165" i="1"/>
  <c r="DY165" i="1"/>
  <c r="DN14" i="1"/>
  <c r="DZ14" i="1"/>
  <c r="DP13" i="1"/>
  <c r="EB13" i="1"/>
  <c r="DN69" i="1"/>
  <c r="DZ69" i="1"/>
  <c r="DP11" i="1"/>
  <c r="EB11" i="1"/>
  <c r="DR85" i="1"/>
  <c r="ED85" i="1"/>
  <c r="DI117" i="1"/>
  <c r="DU117" i="1"/>
  <c r="DP91" i="1"/>
  <c r="EB91" i="1"/>
  <c r="DR30" i="1"/>
  <c r="ED30" i="1"/>
  <c r="DI111" i="1"/>
  <c r="DU111" i="1"/>
  <c r="DP21" i="1"/>
  <c r="EB21" i="1"/>
  <c r="DM42" i="1"/>
  <c r="DY42" i="1"/>
  <c r="DP64" i="1"/>
  <c r="EB64" i="1"/>
  <c r="DK62" i="1"/>
  <c r="DW62" i="1"/>
  <c r="DQ125" i="1"/>
  <c r="EC125" i="1"/>
  <c r="DN128" i="1"/>
  <c r="DZ128" i="1"/>
  <c r="DN46" i="1"/>
  <c r="DZ46" i="1"/>
  <c r="DM162" i="1"/>
  <c r="DY162" i="1"/>
  <c r="DQ97" i="1"/>
  <c r="EC97" i="1"/>
  <c r="DO44" i="1"/>
  <c r="EA44" i="1"/>
  <c r="DP162" i="1"/>
  <c r="EB162" i="1"/>
  <c r="DP79" i="1"/>
  <c r="EB79" i="1"/>
  <c r="DI72" i="1"/>
  <c r="DU72" i="1"/>
  <c r="DN19" i="1"/>
  <c r="DZ19" i="1"/>
  <c r="DP80" i="1"/>
  <c r="EB80" i="1"/>
  <c r="DR155" i="1"/>
  <c r="ED155" i="1"/>
  <c r="DP106" i="1"/>
  <c r="EB106" i="1"/>
  <c r="DP94" i="1"/>
  <c r="EB94" i="1"/>
  <c r="DQ132" i="1"/>
  <c r="EC132" i="1"/>
  <c r="DQ164" i="1"/>
  <c r="EC164" i="1"/>
  <c r="DR55" i="1"/>
  <c r="ED55" i="1"/>
  <c r="DP43" i="1"/>
  <c r="EB43" i="1"/>
  <c r="DN81" i="1"/>
  <c r="DZ81" i="1"/>
  <c r="DO13" i="1"/>
  <c r="EA13" i="1"/>
  <c r="DT24" i="1"/>
  <c r="EF24" i="1"/>
  <c r="DI75" i="1"/>
  <c r="DU75" i="1"/>
  <c r="DT60" i="1"/>
  <c r="EF60" i="1"/>
  <c r="DR139" i="1"/>
  <c r="ED139" i="1"/>
  <c r="DN138" i="1"/>
  <c r="DZ138" i="1"/>
  <c r="DL14" i="1"/>
  <c r="DX14" i="1"/>
  <c r="DI157" i="1"/>
  <c r="DU157" i="1"/>
  <c r="DR78" i="1"/>
  <c r="ED78" i="1"/>
  <c r="DS89" i="1"/>
  <c r="EE89" i="1"/>
  <c r="DL20" i="1"/>
  <c r="DX20" i="1"/>
  <c r="DS170" i="1"/>
  <c r="EE170" i="1"/>
  <c r="DN169" i="1"/>
  <c r="DZ169" i="1"/>
  <c r="DI172" i="1"/>
  <c r="DU172" i="1"/>
  <c r="DS169" i="1"/>
  <c r="EE169" i="1"/>
  <c r="DR169" i="1"/>
  <c r="ED169" i="1"/>
  <c r="DQ171" i="1"/>
  <c r="EC171" i="1"/>
  <c r="DS18" i="1"/>
  <c r="EE18" i="1"/>
  <c r="DI18" i="1"/>
  <c r="DU18" i="1"/>
  <c r="DR5" i="1"/>
  <c r="ED5" i="1"/>
  <c r="DL5" i="1"/>
  <c r="DX5" i="1"/>
  <c r="DO5" i="1"/>
  <c r="EA5" i="1"/>
  <c r="DK5" i="1"/>
  <c r="DW5" i="1"/>
  <c r="DT5" i="1"/>
  <c r="EF5" i="1"/>
  <c r="DN5" i="1"/>
  <c r="DZ5" i="1"/>
  <c r="DS5" i="1"/>
  <c r="EE5" i="1"/>
  <c r="DQ5" i="1"/>
  <c r="EC5" i="1"/>
  <c r="DP5" i="1"/>
  <c r="EB5" i="1"/>
  <c r="DJ5" i="1"/>
  <c r="DV5" i="1"/>
  <c r="DM5" i="1"/>
  <c r="DY5" i="1"/>
  <c r="DI5" i="1"/>
  <c r="DU5" i="1"/>
  <c r="DJ15" i="1"/>
  <c r="DL15" i="1"/>
  <c r="DI116" i="1"/>
  <c r="DI104" i="1"/>
  <c r="EG104" i="1" s="1"/>
  <c r="DP153" i="1"/>
  <c r="EN153" i="1" s="1"/>
  <c r="DR15" i="1"/>
  <c r="EP15" i="1" s="1"/>
  <c r="DI15" i="1"/>
  <c r="EG15" i="1" s="1"/>
  <c r="DM15" i="1"/>
  <c r="EK15" i="1" s="1"/>
  <c r="DS158" i="1"/>
  <c r="EQ158" i="1" s="1"/>
  <c r="DI135" i="1"/>
  <c r="DK147" i="1"/>
  <c r="DL158" i="1"/>
  <c r="DM45" i="1"/>
  <c r="EK45" i="1" s="1"/>
  <c r="DN15" i="1"/>
  <c r="EL15" i="1" s="1"/>
  <c r="DO123" i="1"/>
  <c r="EM123" i="1" s="1"/>
  <c r="DR127" i="1"/>
  <c r="EP127" i="1" s="1"/>
  <c r="DL121" i="1"/>
  <c r="EJ121" i="1" s="1"/>
  <c r="DJ75" i="1"/>
  <c r="DP15" i="1"/>
  <c r="EN15" i="1" s="1"/>
  <c r="DK55" i="1"/>
  <c r="EI55" i="1" s="1"/>
  <c r="DJ27" i="1"/>
  <c r="DL57" i="1"/>
  <c r="DQ109" i="1"/>
  <c r="EO109" i="1" s="1"/>
  <c r="DT15" i="1"/>
  <c r="ER15" i="1" s="1"/>
  <c r="DN99" i="1"/>
  <c r="EL99" i="1" s="1"/>
  <c r="DN79" i="1"/>
  <c r="EL79" i="1" s="1"/>
  <c r="DQ43" i="1"/>
  <c r="EO43" i="1" s="1"/>
  <c r="DT44" i="1"/>
  <c r="DL149" i="1"/>
  <c r="DN162" i="1"/>
  <c r="DS15" i="1"/>
  <c r="EQ15" i="1" s="1"/>
  <c r="DK145" i="1"/>
  <c r="EI145" i="1" s="1"/>
  <c r="DM130" i="1"/>
  <c r="EK130" i="1" s="1"/>
  <c r="DJ83" i="1"/>
  <c r="EH83" i="1" s="1"/>
  <c r="DL143" i="1"/>
  <c r="EJ143" i="1" s="1"/>
  <c r="DQ15" i="1"/>
  <c r="EO15" i="1" s="1"/>
  <c r="DO15" i="1"/>
  <c r="EM15" i="1" s="1"/>
  <c r="DK15" i="1"/>
  <c r="DT110" i="1"/>
  <c r="DI33" i="1"/>
  <c r="DK57" i="1"/>
  <c r="EI57" i="1" s="1"/>
  <c r="DL110" i="1"/>
  <c r="EJ110" i="1" s="1"/>
  <c r="DQ116" i="1"/>
  <c r="EO116" i="1" s="1"/>
  <c r="DL140" i="1"/>
  <c r="EJ140" i="1" s="1"/>
  <c r="DB9" i="1"/>
  <c r="DE12" i="1"/>
  <c r="DA17" i="1"/>
  <c r="EH75" i="1" l="1"/>
  <c r="EJ15" i="1"/>
  <c r="EG135" i="1"/>
  <c r="EH15" i="1"/>
  <c r="EI15" i="1"/>
  <c r="ER44" i="1"/>
  <c r="EL166" i="1"/>
  <c r="EG42" i="1"/>
  <c r="EJ146" i="1"/>
  <c r="EJ51" i="1"/>
  <c r="EH45" i="1"/>
  <c r="EH54" i="1"/>
  <c r="ER23" i="1"/>
  <c r="ER122" i="1"/>
  <c r="EH149" i="1"/>
  <c r="EO81" i="1"/>
  <c r="EG12" i="1"/>
  <c r="EJ13" i="1"/>
  <c r="EQ58" i="1"/>
  <c r="EO9" i="1"/>
  <c r="EI71" i="1"/>
  <c r="EJ127" i="1"/>
  <c r="EL107" i="1"/>
  <c r="ER33" i="1"/>
  <c r="EO83" i="1"/>
  <c r="EI146" i="1"/>
  <c r="EH154" i="1"/>
  <c r="EH117" i="1"/>
  <c r="EH49" i="1"/>
  <c r="EG6" i="1"/>
  <c r="EL126" i="1"/>
  <c r="EJ107" i="1"/>
  <c r="EG133" i="1"/>
  <c r="EH164" i="1"/>
  <c r="EP147" i="1"/>
  <c r="EK140" i="1"/>
  <c r="EG156" i="1"/>
  <c r="EK127" i="1"/>
  <c r="EQ33" i="1"/>
  <c r="EO93" i="1"/>
  <c r="EJ168" i="1"/>
  <c r="EG36" i="1"/>
  <c r="EG66" i="1"/>
  <c r="EO34" i="1"/>
  <c r="EI74" i="1"/>
  <c r="EG165" i="1"/>
  <c r="EH76" i="1"/>
  <c r="EH113" i="1"/>
  <c r="EK160" i="1"/>
  <c r="EK80" i="1"/>
  <c r="EJ38" i="1"/>
  <c r="EP98" i="1"/>
  <c r="EP66" i="1"/>
  <c r="EG154" i="1"/>
  <c r="EI36" i="1"/>
  <c r="EM8" i="1"/>
  <c r="EL62" i="1"/>
  <c r="ER150" i="1"/>
  <c r="EJ49" i="1"/>
  <c r="EJ95" i="1"/>
  <c r="EN137" i="1"/>
  <c r="EJ169" i="1"/>
  <c r="EP170" i="1"/>
  <c r="EK119" i="1"/>
  <c r="EH7" i="1"/>
  <c r="EG57" i="1"/>
  <c r="EP44" i="1"/>
  <c r="EP46" i="1"/>
  <c r="EL87" i="1"/>
  <c r="EK54" i="1"/>
  <c r="EL82" i="1"/>
  <c r="EG162" i="1"/>
  <c r="EI106" i="1"/>
  <c r="EM117" i="1"/>
  <c r="EN68" i="1"/>
  <c r="EJ93" i="1"/>
  <c r="EP130" i="1"/>
  <c r="EM33" i="1"/>
  <c r="EL41" i="1"/>
  <c r="EK86" i="1"/>
  <c r="EN30" i="1"/>
  <c r="EI163" i="1"/>
  <c r="EO117" i="1"/>
  <c r="EG139" i="1"/>
  <c r="EO10" i="1"/>
  <c r="EN124" i="1"/>
  <c r="EO152" i="1"/>
  <c r="ER48" i="1"/>
  <c r="EI49" i="1"/>
  <c r="EM134" i="1"/>
  <c r="EM154" i="1"/>
  <c r="EQ100" i="1"/>
  <c r="EN95" i="1"/>
  <c r="EJ124" i="1"/>
  <c r="EO72" i="1"/>
  <c r="EQ61" i="1"/>
  <c r="EN92" i="1"/>
  <c r="EO114" i="1"/>
  <c r="EH13" i="1"/>
  <c r="ER149" i="1"/>
  <c r="EP38" i="1"/>
  <c r="EQ51" i="1"/>
  <c r="EN132" i="1"/>
  <c r="ER140" i="1"/>
  <c r="EQ153" i="1"/>
  <c r="ER121" i="1"/>
  <c r="EH19" i="1"/>
  <c r="EN69" i="1"/>
  <c r="EJ106" i="1"/>
  <c r="EK109" i="1"/>
  <c r="EH97" i="1"/>
  <c r="ER111" i="1"/>
  <c r="EK83" i="1"/>
  <c r="EJ115" i="1"/>
  <c r="EH156" i="1"/>
  <c r="EJ83" i="1"/>
  <c r="EN72" i="1"/>
  <c r="EP54" i="1"/>
  <c r="EN81" i="1"/>
  <c r="EH136" i="1"/>
  <c r="EK139" i="1"/>
  <c r="EQ60" i="1"/>
  <c r="EO105" i="1"/>
  <c r="EL17" i="1"/>
  <c r="EH94" i="1"/>
  <c r="EK55" i="1"/>
  <c r="ER49" i="1"/>
  <c r="EM23" i="1"/>
  <c r="EH17" i="1"/>
  <c r="EI103" i="1"/>
  <c r="EQ72" i="1"/>
  <c r="EQ31" i="1"/>
  <c r="EM72" i="1"/>
  <c r="EM21" i="1"/>
  <c r="EK58" i="1"/>
  <c r="EJ86" i="1"/>
  <c r="EO48" i="1"/>
  <c r="EL26" i="1"/>
  <c r="EM110" i="1"/>
  <c r="ER101" i="1"/>
  <c r="EO55" i="1"/>
  <c r="EG167" i="1"/>
  <c r="EL18" i="1"/>
  <c r="EJ170" i="1"/>
  <c r="EJ126" i="1"/>
  <c r="EQ11" i="1"/>
  <c r="EP167" i="1"/>
  <c r="EO45" i="1"/>
  <c r="EN146" i="1"/>
  <c r="EG46" i="1"/>
  <c r="EM151" i="1"/>
  <c r="EG30" i="1"/>
  <c r="EO27" i="1"/>
  <c r="EP115" i="1"/>
  <c r="EG77" i="1"/>
  <c r="EP73" i="1"/>
  <c r="EJ102" i="1"/>
  <c r="EI13" i="1"/>
  <c r="EK164" i="1"/>
  <c r="EQ85" i="1"/>
  <c r="ER95" i="1"/>
  <c r="EN38" i="1"/>
  <c r="EH86" i="1"/>
  <c r="ER27" i="1"/>
  <c r="EG40" i="1"/>
  <c r="EM66" i="1"/>
  <c r="EM104" i="1"/>
  <c r="EL150" i="1"/>
  <c r="EJ44" i="1"/>
  <c r="EQ108" i="1"/>
  <c r="EG78" i="1"/>
  <c r="EN89" i="1"/>
  <c r="EO7" i="1"/>
  <c r="EH56" i="1"/>
  <c r="EQ131" i="1"/>
  <c r="EI27" i="1"/>
  <c r="EQ36" i="1"/>
  <c r="EJ98" i="1"/>
  <c r="EK97" i="1"/>
  <c r="EH148" i="1"/>
  <c r="EK69" i="1"/>
  <c r="EO14" i="1"/>
  <c r="EQ7" i="1"/>
  <c r="EI105" i="1"/>
  <c r="EH39" i="1"/>
  <c r="EH14" i="1"/>
  <c r="ER132" i="1"/>
  <c r="EJ32" i="1"/>
  <c r="EH23" i="1"/>
  <c r="EH110" i="1"/>
  <c r="EL131" i="1"/>
  <c r="EI97" i="1"/>
  <c r="EJ128" i="1"/>
  <c r="EJ52" i="1"/>
  <c r="EN101" i="1"/>
  <c r="EJ125" i="1"/>
  <c r="EI83" i="1"/>
  <c r="ER19" i="1"/>
  <c r="ER112" i="1"/>
  <c r="EI75" i="1"/>
  <c r="EI148" i="1"/>
  <c r="EI150" i="1"/>
  <c r="EO38" i="1"/>
  <c r="EN55" i="1"/>
  <c r="EI144" i="1"/>
  <c r="EL118" i="1"/>
  <c r="EK74" i="1"/>
  <c r="EN29" i="1"/>
  <c r="ER6" i="1"/>
  <c r="EJ6" i="1"/>
  <c r="EJ96" i="1"/>
  <c r="EQ71" i="1"/>
  <c r="EO119" i="1"/>
  <c r="EL151" i="1"/>
  <c r="EO59" i="1"/>
  <c r="EK105" i="1"/>
  <c r="EG21" i="1"/>
  <c r="EO78" i="1"/>
  <c r="EG41" i="1"/>
  <c r="EO160" i="1"/>
  <c r="EM127" i="1"/>
  <c r="EL172" i="1"/>
  <c r="EG20" i="1"/>
  <c r="EI140" i="1"/>
  <c r="EI128" i="1"/>
  <c r="EK90" i="1"/>
  <c r="EK120" i="1"/>
  <c r="EG153" i="1"/>
  <c r="EM88" i="1"/>
  <c r="EP141" i="1"/>
  <c r="EN58" i="1"/>
  <c r="EK62" i="1"/>
  <c r="EL139" i="1"/>
  <c r="EL100" i="1"/>
  <c r="EG22" i="1"/>
  <c r="EQ49" i="1"/>
  <c r="EM165" i="1"/>
  <c r="EQ86" i="1"/>
  <c r="EI5" i="1"/>
  <c r="EJ20" i="1"/>
  <c r="EN43" i="1"/>
  <c r="EL128" i="1"/>
  <c r="EL69" i="1"/>
  <c r="EJ60" i="1"/>
  <c r="EP100" i="1"/>
  <c r="EK71" i="1"/>
  <c r="EK107" i="1"/>
  <c r="EI91" i="1"/>
  <c r="EM128" i="1"/>
  <c r="EG138" i="1"/>
  <c r="EG48" i="1"/>
  <c r="EI143" i="1"/>
  <c r="EM122" i="1"/>
  <c r="ER107" i="1"/>
  <c r="EJ144" i="1"/>
  <c r="EG145" i="1"/>
  <c r="EK172" i="1"/>
  <c r="EP153" i="1"/>
  <c r="EQ62" i="1"/>
  <c r="EK23" i="1"/>
  <c r="EP162" i="1"/>
  <c r="EO153" i="1"/>
  <c r="EG98" i="1"/>
  <c r="EO162" i="1"/>
  <c r="EG11" i="1"/>
  <c r="EH70" i="1"/>
  <c r="EO66" i="1"/>
  <c r="EN9" i="1"/>
  <c r="EG114" i="1"/>
  <c r="EH91" i="1"/>
  <c r="EQ56" i="1"/>
  <c r="EJ150" i="1"/>
  <c r="EG5" i="1"/>
  <c r="EG18" i="1"/>
  <c r="EJ14" i="1"/>
  <c r="EN94" i="1"/>
  <c r="EM44" i="1"/>
  <c r="EN91" i="1"/>
  <c r="EK126" i="1"/>
  <c r="EK129" i="1"/>
  <c r="EQ88" i="1"/>
  <c r="EO121" i="1"/>
  <c r="EP17" i="1"/>
  <c r="EP118" i="1"/>
  <c r="EQ113" i="1"/>
  <c r="EG28" i="1"/>
  <c r="EL40" i="1"/>
  <c r="EQ65" i="1"/>
  <c r="EQ64" i="1"/>
  <c r="EJ75" i="1"/>
  <c r="EG120" i="1"/>
  <c r="EQ150" i="1"/>
  <c r="ER94" i="1"/>
  <c r="EN65" i="1"/>
  <c r="ER159" i="1"/>
  <c r="EI95" i="1"/>
  <c r="EH170" i="1"/>
  <c r="EK98" i="1"/>
  <c r="EM65" i="1"/>
  <c r="EK51" i="1"/>
  <c r="EM52" i="1"/>
  <c r="EO17" i="1"/>
  <c r="EO92" i="1"/>
  <c r="EG101" i="1"/>
  <c r="EM71" i="1"/>
  <c r="EN118" i="1"/>
  <c r="EP84" i="1"/>
  <c r="EG91" i="1"/>
  <c r="EG39" i="1"/>
  <c r="EL133" i="1"/>
  <c r="EI45" i="1"/>
  <c r="EO5" i="1"/>
  <c r="EQ169" i="1"/>
  <c r="EG75" i="1"/>
  <c r="EL19" i="1"/>
  <c r="EK42" i="1"/>
  <c r="EI43" i="1"/>
  <c r="EN140" i="1"/>
  <c r="EG134" i="1"/>
  <c r="EN166" i="1"/>
  <c r="EM114" i="1"/>
  <c r="EO142" i="1"/>
  <c r="EN112" i="1"/>
  <c r="EM30" i="1"/>
  <c r="EM137" i="1"/>
  <c r="EM57" i="1"/>
  <c r="EJ159" i="1"/>
  <c r="EJ148" i="1"/>
  <c r="EK146" i="1"/>
  <c r="EQ93" i="1"/>
  <c r="ER88" i="1"/>
  <c r="EK10" i="1"/>
  <c r="EM7" i="1"/>
  <c r="EJ43" i="1"/>
  <c r="EN129" i="1"/>
  <c r="EM77" i="1"/>
  <c r="EQ168" i="1"/>
  <c r="EJ7" i="1"/>
  <c r="EO88" i="1"/>
  <c r="EL56" i="1"/>
  <c r="ER89" i="1"/>
  <c r="ER29" i="1"/>
  <c r="ER158" i="1"/>
  <c r="EQ135" i="1"/>
  <c r="ER143" i="1"/>
  <c r="EJ41" i="1"/>
  <c r="ER87" i="1"/>
  <c r="EQ114" i="1"/>
  <c r="EQ163" i="1"/>
  <c r="EL22" i="1"/>
  <c r="EO113" i="1"/>
  <c r="EG47" i="1"/>
  <c r="EK40" i="1"/>
  <c r="EQ145" i="1"/>
  <c r="EO168" i="1"/>
  <c r="EO163" i="1"/>
  <c r="EG106" i="1"/>
  <c r="EI104" i="1"/>
  <c r="EN131" i="1"/>
  <c r="EK38" i="1"/>
  <c r="EJ154" i="1"/>
  <c r="EL45" i="1"/>
  <c r="EG141" i="1"/>
  <c r="EQ104" i="1"/>
  <c r="EJ64" i="1"/>
  <c r="EH74" i="1"/>
  <c r="EG130" i="1"/>
  <c r="EH163" i="1"/>
  <c r="EJ145" i="1"/>
  <c r="EK94" i="1"/>
  <c r="ER10" i="1"/>
  <c r="EG55" i="1"/>
  <c r="EQ137" i="1"/>
  <c r="EP92" i="1"/>
  <c r="ER18" i="1"/>
  <c r="EI171" i="1"/>
  <c r="EI20" i="1"/>
  <c r="ER163" i="1"/>
  <c r="EN70" i="1"/>
  <c r="EL97" i="1"/>
  <c r="EG31" i="1"/>
  <c r="EH100" i="1"/>
  <c r="EP89" i="1"/>
  <c r="EN49" i="1"/>
  <c r="EL125" i="1"/>
  <c r="EO39" i="1"/>
  <c r="EL165" i="1"/>
  <c r="EH59" i="1"/>
  <c r="EO99" i="1"/>
  <c r="EM80" i="1"/>
  <c r="EP21" i="1"/>
  <c r="EM49" i="1"/>
  <c r="EN26" i="1"/>
  <c r="EP74" i="1"/>
  <c r="EQ125" i="1"/>
  <c r="EO107" i="1"/>
  <c r="EQ53" i="1"/>
  <c r="EM89" i="1"/>
  <c r="EP145" i="1"/>
  <c r="EM87" i="1"/>
  <c r="EN133" i="1"/>
  <c r="EK100" i="1"/>
  <c r="EH25" i="1"/>
  <c r="EH89" i="1"/>
  <c r="EG13" i="1"/>
  <c r="EG151" i="1"/>
  <c r="EK147" i="1"/>
  <c r="EO126" i="1"/>
  <c r="EL152" i="1"/>
  <c r="ER42" i="1"/>
  <c r="EL74" i="1"/>
  <c r="EN60" i="1"/>
  <c r="ER102" i="1"/>
  <c r="EQ50" i="1"/>
  <c r="ER162" i="1"/>
  <c r="EJ94" i="1"/>
  <c r="EG105" i="1"/>
  <c r="EO122" i="1"/>
  <c r="EN97" i="1"/>
  <c r="ER75" i="1"/>
  <c r="EI96" i="1"/>
  <c r="EQ14" i="1"/>
  <c r="EP71" i="1"/>
  <c r="EO108" i="1"/>
  <c r="EQ47" i="1"/>
  <c r="EN71" i="1"/>
  <c r="EP154" i="1"/>
  <c r="ER152" i="1"/>
  <c r="EJ53" i="1"/>
  <c r="EP13" i="1"/>
  <c r="EI153" i="1"/>
  <c r="EP131" i="1"/>
  <c r="EK79" i="1"/>
  <c r="EL115" i="1"/>
  <c r="EJ87" i="1"/>
  <c r="EQ67" i="1"/>
  <c r="EH58" i="1"/>
  <c r="EM142" i="1"/>
  <c r="EN160" i="1"/>
  <c r="EJ80" i="1"/>
  <c r="EP68" i="1"/>
  <c r="EJ36" i="1"/>
  <c r="EK112" i="1"/>
  <c r="EH108" i="1"/>
  <c r="EH159" i="1"/>
  <c r="EQ128" i="1"/>
  <c r="EQ143" i="1"/>
  <c r="ER108" i="1"/>
  <c r="EJ10" i="1"/>
  <c r="EH116" i="1"/>
  <c r="EP107" i="1"/>
  <c r="EI64" i="1"/>
  <c r="EQ161" i="1"/>
  <c r="EH165" i="1"/>
  <c r="EQ97" i="1"/>
  <c r="EJ65" i="1"/>
  <c r="EP171" i="1"/>
  <c r="EQ172" i="1"/>
  <c r="EJ152" i="1"/>
  <c r="EQ38" i="1"/>
  <c r="EM38" i="1"/>
  <c r="EN122" i="1"/>
  <c r="EG96" i="1"/>
  <c r="EM34" i="1"/>
  <c r="EM62" i="1"/>
  <c r="EL13" i="1"/>
  <c r="EK47" i="1"/>
  <c r="EP23" i="1"/>
  <c r="EH71" i="1"/>
  <c r="EQ37" i="1"/>
  <c r="EI109" i="1"/>
  <c r="EM97" i="1"/>
  <c r="EL28" i="1"/>
  <c r="EP120" i="1"/>
  <c r="EM74" i="1"/>
  <c r="EM25" i="1"/>
  <c r="EQ45" i="1"/>
  <c r="EP57" i="1"/>
  <c r="EP113" i="1"/>
  <c r="EN24" i="1"/>
  <c r="EJ77" i="1"/>
  <c r="EK148" i="1"/>
  <c r="EO33" i="1"/>
  <c r="EH142" i="1"/>
  <c r="ER167" i="1"/>
  <c r="EQ160" i="1"/>
  <c r="EI9" i="1"/>
  <c r="EQ126" i="1"/>
  <c r="EJ12" i="1"/>
  <c r="EI40" i="1"/>
  <c r="ER65" i="1"/>
  <c r="EJ76" i="1"/>
  <c r="EQ79" i="1"/>
  <c r="ER129" i="1"/>
  <c r="EI141" i="1"/>
  <c r="EL10" i="1"/>
  <c r="EM17" i="1"/>
  <c r="EQ41" i="1"/>
  <c r="EH55" i="1"/>
  <c r="EH130" i="1"/>
  <c r="ER131" i="1"/>
  <c r="EJ142" i="1"/>
  <c r="EK101" i="1"/>
  <c r="EL141" i="1"/>
  <c r="EM161" i="1"/>
  <c r="EG58" i="1"/>
  <c r="EM129" i="1"/>
  <c r="EJ24" i="1"/>
  <c r="EK137" i="1"/>
  <c r="EL120" i="1"/>
  <c r="EM41" i="1"/>
  <c r="EK73" i="1"/>
  <c r="EI8" i="1"/>
  <c r="EK43" i="1"/>
  <c r="EP64" i="1"/>
  <c r="ER7" i="1"/>
  <c r="EO69" i="1"/>
  <c r="EO46" i="1"/>
  <c r="EH133" i="1"/>
  <c r="ER13" i="1"/>
  <c r="EJ71" i="1"/>
  <c r="EQ156" i="1"/>
  <c r="EM94" i="1"/>
  <c r="EL92" i="1"/>
  <c r="EQ99" i="1"/>
  <c r="EP76" i="1"/>
  <c r="EG148" i="1"/>
  <c r="EN84" i="1"/>
  <c r="EL132" i="1"/>
  <c r="EL148" i="1"/>
  <c r="EM115" i="1"/>
  <c r="EP146" i="1"/>
  <c r="EL52" i="1"/>
  <c r="EK161" i="1"/>
  <c r="EH90" i="1"/>
  <c r="EJ54" i="1"/>
  <c r="ER92" i="1"/>
  <c r="EM149" i="1"/>
  <c r="EL75" i="1"/>
  <c r="EL111" i="1"/>
  <c r="EJ63" i="1"/>
  <c r="EG169" i="1"/>
  <c r="ER170" i="1"/>
  <c r="ER98" i="1"/>
  <c r="ER139" i="1"/>
  <c r="EN99" i="1"/>
  <c r="EK16" i="1"/>
  <c r="EO13" i="1"/>
  <c r="EH96" i="1"/>
  <c r="EK44" i="1"/>
  <c r="EH73" i="1"/>
  <c r="EM144" i="1"/>
  <c r="ER151" i="1"/>
  <c r="EQ76" i="1"/>
  <c r="EI119" i="1"/>
  <c r="EO40" i="1"/>
  <c r="EN142" i="1"/>
  <c r="EN48" i="1"/>
  <c r="EG68" i="1"/>
  <c r="EN100" i="1"/>
  <c r="EG8" i="1"/>
  <c r="EO131" i="1"/>
  <c r="EJ82" i="1"/>
  <c r="EK8" i="1"/>
  <c r="EP62" i="1"/>
  <c r="EO68" i="1"/>
  <c r="EP121" i="1"/>
  <c r="EJ97" i="1"/>
  <c r="EO71" i="1"/>
  <c r="EH32" i="1"/>
  <c r="EG168" i="1"/>
  <c r="EP59" i="1"/>
  <c r="EO140" i="1"/>
  <c r="EL76" i="1"/>
  <c r="EK81" i="1"/>
  <c r="EK75" i="1"/>
  <c r="EL149" i="1"/>
  <c r="EP75" i="1"/>
  <c r="EL158" i="1"/>
  <c r="EP34" i="1"/>
  <c r="ER105" i="1"/>
  <c r="EK22" i="1"/>
  <c r="EP101" i="1"/>
  <c r="ER57" i="1"/>
  <c r="EG94" i="1"/>
  <c r="EM166" i="1"/>
  <c r="EH10" i="1"/>
  <c r="EG97" i="1"/>
  <c r="EP33" i="1"/>
  <c r="EK13" i="1"/>
  <c r="ER145" i="1"/>
  <c r="ER93" i="1"/>
  <c r="EM103" i="1"/>
  <c r="EK136" i="1"/>
  <c r="EH139" i="1"/>
  <c r="EN143" i="1"/>
  <c r="EK49" i="1"/>
  <c r="EG128" i="1"/>
  <c r="EL42" i="1"/>
  <c r="EL66" i="1"/>
  <c r="EL123" i="1"/>
  <c r="EJ30" i="1"/>
  <c r="EN74" i="1"/>
  <c r="EJ62" i="1"/>
  <c r="EQ111" i="1"/>
  <c r="EK61" i="1"/>
  <c r="EH62" i="1"/>
  <c r="EM93" i="1"/>
  <c r="EM98" i="1"/>
  <c r="EP102" i="1"/>
  <c r="EM131" i="1"/>
  <c r="EI93" i="1"/>
  <c r="EM116" i="1"/>
  <c r="EN35" i="1"/>
  <c r="EK64" i="1"/>
  <c r="EM86" i="1"/>
  <c r="EH68" i="1"/>
  <c r="EI94" i="1"/>
  <c r="EH37" i="1"/>
  <c r="ER137" i="1"/>
  <c r="EJ136" i="1"/>
  <c r="EQ34" i="1"/>
  <c r="EK134" i="1"/>
  <c r="EL168" i="1"/>
  <c r="ER63" i="1"/>
  <c r="EQ68" i="1"/>
  <c r="EK46" i="1"/>
  <c r="EM22" i="1"/>
  <c r="EN77" i="1"/>
  <c r="EJ48" i="1"/>
  <c r="EP18" i="1"/>
  <c r="EK169" i="1"/>
  <c r="EK20" i="1"/>
  <c r="EI23" i="1"/>
  <c r="EQ166" i="1"/>
  <c r="EO167" i="1"/>
  <c r="EI92" i="1"/>
  <c r="EO143" i="1"/>
  <c r="EN126" i="1"/>
  <c r="EN110" i="1"/>
  <c r="EP16" i="1"/>
  <c r="EL49" i="1"/>
  <c r="EG136" i="1"/>
  <c r="EH105" i="1"/>
  <c r="EI129" i="1"/>
  <c r="EH153" i="1"/>
  <c r="EP116" i="1"/>
  <c r="EG43" i="1"/>
  <c r="EM139" i="1"/>
  <c r="EN62" i="1"/>
  <c r="EH144" i="1"/>
  <c r="EN51" i="1"/>
  <c r="EO147" i="1"/>
  <c r="EM43" i="1"/>
  <c r="EP63" i="1"/>
  <c r="EJ59" i="1"/>
  <c r="EL103" i="1"/>
  <c r="EH63" i="1"/>
  <c r="EH126" i="1"/>
  <c r="EQ112" i="1"/>
  <c r="EQ95" i="1"/>
  <c r="EP136" i="1"/>
  <c r="EK12" i="1"/>
  <c r="EJ101" i="1"/>
  <c r="EL55" i="1"/>
  <c r="EQ74" i="1"/>
  <c r="EO51" i="1"/>
  <c r="EJ42" i="1"/>
  <c r="EQ40" i="1"/>
  <c r="EQ9" i="1"/>
  <c r="EJ161" i="1"/>
  <c r="EG74" i="1"/>
  <c r="EI154" i="1"/>
  <c r="EG29" i="1"/>
  <c r="EJ19" i="1"/>
  <c r="EQ110" i="1"/>
  <c r="EL48" i="1"/>
  <c r="EK133" i="1"/>
  <c r="EG37" i="1"/>
  <c r="EJ74" i="1"/>
  <c r="EJ131" i="1"/>
  <c r="ER147" i="1"/>
  <c r="EJ139" i="1"/>
  <c r="EH169" i="1"/>
  <c r="EH5" i="1"/>
  <c r="EL5" i="1"/>
  <c r="EJ5" i="1"/>
  <c r="EO171" i="1"/>
  <c r="EL169" i="1"/>
  <c r="EP78" i="1"/>
  <c r="EP139" i="1"/>
  <c r="EM13" i="1"/>
  <c r="EO164" i="1"/>
  <c r="EP155" i="1"/>
  <c r="EK5" i="1"/>
  <c r="EQ5" i="1"/>
  <c r="EM5" i="1"/>
  <c r="EQ18" i="1"/>
  <c r="EG172" i="1"/>
  <c r="EQ89" i="1"/>
  <c r="EL138" i="1"/>
  <c r="ER24" i="1"/>
  <c r="EP55" i="1"/>
  <c r="EN106" i="1"/>
  <c r="EG72" i="1"/>
  <c r="EO97" i="1"/>
  <c r="EO125" i="1"/>
  <c r="EN21" i="1"/>
  <c r="EG117" i="1"/>
  <c r="EN13" i="1"/>
  <c r="EP119" i="1"/>
  <c r="EG158" i="1"/>
  <c r="EN67" i="1"/>
  <c r="EH118" i="1"/>
  <c r="EP114" i="1"/>
  <c r="EI52" i="1"/>
  <c r="EG52" i="1"/>
  <c r="EN12" i="1"/>
  <c r="ER118" i="1"/>
  <c r="EG132" i="1"/>
  <c r="EI54" i="1"/>
  <c r="EL106" i="1"/>
  <c r="EN28" i="1"/>
  <c r="EI66" i="1"/>
  <c r="EJ40" i="1"/>
  <c r="EM160" i="1"/>
  <c r="EN39" i="1"/>
  <c r="EG10" i="1"/>
  <c r="EP50" i="1"/>
  <c r="EQ91" i="1"/>
  <c r="ER66" i="1"/>
  <c r="EP156" i="1"/>
  <c r="EJ91" i="1"/>
  <c r="EI65" i="1"/>
  <c r="EQ73" i="1"/>
  <c r="EJ31" i="1"/>
  <c r="EJ138" i="1"/>
  <c r="ER77" i="1"/>
  <c r="EP45" i="1"/>
  <c r="EI56" i="1"/>
  <c r="EN32" i="1"/>
  <c r="EG83" i="1"/>
  <c r="ER70" i="1"/>
  <c r="EN63" i="1"/>
  <c r="EI44" i="1"/>
  <c r="ER30" i="1"/>
  <c r="ER114" i="1"/>
  <c r="EM113" i="1"/>
  <c r="EJ79" i="1"/>
  <c r="EJ130" i="1"/>
  <c r="EH44" i="1"/>
  <c r="EP81" i="1"/>
  <c r="EL114" i="1"/>
  <c r="EH36" i="1"/>
  <c r="ER56" i="1"/>
  <c r="EQ119" i="1"/>
  <c r="EM76" i="1"/>
  <c r="EJ72" i="1"/>
  <c r="EH98" i="1"/>
  <c r="EK159" i="1"/>
  <c r="EL170" i="1"/>
  <c r="EM171" i="1"/>
  <c r="EL102" i="1"/>
  <c r="EG32" i="1"/>
  <c r="EQ21" i="1"/>
  <c r="EH137" i="1"/>
  <c r="EH64" i="1"/>
  <c r="EP117" i="1"/>
  <c r="EP27" i="1"/>
  <c r="EM40" i="1"/>
  <c r="EO159" i="1"/>
  <c r="EO127" i="1"/>
  <c r="EK66" i="1"/>
  <c r="EI149" i="1"/>
  <c r="EK144" i="1"/>
  <c r="EL161" i="1"/>
  <c r="EO165" i="1"/>
  <c r="EG110" i="1"/>
  <c r="EN108" i="1"/>
  <c r="EK143" i="1"/>
  <c r="EI120" i="1"/>
  <c r="EH162" i="1"/>
  <c r="EQ94" i="1"/>
  <c r="ER8" i="1"/>
  <c r="EG147" i="1"/>
  <c r="EI130" i="1"/>
  <c r="EL160" i="1"/>
  <c r="EG17" i="1"/>
  <c r="EL67" i="1"/>
  <c r="EQ43" i="1"/>
  <c r="EJ166" i="1"/>
  <c r="EP140" i="1"/>
  <c r="EQ103" i="1"/>
  <c r="EQ146" i="1"/>
  <c r="EH160" i="1"/>
  <c r="EG143" i="1"/>
  <c r="EK157" i="1"/>
  <c r="EL134" i="1"/>
  <c r="EH138" i="1"/>
  <c r="EI114" i="1"/>
  <c r="EK142" i="1"/>
  <c r="EI111" i="1"/>
  <c r="EK118" i="1"/>
  <c r="EN54" i="1"/>
  <c r="EH77" i="1"/>
  <c r="EH42" i="1"/>
  <c r="EH22" i="1"/>
  <c r="EP125" i="1"/>
  <c r="EJ85" i="1"/>
  <c r="EJ103" i="1"/>
  <c r="EN86" i="1"/>
  <c r="EL35" i="1"/>
  <c r="ER38" i="1"/>
  <c r="EO41" i="1"/>
  <c r="EQ23" i="1"/>
  <c r="ER142" i="1"/>
  <c r="EH101" i="1"/>
  <c r="EQ120" i="1"/>
  <c r="EJ90" i="1"/>
  <c r="ER22" i="1"/>
  <c r="EI108" i="1"/>
  <c r="EQ27" i="1"/>
  <c r="EP47" i="1"/>
  <c r="EH82" i="1"/>
  <c r="EL96" i="1"/>
  <c r="EP105" i="1"/>
  <c r="EI29" i="1"/>
  <c r="EJ167" i="1"/>
  <c r="EI139" i="1"/>
  <c r="EN79" i="1"/>
  <c r="EK162" i="1"/>
  <c r="EI62" i="1"/>
  <c r="EG111" i="1"/>
  <c r="EP85" i="1"/>
  <c r="EL14" i="1"/>
  <c r="EP39" i="1"/>
  <c r="EK35" i="1"/>
  <c r="EP166" i="1"/>
  <c r="EG60" i="1"/>
  <c r="EP90" i="1"/>
  <c r="EM121" i="1"/>
  <c r="EN25" i="1"/>
  <c r="EP138" i="1"/>
  <c r="EG38" i="1"/>
  <c r="ER59" i="1"/>
  <c r="EH80" i="1"/>
  <c r="EP36" i="1"/>
  <c r="ER115" i="1"/>
  <c r="EJ37" i="1"/>
  <c r="EM111" i="1"/>
  <c r="EG160" i="1"/>
  <c r="EL143" i="1"/>
  <c r="EO52" i="1"/>
  <c r="EI73" i="1"/>
  <c r="EI31" i="1"/>
  <c r="EI28" i="1"/>
  <c r="EK104" i="1"/>
  <c r="EI99" i="1"/>
  <c r="EG123" i="1"/>
  <c r="EK149" i="1"/>
  <c r="EH28" i="1"/>
  <c r="EP128" i="1"/>
  <c r="EJ92" i="1"/>
  <c r="EM6" i="1"/>
  <c r="ER134" i="1"/>
  <c r="EH155" i="1"/>
  <c r="EK156" i="1"/>
  <c r="ER73" i="1"/>
  <c r="EH122" i="1"/>
  <c r="EG90" i="1"/>
  <c r="EM157" i="1"/>
  <c r="ER76" i="1"/>
  <c r="ER78" i="1"/>
  <c r="EQ82" i="1"/>
  <c r="EP93" i="1"/>
  <c r="EQ133" i="1"/>
  <c r="EK32" i="1"/>
  <c r="ER14" i="1"/>
  <c r="EK158" i="1"/>
  <c r="ER69" i="1"/>
  <c r="EG107" i="1"/>
  <c r="EM26" i="1"/>
  <c r="EQ98" i="1"/>
  <c r="EK116" i="1"/>
  <c r="EO18" i="1"/>
  <c r="EM170" i="1"/>
  <c r="EN20" i="1"/>
  <c r="EN96" i="1"/>
  <c r="EL60" i="1"/>
  <c r="EP95" i="1"/>
  <c r="EP41" i="1"/>
  <c r="EN148" i="1"/>
  <c r="EG161" i="1"/>
  <c r="EM124" i="1"/>
  <c r="EI121" i="1"/>
  <c r="EN76" i="1"/>
  <c r="EO103" i="1"/>
  <c r="EP61" i="1"/>
  <c r="ER26" i="1"/>
  <c r="EL21" i="1"/>
  <c r="EN105" i="1"/>
  <c r="EP53" i="1"/>
  <c r="EP97" i="1"/>
  <c r="EL127" i="1"/>
  <c r="EQ121" i="1"/>
  <c r="EG16" i="1"/>
  <c r="EQ101" i="1"/>
  <c r="EP124" i="1"/>
  <c r="EL64" i="1"/>
  <c r="ER126" i="1"/>
  <c r="EQ115" i="1"/>
  <c r="EJ81" i="1"/>
  <c r="EM120" i="1"/>
  <c r="EK33" i="1"/>
  <c r="ER116" i="1"/>
  <c r="EQ25" i="1"/>
  <c r="ER141" i="1"/>
  <c r="EQ130" i="1"/>
  <c r="EK121" i="1"/>
  <c r="EQ13" i="1"/>
  <c r="EG166" i="1"/>
  <c r="EQ69" i="1"/>
  <c r="EN113" i="1"/>
  <c r="EH8" i="1"/>
  <c r="EI39" i="1"/>
  <c r="ER34" i="1"/>
  <c r="EG73" i="1"/>
  <c r="EG81" i="1"/>
  <c r="EM167" i="1"/>
  <c r="EK18" i="1"/>
  <c r="EN169" i="1"/>
  <c r="EK95" i="1"/>
  <c r="EM125" i="1"/>
  <c r="EI42" i="1"/>
  <c r="EN109" i="1"/>
  <c r="EM37" i="1"/>
  <c r="EG126" i="1"/>
  <c r="EM118" i="1"/>
  <c r="EN34" i="1"/>
  <c r="EK82" i="1"/>
  <c r="EN161" i="1"/>
  <c r="EH114" i="1"/>
  <c r="EI48" i="1"/>
  <c r="EL159" i="1"/>
  <c r="EL153" i="1"/>
  <c r="EH12" i="1"/>
  <c r="EQ80" i="1"/>
  <c r="EL105" i="1"/>
  <c r="EM58" i="1"/>
  <c r="EN52" i="1"/>
  <c r="EK53" i="1"/>
  <c r="EG86" i="1"/>
  <c r="EH26" i="1"/>
  <c r="EN31" i="1"/>
  <c r="EH30" i="1"/>
  <c r="EK111" i="1"/>
  <c r="EH66" i="1"/>
  <c r="EJ66" i="1"/>
  <c r="EH21" i="1"/>
  <c r="EG93" i="1"/>
  <c r="EG23" i="1"/>
  <c r="EK138" i="1"/>
  <c r="EJ89" i="1"/>
  <c r="EQ117" i="1"/>
  <c r="EM60" i="1"/>
  <c r="EM32" i="1"/>
  <c r="EK91" i="1"/>
  <c r="EH112" i="1"/>
  <c r="EM143" i="1"/>
  <c r="EO56" i="1"/>
  <c r="EP12" i="1"/>
  <c r="EG144" i="1"/>
  <c r="EP69" i="1"/>
  <c r="EP22" i="1"/>
  <c r="EJ56" i="1"/>
  <c r="EI63" i="1"/>
  <c r="EK110" i="1"/>
  <c r="EM153" i="1"/>
  <c r="EG69" i="1"/>
  <c r="EI84" i="1"/>
  <c r="EL68" i="1"/>
  <c r="EK103" i="1"/>
  <c r="EI152" i="1"/>
  <c r="EG82" i="1"/>
  <c r="EK92" i="1"/>
  <c r="EJ9" i="1"/>
  <c r="EH40" i="1"/>
  <c r="EK114" i="1"/>
  <c r="EG54" i="1"/>
  <c r="EJ133" i="1"/>
  <c r="EI12" i="1"/>
  <c r="EI127" i="1"/>
  <c r="EH50" i="1"/>
  <c r="ER36" i="1"/>
  <c r="EG125" i="1"/>
  <c r="EM100" i="1"/>
  <c r="EH146" i="1"/>
  <c r="EL77" i="1"/>
  <c r="EQ6" i="1"/>
  <c r="EO53" i="1"/>
  <c r="EO141" i="1"/>
  <c r="EK34" i="1"/>
  <c r="EM28" i="1"/>
  <c r="EJ26" i="1"/>
  <c r="EG118" i="1"/>
  <c r="ER32" i="1"/>
  <c r="EI112" i="1"/>
  <c r="EI7" i="1"/>
  <c r="EN14" i="1"/>
  <c r="EQ138" i="1"/>
  <c r="ER80" i="1"/>
  <c r="EK48" i="1"/>
  <c r="ER104" i="1"/>
  <c r="EN41" i="1"/>
  <c r="EK37" i="1"/>
  <c r="EH158" i="1"/>
  <c r="EM54" i="1"/>
  <c r="EO166" i="1"/>
  <c r="EJ61" i="1"/>
  <c r="EM81" i="1"/>
  <c r="EI157" i="1"/>
  <c r="ER61" i="1"/>
  <c r="EO63" i="1"/>
  <c r="EL90" i="1"/>
  <c r="EH157" i="1"/>
  <c r="EH38" i="1"/>
  <c r="ER45" i="1"/>
  <c r="ER35" i="1"/>
  <c r="EH61" i="1"/>
  <c r="EQ165" i="1"/>
  <c r="EJ108" i="1"/>
  <c r="EG170" i="1"/>
  <c r="EM169" i="1"/>
  <c r="EO22" i="1"/>
  <c r="EQ19" i="1"/>
  <c r="EQ28" i="1"/>
  <c r="EG14" i="1"/>
  <c r="EM67" i="1"/>
  <c r="EO136" i="1"/>
  <c r="EO89" i="1"/>
  <c r="EL50" i="1"/>
  <c r="EN154" i="1"/>
  <c r="EI169" i="1"/>
  <c r="EP20" i="1"/>
  <c r="EQ32" i="1"/>
  <c r="EQ63" i="1"/>
  <c r="ER168" i="1"/>
  <c r="EP104" i="1"/>
  <c r="EK65" i="1"/>
  <c r="EL154" i="1"/>
  <c r="EG159" i="1"/>
  <c r="EG163" i="1"/>
  <c r="EI59" i="1"/>
  <c r="EI100" i="1"/>
  <c r="EI116" i="1"/>
  <c r="EP165" i="1"/>
  <c r="EJ100" i="1"/>
  <c r="EP77" i="1"/>
  <c r="EM146" i="1"/>
  <c r="EL116" i="1"/>
  <c r="EI86" i="1"/>
  <c r="EI88" i="1"/>
  <c r="EP149" i="1"/>
  <c r="EO64" i="1"/>
  <c r="ER127" i="1"/>
  <c r="EG25" i="1"/>
  <c r="EG56" i="1"/>
  <c r="EQ123" i="1"/>
  <c r="EH35" i="1"/>
  <c r="EI11" i="1"/>
  <c r="EJ33" i="1"/>
  <c r="EH166" i="1"/>
  <c r="EN104" i="1"/>
  <c r="EL113" i="1"/>
  <c r="EO146" i="1"/>
  <c r="EI115" i="1"/>
  <c r="EN152" i="1"/>
  <c r="EI101" i="1"/>
  <c r="EI19" i="1"/>
  <c r="EP37" i="1"/>
  <c r="EO106" i="1"/>
  <c r="EK63" i="1"/>
  <c r="EO151" i="1"/>
  <c r="EP123" i="1"/>
  <c r="EM39" i="1"/>
  <c r="EP137" i="1"/>
  <c r="EQ46" i="1"/>
  <c r="EL84" i="1"/>
  <c r="EJ35" i="1"/>
  <c r="EK128" i="1"/>
  <c r="EJ165" i="1"/>
  <c r="ER37" i="1"/>
  <c r="EK166" i="1"/>
  <c r="EQ55" i="1"/>
  <c r="ER62" i="1"/>
  <c r="EQ30" i="1"/>
  <c r="EN128" i="1"/>
  <c r="EK96" i="1"/>
  <c r="EL6" i="1"/>
  <c r="EO23" i="1"/>
  <c r="EJ129" i="1"/>
  <c r="ER156" i="1"/>
  <c r="ER85" i="1"/>
  <c r="EK102" i="1"/>
  <c r="EI137" i="1"/>
  <c r="EK14" i="1"/>
  <c r="EQ39" i="1"/>
  <c r="EQ35" i="1"/>
  <c r="EH79" i="1"/>
  <c r="EJ84" i="1"/>
  <c r="EL94" i="1"/>
  <c r="EL57" i="1"/>
  <c r="EO62" i="1"/>
  <c r="EH43" i="1"/>
  <c r="EM148" i="1"/>
  <c r="ER64" i="1"/>
  <c r="EQ154" i="1"/>
  <c r="EJ151" i="1"/>
  <c r="EM133" i="1"/>
  <c r="EJ11" i="1"/>
  <c r="EJ111" i="1"/>
  <c r="EP35" i="1"/>
  <c r="EN16" i="1"/>
  <c r="ER135" i="1"/>
  <c r="EN5" i="1"/>
  <c r="EP5" i="1"/>
  <c r="EQ170" i="1"/>
  <c r="ER60" i="1"/>
  <c r="EO132" i="1"/>
  <c r="EN162" i="1"/>
  <c r="EN64" i="1"/>
  <c r="EN11" i="1"/>
  <c r="EP31" i="1"/>
  <c r="EM9" i="1"/>
  <c r="EM107" i="1"/>
  <c r="EL135" i="1"/>
  <c r="EH168" i="1"/>
  <c r="EM10" i="1"/>
  <c r="EO19" i="1"/>
  <c r="EO26" i="1"/>
  <c r="EK113" i="1"/>
  <c r="EP161" i="1"/>
  <c r="EH47" i="1"/>
  <c r="EK6" i="1"/>
  <c r="EL51" i="1"/>
  <c r="ER9" i="1"/>
  <c r="EI133" i="1"/>
  <c r="EP79" i="1"/>
  <c r="ER136" i="1"/>
  <c r="EO36" i="1"/>
  <c r="ER133" i="1"/>
  <c r="EP135" i="1"/>
  <c r="EJ55" i="1"/>
  <c r="EN120" i="1"/>
  <c r="EK26" i="1"/>
  <c r="EL80" i="1"/>
  <c r="EQ140" i="1"/>
  <c r="EH88" i="1"/>
  <c r="EK52" i="1"/>
  <c r="EG50" i="1"/>
  <c r="EJ78" i="1"/>
  <c r="EI76" i="1"/>
  <c r="EM18" i="1"/>
  <c r="EO172" i="1"/>
  <c r="EQ48" i="1"/>
  <c r="EG53" i="1"/>
  <c r="EO111" i="1"/>
  <c r="EK87" i="1"/>
  <c r="EK36" i="1"/>
  <c r="EG102" i="1"/>
  <c r="EP88" i="1"/>
  <c r="EI156" i="1"/>
  <c r="EN136" i="1"/>
  <c r="EI98" i="1"/>
  <c r="EO157" i="1"/>
  <c r="EH84" i="1"/>
  <c r="EO98" i="1"/>
  <c r="EO58" i="1"/>
  <c r="EO84" i="1"/>
  <c r="EN90" i="1"/>
  <c r="EN163" i="1"/>
  <c r="EI136" i="1"/>
  <c r="EK25" i="1"/>
  <c r="EM130" i="1"/>
  <c r="EG27" i="1"/>
  <c r="EQ44" i="1"/>
  <c r="EH106" i="1"/>
  <c r="ER138" i="1"/>
  <c r="EO44" i="1"/>
  <c r="ER71" i="1"/>
  <c r="EO104" i="1"/>
  <c r="EH60" i="1"/>
  <c r="EJ46" i="1"/>
  <c r="EQ152" i="1"/>
  <c r="EK167" i="1"/>
  <c r="EP96" i="1"/>
  <c r="EH134" i="1"/>
  <c r="EL43" i="1"/>
  <c r="EG9" i="1"/>
  <c r="EL146" i="1"/>
  <c r="EN36" i="1"/>
  <c r="EI79" i="1"/>
  <c r="EN45" i="1"/>
  <c r="EI90" i="1"/>
  <c r="EQ124" i="1"/>
  <c r="EI132" i="1"/>
  <c r="ER5" i="1"/>
  <c r="EP169" i="1"/>
  <c r="EG157" i="1"/>
  <c r="EL81" i="1"/>
  <c r="EN80" i="1"/>
  <c r="EL46" i="1"/>
  <c r="EP30" i="1"/>
  <c r="EK165" i="1"/>
  <c r="EK30" i="1"/>
  <c r="EK72" i="1"/>
  <c r="EQ8" i="1"/>
  <c r="EL31" i="1"/>
  <c r="EH51" i="1"/>
  <c r="EH102" i="1"/>
  <c r="EQ81" i="1"/>
  <c r="EJ141" i="1"/>
  <c r="EN75" i="1"/>
  <c r="ER109" i="1"/>
  <c r="EO139" i="1"/>
  <c r="ER106" i="1"/>
  <c r="EL155" i="1"/>
  <c r="EJ118" i="1"/>
  <c r="EI47" i="1"/>
  <c r="EG85" i="1"/>
  <c r="EQ92" i="1"/>
  <c r="ER100" i="1"/>
  <c r="EL142" i="1"/>
  <c r="EG33" i="1"/>
  <c r="EL162" i="1"/>
  <c r="EJ57" i="1"/>
  <c r="EJ158" i="1"/>
  <c r="EG116" i="1"/>
  <c r="EQ149" i="1"/>
  <c r="EJ67" i="1"/>
  <c r="EH115" i="1"/>
  <c r="EI117" i="1"/>
  <c r="EP80" i="1"/>
  <c r="EI134" i="1"/>
  <c r="EG63" i="1"/>
  <c r="EK168" i="1"/>
  <c r="EN7" i="1"/>
  <c r="EJ163" i="1"/>
  <c r="ER144" i="1"/>
  <c r="EQ84" i="1"/>
  <c r="EL124" i="1"/>
  <c r="EJ114" i="1"/>
  <c r="EQ96" i="1"/>
  <c r="ER99" i="1"/>
  <c r="EP132" i="1"/>
  <c r="EO21" i="1"/>
  <c r="EM99" i="1"/>
  <c r="EN115" i="1"/>
  <c r="EL140" i="1"/>
  <c r="EO115" i="1"/>
  <c r="EP148" i="1"/>
  <c r="EJ68" i="1"/>
  <c r="EG34" i="1"/>
  <c r="EM35" i="1"/>
  <c r="EI14" i="1"/>
  <c r="EH24" i="1"/>
  <c r="EN88" i="1"/>
  <c r="EL164" i="1"/>
  <c r="ER16" i="1"/>
  <c r="ER17" i="1"/>
  <c r="EO31" i="1"/>
  <c r="EP40" i="1"/>
  <c r="EL137" i="1"/>
  <c r="EI122" i="1"/>
  <c r="ER148" i="1"/>
  <c r="EO54" i="1"/>
  <c r="EM16" i="1"/>
  <c r="ER157" i="1"/>
  <c r="EK7" i="1"/>
  <c r="EH171" i="1"/>
  <c r="EI172" i="1"/>
  <c r="ER103" i="1"/>
  <c r="EG76" i="1"/>
  <c r="EI17" i="1"/>
  <c r="EK41" i="1"/>
  <c r="EL73" i="1"/>
  <c r="EN22" i="1"/>
  <c r="EN17" i="1"/>
  <c r="EO70" i="1"/>
  <c r="EM155" i="1"/>
  <c r="EL145" i="1"/>
  <c r="EL83" i="1"/>
  <c r="EH127" i="1"/>
  <c r="EN56" i="1"/>
  <c r="EI72" i="1"/>
  <c r="ER79" i="1"/>
  <c r="EN53" i="1"/>
  <c r="EI69" i="1"/>
  <c r="EQ116" i="1"/>
  <c r="EO85" i="1"/>
  <c r="EG45" i="1"/>
  <c r="EN19" i="1"/>
  <c r="EP110" i="1"/>
  <c r="EO112" i="1"/>
  <c r="EL88" i="1"/>
  <c r="EL119" i="1"/>
  <c r="EN119" i="1"/>
  <c r="EQ109" i="1"/>
  <c r="EP103" i="1"/>
  <c r="EQ90" i="1"/>
  <c r="EQ159" i="1"/>
  <c r="EN164" i="1"/>
  <c r="EJ8" i="1"/>
  <c r="EH78" i="1"/>
  <c r="EQ132" i="1"/>
  <c r="EJ135" i="1"/>
  <c r="ER58" i="1"/>
  <c r="EP111" i="1"/>
  <c r="EN159" i="1"/>
  <c r="EH31" i="1"/>
  <c r="EJ162" i="1"/>
  <c r="EI10" i="1"/>
  <c r="EP151" i="1"/>
  <c r="EQ151" i="1"/>
  <c r="EL59" i="1"/>
  <c r="EP32" i="1"/>
  <c r="EI142" i="1"/>
  <c r="EG71" i="1"/>
  <c r="EH48" i="1"/>
  <c r="EG59" i="1"/>
  <c r="EM70" i="1"/>
  <c r="EH123" i="1"/>
  <c r="EL117" i="1"/>
  <c r="EK78" i="1"/>
  <c r="EL122" i="1"/>
  <c r="EQ157" i="1"/>
  <c r="EQ142" i="1"/>
  <c r="EQ42" i="1"/>
  <c r="EI51" i="1"/>
  <c r="EJ29" i="1"/>
  <c r="EN50" i="1"/>
  <c r="EK77" i="1"/>
  <c r="EI34" i="1"/>
  <c r="EL110" i="1"/>
  <c r="EH41" i="1"/>
  <c r="EI118" i="1"/>
  <c r="EG84" i="1"/>
  <c r="ER160" i="1"/>
  <c r="EH167" i="1"/>
  <c r="EO124" i="1"/>
  <c r="EP72" i="1"/>
  <c r="EI38" i="1"/>
  <c r="EQ144" i="1"/>
  <c r="EI138" i="1"/>
  <c r="EJ21" i="1"/>
  <c r="EJ116" i="1"/>
  <c r="EG113" i="1"/>
  <c r="EQ22" i="1"/>
  <c r="EQ155" i="1"/>
  <c r="EM91" i="1"/>
  <c r="EN170" i="1"/>
  <c r="EL171" i="1"/>
  <c r="EO37" i="1"/>
  <c r="EL91" i="1"/>
  <c r="EQ136" i="1"/>
  <c r="EQ118" i="1"/>
  <c r="EP106" i="1"/>
  <c r="EH103" i="1"/>
  <c r="EN37" i="1"/>
  <c r="EK108" i="1"/>
  <c r="EP42" i="1"/>
  <c r="EO30" i="1"/>
  <c r="EP144" i="1"/>
  <c r="EM14" i="1"/>
  <c r="EP9" i="1"/>
  <c r="EH119" i="1"/>
  <c r="EP163" i="1"/>
  <c r="EL29" i="1"/>
  <c r="EJ123" i="1"/>
  <c r="EM19" i="1"/>
  <c r="EL32" i="1"/>
  <c r="EM108" i="1"/>
  <c r="EI41" i="1"/>
  <c r="EM159" i="1"/>
  <c r="EQ78" i="1"/>
  <c r="EH93" i="1"/>
  <c r="EM12" i="1"/>
  <c r="EO87" i="1"/>
  <c r="EM156" i="1"/>
  <c r="EG65" i="1"/>
  <c r="EH132" i="1"/>
  <c r="ER55" i="1"/>
  <c r="EN73" i="1"/>
  <c r="EJ45" i="1"/>
  <c r="ER154" i="1"/>
  <c r="EI160" i="1"/>
  <c r="ER96" i="1"/>
  <c r="EN114" i="1"/>
  <c r="EI24" i="1"/>
  <c r="EH151" i="1"/>
  <c r="EQ107" i="1"/>
  <c r="EQ148" i="1"/>
  <c r="EO47" i="1"/>
  <c r="EM92" i="1"/>
  <c r="EQ106" i="1"/>
  <c r="EQ77" i="1"/>
  <c r="EK125" i="1"/>
  <c r="EK141" i="1"/>
  <c r="EM101" i="1"/>
  <c r="EN61" i="1"/>
  <c r="EJ28" i="1"/>
  <c r="EI164" i="1"/>
  <c r="EH92" i="1"/>
  <c r="EN40" i="1"/>
  <c r="EO110" i="1"/>
  <c r="EH67" i="1"/>
  <c r="EI158" i="1"/>
  <c r="ER50" i="1"/>
  <c r="EL101" i="1"/>
  <c r="EK84" i="1"/>
  <c r="EM75" i="1"/>
  <c r="EO118" i="1"/>
  <c r="EO120" i="1"/>
  <c r="ER39" i="1"/>
  <c r="EO28" i="1"/>
  <c r="EM138" i="1"/>
  <c r="EN139" i="1"/>
  <c r="EH16" i="1"/>
  <c r="EI37" i="1"/>
  <c r="EJ73" i="1"/>
  <c r="EH34" i="1"/>
  <c r="EG35" i="1"/>
  <c r="EI165" i="1"/>
  <c r="EN102" i="1"/>
  <c r="EP29" i="1"/>
  <c r="EG155" i="1"/>
  <c r="EG137" i="1"/>
  <c r="EO6" i="1"/>
  <c r="EK50" i="1"/>
  <c r="ER166" i="1"/>
  <c r="EN156" i="1"/>
  <c r="EK60" i="1"/>
  <c r="ER120" i="1"/>
  <c r="EQ167" i="1"/>
  <c r="ER51" i="1"/>
  <c r="EJ120" i="1"/>
  <c r="EH18" i="1"/>
  <c r="EM172" i="1"/>
  <c r="ER20" i="1"/>
  <c r="EM79" i="1"/>
  <c r="EP159" i="1"/>
  <c r="EO25" i="1"/>
  <c r="EI124" i="1"/>
  <c r="EM90" i="1"/>
  <c r="EO75" i="1"/>
  <c r="EK117" i="1"/>
  <c r="EP94" i="1"/>
  <c r="EG109" i="1"/>
  <c r="EG87" i="1"/>
  <c r="EG140" i="1"/>
  <c r="EP87" i="1"/>
  <c r="EL34" i="1"/>
  <c r="EP51" i="1"/>
  <c r="EO74" i="1"/>
  <c r="EH33" i="1"/>
  <c r="EO144" i="1"/>
  <c r="EP6" i="1"/>
  <c r="EI30" i="1"/>
  <c r="EN6" i="1"/>
  <c r="EI151" i="1"/>
  <c r="EN158" i="1"/>
  <c r="EI107" i="1"/>
  <c r="EG122" i="1"/>
  <c r="EN135" i="1"/>
  <c r="EM95" i="1"/>
  <c r="EJ47" i="1"/>
  <c r="EH109" i="1"/>
  <c r="EO135" i="1"/>
  <c r="EK85" i="1"/>
  <c r="EK155" i="1"/>
  <c r="EL7" i="1"/>
  <c r="EJ155" i="1"/>
  <c r="EP160" i="1"/>
  <c r="EN27" i="1"/>
  <c r="EL86" i="1"/>
  <c r="EQ57" i="1"/>
  <c r="EH141" i="1"/>
  <c r="EH87" i="1"/>
  <c r="ER81" i="1"/>
  <c r="EO49" i="1"/>
  <c r="EL25" i="1"/>
  <c r="EK24" i="1"/>
  <c r="ER86" i="1"/>
  <c r="EM68" i="1"/>
  <c r="EI80" i="1"/>
  <c r="EL8" i="1"/>
  <c r="EG146" i="1"/>
  <c r="EK67" i="1"/>
  <c r="EG88" i="1"/>
  <c r="EJ122" i="1"/>
  <c r="EJ88" i="1"/>
  <c r="EN130" i="1"/>
  <c r="ER84" i="1"/>
  <c r="EM106" i="1"/>
  <c r="EL130" i="1"/>
  <c r="EL136" i="1"/>
  <c r="EP152" i="1"/>
  <c r="EO94" i="1"/>
  <c r="EG129" i="1"/>
  <c r="EI25" i="1"/>
  <c r="EQ141" i="1"/>
  <c r="EQ164" i="1"/>
  <c r="EL85" i="1"/>
  <c r="ER113" i="1"/>
  <c r="EH125" i="1"/>
  <c r="EK153" i="1"/>
  <c r="EL121" i="1"/>
  <c r="EN116" i="1"/>
  <c r="EQ102" i="1"/>
  <c r="EN117" i="1"/>
  <c r="ER83" i="1"/>
  <c r="EG64" i="1"/>
  <c r="EN168" i="1"/>
  <c r="EI155" i="1"/>
  <c r="EK56" i="1"/>
  <c r="EH72" i="1"/>
  <c r="EL23" i="1"/>
  <c r="EM64" i="1"/>
  <c r="EM47" i="1"/>
  <c r="EN107" i="1"/>
  <c r="EI26" i="1"/>
  <c r="EN44" i="1"/>
  <c r="EQ24" i="1"/>
  <c r="EP43" i="1"/>
  <c r="EI85" i="1"/>
  <c r="EQ134" i="1"/>
  <c r="ER54" i="1"/>
  <c r="EP109" i="1"/>
  <c r="EO100" i="1"/>
  <c r="EP133" i="1"/>
  <c r="EH150" i="1"/>
  <c r="EH53" i="1"/>
  <c r="EJ119" i="1"/>
  <c r="EJ58" i="1"/>
  <c r="EH121" i="1"/>
  <c r="ER171" i="1"/>
  <c r="EP172" i="1"/>
  <c r="EG67" i="1"/>
  <c r="ER21" i="1"/>
  <c r="EJ17" i="1"/>
  <c r="EK151" i="1"/>
  <c r="EP25" i="1"/>
  <c r="EM152" i="1"/>
  <c r="EP164" i="1"/>
  <c r="EO67" i="1"/>
  <c r="EM73" i="1"/>
  <c r="EM163" i="1"/>
  <c r="EO148" i="1"/>
  <c r="EL63" i="1"/>
  <c r="EO77" i="1"/>
  <c r="EH131" i="1"/>
  <c r="EO133" i="1"/>
  <c r="ER169" i="1"/>
  <c r="EO20" i="1"/>
  <c r="EN33" i="1"/>
  <c r="EI113" i="1"/>
  <c r="EM147" i="1"/>
  <c r="EI126" i="1"/>
  <c r="EO42" i="1"/>
  <c r="EO123" i="1"/>
  <c r="EQ10" i="1"/>
  <c r="EO170" i="1"/>
  <c r="EG92" i="1"/>
  <c r="EL24" i="1"/>
  <c r="EI77" i="1"/>
  <c r="EO156" i="1"/>
  <c r="EK29" i="1"/>
  <c r="EI70" i="1"/>
  <c r="EK59" i="1"/>
  <c r="EN85" i="1"/>
  <c r="EG7" i="1"/>
  <c r="EI131" i="1"/>
  <c r="EP11" i="1"/>
  <c r="EO130" i="1"/>
  <c r="EO24" i="1"/>
  <c r="EN66" i="1"/>
  <c r="ER43" i="1"/>
  <c r="EJ157" i="1"/>
  <c r="ER41" i="1"/>
  <c r="EN151" i="1"/>
  <c r="EQ83" i="1"/>
  <c r="EH124" i="1"/>
  <c r="EJ134" i="1"/>
  <c r="EM158" i="1"/>
  <c r="EL109" i="1"/>
  <c r="ER72" i="1"/>
  <c r="EK21" i="1"/>
  <c r="EJ156" i="1"/>
  <c r="EK89" i="1"/>
  <c r="EI68" i="1"/>
  <c r="ER40" i="1"/>
  <c r="EK9" i="1"/>
  <c r="EI89" i="1"/>
  <c r="EK68" i="1"/>
  <c r="EH129" i="1"/>
  <c r="EJ69" i="1"/>
  <c r="EK27" i="1"/>
  <c r="EQ29" i="1"/>
  <c r="EO138" i="1"/>
  <c r="EL89" i="1"/>
  <c r="EG131" i="1"/>
  <c r="EH107" i="1"/>
  <c r="EG49" i="1"/>
  <c r="EI21" i="1"/>
  <c r="EG70" i="1"/>
  <c r="EI167" i="1"/>
  <c r="EJ27" i="1"/>
  <c r="EL39" i="1"/>
  <c r="EK19" i="1"/>
  <c r="EP48" i="1"/>
  <c r="EI16" i="1"/>
  <c r="EQ59" i="1"/>
  <c r="EM168" i="1"/>
  <c r="EP134" i="1"/>
  <c r="EM164" i="1"/>
  <c r="EN172" i="1"/>
  <c r="EH20" i="1"/>
  <c r="EO76" i="1"/>
  <c r="EL156" i="1"/>
  <c r="EP129" i="1"/>
  <c r="EK31" i="1"/>
  <c r="EN167" i="1"/>
  <c r="EG100" i="1"/>
  <c r="EK122" i="1"/>
  <c r="EM46" i="1"/>
  <c r="EI18" i="1"/>
  <c r="EK171" i="1"/>
  <c r="EM20" i="1"/>
  <c r="EI135" i="1"/>
  <c r="EK145" i="1"/>
  <c r="ER146" i="1"/>
  <c r="EO90" i="1"/>
  <c r="EM50" i="1"/>
  <c r="EN103" i="1"/>
  <c r="EK88" i="1"/>
  <c r="EI58" i="1"/>
  <c r="EI110" i="1"/>
  <c r="EO16" i="1"/>
  <c r="EK115" i="1"/>
  <c r="EG115" i="1"/>
  <c r="EL78" i="1"/>
  <c r="EP56" i="1"/>
  <c r="EM45" i="1"/>
  <c r="EI166" i="1"/>
  <c r="EM56" i="1"/>
  <c r="EG164" i="1"/>
  <c r="EQ16" i="1"/>
  <c r="EP70" i="1"/>
  <c r="EH52" i="1"/>
  <c r="ER46" i="1"/>
  <c r="EO158" i="1"/>
  <c r="EL147" i="1"/>
  <c r="EP67" i="1"/>
  <c r="EP8" i="1"/>
  <c r="EJ149" i="1"/>
  <c r="ER110" i="1"/>
  <c r="EH27" i="1"/>
  <c r="EI147" i="1"/>
  <c r="EO155" i="1"/>
  <c r="EG103" i="1"/>
  <c r="EI161" i="1"/>
  <c r="EG62" i="1"/>
  <c r="EO11" i="1"/>
  <c r="EI81" i="1"/>
  <c r="EL37" i="1"/>
  <c r="EN150" i="1"/>
  <c r="EI162" i="1"/>
  <c r="EJ34" i="1"/>
  <c r="ER124" i="1"/>
  <c r="EI50" i="1"/>
  <c r="EN141" i="1"/>
  <c r="EM63" i="1"/>
  <c r="EN42" i="1"/>
  <c r="EO50" i="1"/>
  <c r="EH135" i="1"/>
  <c r="EH104" i="1"/>
  <c r="EG99" i="1"/>
  <c r="EP168" i="1"/>
  <c r="EN18" i="1"/>
  <c r="EQ171" i="1"/>
  <c r="EQ20" i="1"/>
  <c r="ER28" i="1"/>
  <c r="EG121" i="1"/>
  <c r="EG24" i="1"/>
  <c r="EN59" i="1"/>
  <c r="EP142" i="1"/>
  <c r="EH143" i="1"/>
  <c r="EN57" i="1"/>
  <c r="EP49" i="1"/>
  <c r="EG124" i="1"/>
  <c r="EO134" i="1"/>
  <c r="EL54" i="1"/>
  <c r="EI22" i="1"/>
  <c r="EI125" i="1"/>
  <c r="EK132" i="1"/>
  <c r="EK131" i="1"/>
  <c r="EL47" i="1"/>
  <c r="EM136" i="1"/>
  <c r="EO60" i="1"/>
  <c r="EI159" i="1"/>
  <c r="EM96" i="1"/>
  <c r="EL11" i="1"/>
  <c r="EP157" i="1"/>
  <c r="EL65" i="1"/>
  <c r="EL27" i="1"/>
  <c r="EG19" i="1"/>
  <c r="EM11" i="1"/>
  <c r="EO61" i="1"/>
  <c r="EN46" i="1"/>
  <c r="ER67" i="1"/>
  <c r="ER161" i="1"/>
  <c r="ER125" i="1"/>
  <c r="ER153" i="1"/>
  <c r="EP126" i="1"/>
  <c r="EH57" i="1"/>
  <c r="EM109" i="1"/>
  <c r="EP28" i="1"/>
  <c r="EJ23" i="1"/>
  <c r="EQ127" i="1"/>
  <c r="EQ122" i="1"/>
  <c r="EH120" i="1"/>
  <c r="EH9" i="1"/>
  <c r="EL53" i="1"/>
  <c r="EG112" i="1"/>
  <c r="EQ17" i="1"/>
  <c r="EM55" i="1"/>
  <c r="EL104" i="1"/>
  <c r="EH145" i="1"/>
  <c r="EQ129" i="1"/>
  <c r="EN127" i="1"/>
  <c r="EQ105" i="1"/>
  <c r="EO145" i="1"/>
  <c r="EG127" i="1"/>
  <c r="EL144" i="1"/>
  <c r="EM69" i="1"/>
  <c r="EO65" i="1"/>
  <c r="EJ22" i="1"/>
  <c r="EG150" i="1"/>
  <c r="EK99" i="1"/>
  <c r="EN134" i="1"/>
  <c r="EG26" i="1"/>
  <c r="EK106" i="1"/>
  <c r="EM27" i="1"/>
  <c r="EH29" i="1"/>
  <c r="EH140" i="1"/>
  <c r="ER130" i="1"/>
  <c r="ER90" i="1"/>
  <c r="EH11" i="1"/>
  <c r="EJ137" i="1"/>
  <c r="EN10" i="1"/>
  <c r="EI53" i="1"/>
  <c r="ER97" i="1"/>
  <c r="EM126" i="1"/>
  <c r="EQ26" i="1"/>
  <c r="EL163" i="1"/>
  <c r="EM112" i="1"/>
  <c r="EK70" i="1"/>
  <c r="EJ171" i="1"/>
  <c r="EH172" i="1"/>
  <c r="EK152" i="1"/>
  <c r="EQ66" i="1"/>
  <c r="EN145" i="1"/>
  <c r="EO96" i="1"/>
  <c r="EM135" i="1"/>
  <c r="EP158" i="1"/>
  <c r="EN121" i="1"/>
  <c r="EM119" i="1"/>
  <c r="EM140" i="1"/>
  <c r="EP14" i="1"/>
  <c r="ER165" i="1"/>
  <c r="EK76" i="1"/>
  <c r="EG79" i="1"/>
  <c r="ER82" i="1"/>
  <c r="EL38" i="1"/>
  <c r="EG61" i="1"/>
  <c r="EL12" i="1"/>
  <c r="EL108" i="1"/>
  <c r="EM42" i="1"/>
  <c r="EO86" i="1"/>
  <c r="EJ113" i="1"/>
  <c r="EH6" i="1"/>
  <c r="ER47" i="1"/>
  <c r="ER164" i="1"/>
  <c r="ER68" i="1"/>
  <c r="EJ160" i="1"/>
  <c r="EK163" i="1"/>
  <c r="EO79" i="1"/>
  <c r="EO8" i="1"/>
  <c r="EJ117" i="1"/>
  <c r="EI78" i="1"/>
  <c r="EQ75" i="1"/>
  <c r="EJ105" i="1"/>
  <c r="EK124" i="1"/>
  <c r="EN157" i="1"/>
  <c r="ER123" i="1"/>
  <c r="EG119" i="1"/>
  <c r="EM102" i="1"/>
  <c r="EI32" i="1"/>
  <c r="EI46" i="1"/>
  <c r="EH65" i="1"/>
  <c r="EN111" i="1"/>
  <c r="EL157" i="1"/>
  <c r="ER53" i="1"/>
  <c r="EH152" i="1"/>
  <c r="EM24" i="1"/>
  <c r="EQ70" i="1"/>
  <c r="EQ54" i="1"/>
  <c r="EI168" i="1"/>
  <c r="EI102" i="1"/>
  <c r="EJ25" i="1"/>
  <c r="ER11" i="1"/>
  <c r="EI123" i="1"/>
  <c r="ER52" i="1"/>
  <c r="EQ52" i="1"/>
  <c r="EH69" i="1"/>
  <c r="EH95" i="1"/>
  <c r="EP108" i="1"/>
  <c r="EP65" i="1"/>
  <c r="EN78" i="1"/>
  <c r="EI87" i="1"/>
  <c r="EK93" i="1"/>
  <c r="EO149" i="1"/>
  <c r="EO102" i="1"/>
  <c r="EL61" i="1"/>
  <c r="EP24" i="1"/>
  <c r="EO101" i="1"/>
  <c r="EI67" i="1"/>
  <c r="ER25" i="1"/>
  <c r="EK28" i="1"/>
  <c r="EN47" i="1"/>
  <c r="EM36" i="1"/>
  <c r="EL33" i="1"/>
  <c r="EN149" i="1"/>
  <c r="EK11" i="1"/>
  <c r="EN23" i="1"/>
  <c r="EJ50" i="1"/>
  <c r="ER12" i="1"/>
  <c r="EL98" i="1"/>
  <c r="ER74" i="1"/>
  <c r="EL16" i="1"/>
  <c r="EO169" i="1"/>
  <c r="EN171" i="1"/>
  <c r="EH147" i="1"/>
  <c r="EP10" i="1"/>
  <c r="EJ16" i="1"/>
  <c r="EO154" i="1"/>
  <c r="EI61" i="1"/>
  <c r="EL129" i="1"/>
  <c r="EI35" i="1"/>
  <c r="EL71" i="1"/>
  <c r="EN82" i="1"/>
  <c r="EN93" i="1"/>
  <c r="EK57" i="1"/>
  <c r="EK39" i="1"/>
  <c r="EM51" i="1"/>
  <c r="EG44" i="1"/>
  <c r="EM162" i="1"/>
  <c r="EO137" i="1"/>
  <c r="EO80" i="1"/>
  <c r="EK123" i="1"/>
  <c r="EN98" i="1"/>
  <c r="EP143" i="1"/>
  <c r="EG95" i="1"/>
  <c r="EP86" i="1"/>
  <c r="EN155" i="1"/>
  <c r="EH81" i="1"/>
  <c r="EI82" i="1"/>
  <c r="ER119" i="1"/>
  <c r="EH46" i="1"/>
  <c r="EG152" i="1"/>
  <c r="EO91" i="1"/>
  <c r="EN8" i="1"/>
  <c r="EH161" i="1"/>
  <c r="EL95" i="1"/>
  <c r="EH128" i="1"/>
  <c r="EN123" i="1"/>
  <c r="EJ132" i="1"/>
  <c r="EJ70" i="1"/>
  <c r="EM61" i="1"/>
  <c r="EG89" i="1"/>
  <c r="EJ109" i="1"/>
  <c r="EM145" i="1"/>
  <c r="EM48" i="1"/>
  <c r="EP122" i="1"/>
  <c r="EM141" i="1"/>
  <c r="EJ112" i="1"/>
  <c r="EM85" i="1"/>
  <c r="EJ39" i="1"/>
  <c r="EH99" i="1"/>
  <c r="EQ162" i="1"/>
  <c r="EN87" i="1"/>
  <c r="EO161" i="1"/>
  <c r="EL112" i="1"/>
  <c r="EP83" i="1"/>
  <c r="EH85" i="1"/>
  <c r="EG149" i="1"/>
  <c r="EJ147" i="1"/>
  <c r="EL36" i="1"/>
  <c r="EP150" i="1"/>
  <c r="EO57" i="1"/>
  <c r="EM105" i="1"/>
  <c r="ER91" i="1"/>
  <c r="EJ18" i="1"/>
  <c r="EL20" i="1"/>
  <c r="ER117" i="1"/>
  <c r="EO95" i="1"/>
  <c r="EO129" i="1"/>
  <c r="EK135" i="1"/>
  <c r="EI60" i="1"/>
  <c r="EG171" i="1"/>
  <c r="ER172" i="1"/>
  <c r="EJ153" i="1"/>
  <c r="EP58" i="1"/>
  <c r="EQ139" i="1"/>
  <c r="ER31" i="1"/>
  <c r="EL167" i="1"/>
  <c r="EM132" i="1"/>
  <c r="EP7" i="1"/>
  <c r="EO32" i="1"/>
  <c r="EN144" i="1"/>
  <c r="EL58" i="1"/>
  <c r="EK154" i="1"/>
  <c r="EP99" i="1"/>
  <c r="EO82" i="1"/>
  <c r="EN125" i="1"/>
  <c r="EM150" i="1"/>
  <c r="EO150" i="1"/>
  <c r="EN165" i="1"/>
  <c r="EP26" i="1"/>
  <c r="EL70" i="1"/>
  <c r="EM53" i="1"/>
  <c r="EP19" i="1"/>
  <c r="EK170" i="1"/>
  <c r="EJ172" i="1"/>
  <c r="ER155" i="1"/>
  <c r="EP112" i="1"/>
  <c r="EO128" i="1"/>
  <c r="EL93" i="1"/>
  <c r="EO35" i="1"/>
  <c r="EN147" i="1"/>
  <c r="EP82" i="1"/>
  <c r="EG80" i="1"/>
  <c r="EI6" i="1"/>
  <c r="EI170" i="1"/>
  <c r="EH111" i="1"/>
  <c r="EG51" i="1"/>
  <c r="EJ99" i="1"/>
  <c r="EP52" i="1"/>
  <c r="EM82" i="1"/>
  <c r="EP91" i="1"/>
  <c r="EM29" i="1"/>
  <c r="EL44" i="1"/>
  <c r="EP60" i="1"/>
  <c r="EK150" i="1"/>
  <c r="EM78" i="1"/>
  <c r="EN83" i="1"/>
  <c r="EO73" i="1"/>
  <c r="EN138" i="1"/>
  <c r="EG142" i="1"/>
  <c r="EM84" i="1"/>
  <c r="EM59" i="1"/>
  <c r="EQ12" i="1"/>
  <c r="EO29" i="1"/>
  <c r="EG108" i="1"/>
  <c r="EJ164" i="1"/>
  <c r="EQ147" i="1"/>
  <c r="EL72" i="1"/>
  <c r="EJ104" i="1"/>
  <c r="ER128" i="1"/>
  <c r="DY17" i="1"/>
  <c r="EL30" i="1"/>
  <c r="EM83" i="1"/>
  <c r="EQ87" i="1"/>
  <c r="EI33" i="1"/>
  <c r="EM31" i="1"/>
  <c r="DZ9" i="1"/>
  <c r="DQ12" i="1"/>
  <c r="EC12" i="1"/>
  <c r="DM17" i="1"/>
  <c r="DN9" i="1"/>
  <c r="DG3" i="1"/>
  <c r="EL9" i="1" l="1"/>
  <c r="EK17" i="1"/>
  <c r="EO12" i="1"/>
  <c r="DS3" i="1"/>
  <c r="EQ3" i="1" l="1"/>
</calcChain>
</file>

<file path=xl/sharedStrings.xml><?xml version="1.0" encoding="utf-8"?>
<sst xmlns="http://schemas.openxmlformats.org/spreadsheetml/2006/main" count="1290" uniqueCount="581">
  <si>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</si>
  <si>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</si>
  <si>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</si>
  <si>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</si>
  <si>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</si>
  <si>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</si>
  <si>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</si>
  <si>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</si>
  <si>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</si>
  <si>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</si>
  <si>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</si>
  <si>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</si>
  <si>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</si>
  <si>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</si>
  <si>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</si>
  <si>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</si>
  <si>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</si>
  <si>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</si>
  <si>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</si>
  <si>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</si>
  <si>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</si>
  <si>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</si>
  <si>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</si>
  <si>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</si>
  <si>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</si>
  <si>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</si>
  <si>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</si>
  <si>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</si>
  <si>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</si>
  <si>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</si>
  <si>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</si>
  <si>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</si>
  <si>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</si>
  <si>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</si>
  <si>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</si>
  <si>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</si>
  <si>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</si>
  <si>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</si>
  <si>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</si>
  <si>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</si>
  <si>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</si>
  <si>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</si>
  <si>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</si>
  <si>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</si>
  <si>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</si>
  <si>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</si>
  <si>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</si>
  <si>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</si>
  <si>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</si>
  <si>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</si>
  <si>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</si>
  <si>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</si>
  <si>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</si>
  <si>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</si>
  <si>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</si>
  <si>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</si>
  <si>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</si>
  <si>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</si>
  <si>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</si>
  <si>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</si>
  <si>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</si>
  <si>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</si>
  <si>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</si>
  <si>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</si>
  <si>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</si>
  <si>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</si>
  <si>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</si>
  <si>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</si>
  <si>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</si>
  <si>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</si>
  <si>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</si>
  <si>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</si>
  <si>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</si>
  <si>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</si>
  <si>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</si>
  <si>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</si>
  <si>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</si>
  <si>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</si>
  <si>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</si>
  <si>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</si>
  <si>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</si>
  <si>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</si>
  <si>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</si>
  <si>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</si>
  <si>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</si>
  <si>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</si>
  <si>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</si>
  <si>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</si>
  <si>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</si>
  <si>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</si>
  <si>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</si>
  <si>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</si>
  <si>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</si>
  <si>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</si>
  <si>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</si>
  <si>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</si>
  <si>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</si>
  <si>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</si>
  <si>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</si>
  <si>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</si>
  <si>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</si>
  <si>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</si>
  <si>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</si>
  <si>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</si>
  <si>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</si>
  <si>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</si>
  <si>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</si>
  <si>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</si>
  <si>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</si>
  <si>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</si>
  <si>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</si>
  <si>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</si>
  <si>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</si>
  <si>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</si>
  <si>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</si>
  <si>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</si>
  <si>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</si>
  <si>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</si>
  <si>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</si>
  <si>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</si>
  <si>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</si>
  <si>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</si>
  <si>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</si>
  <si>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</si>
  <si>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</si>
  <si>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</si>
  <si>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</si>
  <si>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</si>
  <si>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</si>
  <si>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</si>
  <si>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</si>
  <si>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</si>
  <si>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</si>
  <si>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</si>
  <si>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</si>
  <si>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</si>
  <si>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</si>
  <si>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</si>
  <si>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</si>
  <si>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</si>
  <si>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</si>
  <si>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</si>
  <si>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</si>
  <si>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</si>
  <si>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</si>
  <si>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</si>
  <si>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</si>
  <si>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</si>
  <si>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</si>
  <si>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</si>
  <si>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</si>
  <si>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</si>
  <si>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</si>
  <si>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</si>
  <si>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</si>
  <si>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</si>
  <si>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</si>
  <si>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</si>
  <si>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</si>
  <si>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</si>
  <si>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</si>
  <si>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</si>
  <si>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</si>
  <si>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</si>
  <si>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</si>
  <si>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</si>
  <si>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</si>
  <si>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</si>
  <si>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</si>
  <si>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</si>
  <si>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</si>
  <si>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</si>
  <si>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</si>
  <si>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</si>
  <si>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</si>
  <si>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</si>
  <si>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</si>
  <si>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</si>
  <si>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</si>
  <si>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</si>
  <si>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</si>
  <si>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</si>
  <si>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</si>
  <si>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</si>
  <si>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FortisAlberta Reversing POD - Hayter (277S)</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</si>
  <si>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</si>
  <si>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</si>
  <si>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</si>
  <si>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</si>
  <si>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</si>
  <si>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</si>
  <si>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</si>
  <si>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</si>
  <si>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FortisAlberta Reversing POD - Pegasus (659S)</t>
  </si>
  <si>
    <t>0000025711</t>
  </si>
  <si>
    <t>0000079301</t>
  </si>
  <si>
    <t>FortisAlberta DOS - Cochrane EV Partnership (793S)</t>
  </si>
  <si>
    <t>0000089511</t>
  </si>
  <si>
    <t>FortisAlberta Reversing POD - Suffield (895S)</t>
  </si>
  <si>
    <t>0000035311</t>
  </si>
  <si>
    <t>ATCO Electric Reversing POD - Carmon (830S)</t>
  </si>
  <si>
    <t>321S033</t>
  </si>
  <si>
    <t>ATCO Electric DOS - Daishowa-Marubeni (839S)</t>
  </si>
  <si>
    <t>0000040511</t>
  </si>
  <si>
    <t>ATCO Electric Reversing POD - Lindbergh (969S)</t>
  </si>
  <si>
    <t>APF Athabasca</t>
  </si>
  <si>
    <t>McBride Lake Wind Facility</t>
  </si>
  <si>
    <t>Alberta Newsprint</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</si>
  <si>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</si>
  <si>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</si>
  <si>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</si>
  <si>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</si>
  <si>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</si>
  <si>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</si>
  <si>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</si>
  <si>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</si>
  <si>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</si>
  <si>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</si>
  <si>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</si>
  <si>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Blackspring Ridge Wind Facility</t>
  </si>
  <si>
    <t>Blue Trail Wind Facility</t>
  </si>
  <si>
    <t>Cascade Hydro Facility</t>
  </si>
  <si>
    <t>CES1/CES2</t>
  </si>
  <si>
    <t>Calgary Energy Centre</t>
  </si>
  <si>
    <t>Chin Chute Hydro Facility</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</si>
  <si>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</si>
  <si>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</si>
  <si>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</si>
  <si>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</si>
  <si>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</si>
  <si>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</si>
  <si>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</si>
  <si>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</si>
  <si>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</si>
  <si>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Whitecourt Power</t>
  </si>
  <si>
    <t>Cavalier</t>
  </si>
  <si>
    <t>Foster Creek Industrial System</t>
  </si>
  <si>
    <t>Shepard</t>
  </si>
  <si>
    <t>Clover Bar #1</t>
  </si>
  <si>
    <t>Clover Bar #2</t>
  </si>
  <si>
    <t>Clover Bar #3</t>
  </si>
  <si>
    <t>CRE1</t>
  </si>
  <si>
    <t>Fort Nelson</t>
  </si>
  <si>
    <t>CRE2</t>
  </si>
  <si>
    <t>Ghost Hydro Facility</t>
  </si>
  <si>
    <t>Genesee #1</t>
  </si>
  <si>
    <t>Genesee #2</t>
  </si>
  <si>
    <t>CRR2</t>
  </si>
  <si>
    <t>Genesee #3</t>
  </si>
  <si>
    <t>Grande Prairie EcoPower</t>
  </si>
  <si>
    <t>Soderglen Wind Facility</t>
  </si>
  <si>
    <t>Halkirk Wind Facility</t>
  </si>
  <si>
    <t>H. R. Milner</t>
  </si>
  <si>
    <t>Horseshoe Hydro Facility</t>
  </si>
  <si>
    <t>Summerview 1 Wind Facility</t>
  </si>
  <si>
    <t>Summerview 2 Wind Facility</t>
  </si>
  <si>
    <t>Interlakes Hydro Facility</t>
  </si>
  <si>
    <t>Cold Lake Industrial System</t>
  </si>
  <si>
    <t>IOR3</t>
  </si>
  <si>
    <t>Kearl Oil Sands Industrial System</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</si>
  <si>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</si>
  <si>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</si>
  <si>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</si>
  <si>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</si>
  <si>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</si>
  <si>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</si>
  <si>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</si>
  <si>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</si>
  <si>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</si>
  <si>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</si>
  <si>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</si>
  <si>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</si>
  <si>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NRGreen</t>
  </si>
  <si>
    <t>Nexen Balzac</t>
  </si>
  <si>
    <t>Nexen Long Lake Industrial System</t>
  </si>
  <si>
    <t>Oldman River Hydro Facility</t>
  </si>
  <si>
    <t>Oldman 2 Wind Facility</t>
  </si>
  <si>
    <t>Poplar Hill #1</t>
  </si>
  <si>
    <t>Cowley Ridge Phase 1 Wind Facility</t>
  </si>
  <si>
    <t>Pocaterra Hydro Facility</t>
  </si>
  <si>
    <t>Rainbow #5</t>
  </si>
  <si>
    <t>Rundle Hydro Facility</t>
  </si>
  <si>
    <t>Raymond Reservoir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</si>
  <si>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</si>
  <si>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</si>
  <si>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</si>
  <si>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</si>
  <si>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</si>
  <si>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</si>
  <si>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</si>
  <si>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</si>
  <si>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</si>
  <si>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</si>
  <si>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</si>
  <si>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</si>
  <si>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</si>
  <si>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</si>
  <si>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</si>
  <si>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</si>
  <si>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</si>
  <si>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</si>
  <si>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</si>
  <si>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</si>
  <si>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</si>
  <si>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</si>
  <si>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</si>
  <si>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</si>
  <si>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</si>
  <si>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</si>
  <si>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</si>
  <si>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</si>
  <si>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</si>
  <si>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</si>
  <si>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</si>
  <si>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</si>
  <si>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</si>
  <si>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Alberta-Montana Intertie - Export</t>
  </si>
  <si>
    <t>—</t>
  </si>
  <si>
    <t>120SIMP</t>
  </si>
  <si>
    <t>Alberta-Montana Intertie - Import</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</si>
  <si>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</si>
  <si>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</si>
  <si>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</si>
  <si>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</si>
  <si>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</si>
  <si>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</si>
  <si>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</si>
  <si>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</si>
  <si>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</si>
  <si>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</si>
  <si>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</si>
  <si>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</si>
  <si>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</si>
  <si>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</si>
  <si>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</si>
  <si>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</si>
  <si>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</si>
  <si>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</si>
  <si>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</si>
  <si>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</si>
  <si>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</si>
  <si>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</si>
  <si>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</si>
  <si>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</si>
  <si>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</si>
  <si>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</si>
  <si>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</si>
  <si>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</si>
  <si>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</si>
  <si>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</si>
  <si>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</si>
  <si>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</si>
  <si>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</si>
  <si>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</si>
  <si>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</si>
  <si>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</si>
  <si>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</si>
  <si>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</si>
  <si>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</si>
  <si>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</si>
  <si>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</si>
  <si>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</si>
  <si>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</si>
  <si>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</si>
  <si>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</si>
  <si>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</si>
  <si>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</si>
  <si>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</si>
  <si>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</si>
  <si>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</si>
  <si>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</si>
  <si>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</si>
  <si>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</si>
  <si>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</si>
  <si>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</si>
  <si>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</si>
  <si>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</si>
  <si>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</si>
  <si>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</si>
  <si>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</si>
  <si>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</si>
  <si>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</si>
  <si>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</si>
  <si>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</si>
  <si>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</si>
  <si>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</si>
  <si>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</si>
  <si>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</si>
  <si>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</si>
  <si>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</si>
  <si>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</si>
  <si>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</si>
  <si>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</si>
  <si>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</si>
  <si>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</si>
  <si>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</si>
  <si>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</si>
  <si>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</si>
  <si>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</si>
  <si>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</si>
  <si>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</si>
  <si>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</si>
  <si>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</si>
  <si>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</si>
  <si>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</si>
  <si>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</si>
  <si>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</si>
  <si>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</si>
  <si>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</si>
  <si>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</si>
  <si>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</si>
  <si>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</si>
  <si>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</si>
  <si>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</si>
  <si>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</si>
  <si>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</si>
  <si>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</si>
  <si>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</si>
  <si>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</si>
  <si>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</si>
  <si>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</si>
  <si>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</si>
  <si>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</si>
  <si>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</si>
  <si>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</si>
  <si>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</si>
  <si>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</si>
  <si>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</si>
  <si>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</si>
  <si>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</si>
  <si>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</si>
  <si>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</si>
  <si>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</si>
  <si>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</si>
  <si>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</si>
  <si>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</si>
  <si>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</si>
  <si>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</si>
  <si>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</si>
  <si>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</si>
  <si>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</si>
  <si>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</si>
  <si>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</si>
  <si>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</si>
  <si>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</si>
  <si>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</si>
  <si>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</si>
  <si>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</si>
  <si>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</si>
  <si>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</si>
  <si>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</si>
  <si>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</si>
  <si>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</si>
  <si>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</si>
  <si>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</si>
  <si>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</si>
  <si>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</si>
  <si>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https://www.bankofcanada.ca/rates/interest-rates/canadian-interest-rates/</t>
  </si>
  <si>
    <t>Bank Rate determined from Bank of Canada, Data and Statistics Office, series V122530:</t>
  </si>
  <si>
    <t>UNCA</t>
  </si>
  <si>
    <t>APL</t>
  </si>
  <si>
    <t>APC</t>
  </si>
  <si>
    <t>APF</t>
  </si>
  <si>
    <t>EEC</t>
  </si>
  <si>
    <t>ANC</t>
  </si>
  <si>
    <t>VQW</t>
  </si>
  <si>
    <t>TAU</t>
  </si>
  <si>
    <t>TCN</t>
  </si>
  <si>
    <t>ALPL</t>
  </si>
  <si>
    <t>ENMP</t>
  </si>
  <si>
    <t>BSRW</t>
  </si>
  <si>
    <t>CAEC</t>
  </si>
  <si>
    <t>ICPL</t>
  </si>
  <si>
    <t>CMH</t>
  </si>
  <si>
    <t>CNRL</t>
  </si>
  <si>
    <t>CRR</t>
  </si>
  <si>
    <t>EGPI</t>
  </si>
  <si>
    <t>CWPI</t>
  </si>
  <si>
    <t>CAWP</t>
  </si>
  <si>
    <t>DAIS</t>
  </si>
  <si>
    <t>DOW</t>
  </si>
  <si>
    <t>BOWA</t>
  </si>
  <si>
    <t>ERPS</t>
  </si>
  <si>
    <t>ENCV</t>
  </si>
  <si>
    <t>ENCR</t>
  </si>
  <si>
    <t>EEMI</t>
  </si>
  <si>
    <t>EGCP</t>
  </si>
  <si>
    <t>ECLP</t>
  </si>
  <si>
    <t>TCES</t>
  </si>
  <si>
    <t>PWX</t>
  </si>
  <si>
    <t>CPW</t>
  </si>
  <si>
    <t>EPDG</t>
  </si>
  <si>
    <t>CFPL</t>
  </si>
  <si>
    <t>TAC3</t>
  </si>
  <si>
    <t>HWP</t>
  </si>
  <si>
    <t>MPLP</t>
  </si>
  <si>
    <t>ESSO</t>
  </si>
  <si>
    <t>IORV</t>
  </si>
  <si>
    <t>TAKH</t>
  </si>
  <si>
    <t>KHW</t>
  </si>
  <si>
    <t>MANH</t>
  </si>
  <si>
    <t>MEGE</t>
  </si>
  <si>
    <t>MAGE</t>
  </si>
  <si>
    <t>SCE</t>
  </si>
  <si>
    <t>MSCG</t>
  </si>
  <si>
    <t>GPWF</t>
  </si>
  <si>
    <t>APNC</t>
  </si>
  <si>
    <t>NPC</t>
  </si>
  <si>
    <t>GPI</t>
  </si>
  <si>
    <t>NRG</t>
  </si>
  <si>
    <t>NXI</t>
  </si>
  <si>
    <t>CUPC</t>
  </si>
  <si>
    <t>OWFL</t>
  </si>
  <si>
    <t>ACRL</t>
  </si>
  <si>
    <t>REMC</t>
  </si>
  <si>
    <t>SCL</t>
  </si>
  <si>
    <t>SCR</t>
  </si>
  <si>
    <t>SEPI</t>
  </si>
  <si>
    <t>TAC4</t>
  </si>
  <si>
    <t>SHEL</t>
  </si>
  <si>
    <t>ASTC</t>
  </si>
  <si>
    <t>EPPA</t>
  </si>
  <si>
    <t>NESI</t>
  </si>
  <si>
    <t>TAC2</t>
  </si>
  <si>
    <t>TEN</t>
  </si>
  <si>
    <t>WEYR</t>
  </si>
  <si>
    <t>Identifier</t>
  </si>
  <si>
    <t>CRE1/CRE2</t>
  </si>
  <si>
    <r>
      <t xml:space="preserve">[Rate DOS Charge </t>
    </r>
    <r>
      <rPr>
        <b/>
        <sz val="11"/>
        <color theme="1"/>
        <rFont val="Calibri"/>
        <family val="2"/>
      </rPr>
      <t>× Approved Transaction Capacity × Transaction Hours × 75%]</t>
    </r>
  </si>
  <si>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</si>
  <si>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</si>
  <si>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</si>
  <si>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</si>
  <si>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</si>
  <si>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</si>
  <si>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</si>
  <si>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</si>
  <si>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</si>
  <si>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</si>
  <si>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</si>
  <si>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</si>
  <si>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Module C Adjustments - 2016</t>
  </si>
  <si>
    <t>Module C DOS Adjustments Detail - 2016</t>
  </si>
  <si>
    <t>BALP</t>
  </si>
  <si>
    <t>CECI</t>
  </si>
  <si>
    <t>WFML</t>
  </si>
  <si>
    <t>TEC</t>
  </si>
  <si>
    <t>TPCI</t>
  </si>
  <si>
    <t>INPR</t>
  </si>
  <si>
    <t>ATCO Electric Reversing POD - Elmsworth (731S)</t>
  </si>
  <si>
    <t>ATCO Electric Reversing POD - Hotchkiss (788S)</t>
  </si>
  <si>
    <t>Cenovus Christina Lake Industrial System</t>
  </si>
  <si>
    <t>Cowley Ridge Wind Facility</t>
  </si>
  <si>
    <t>Castle Rock Ridge Wind Facility</t>
  </si>
  <si>
    <t>Cowley Ridge Wind Power Wind Facility</t>
  </si>
  <si>
    <t>Northstone Elmworth - Denis St. Pierre</t>
  </si>
  <si>
    <t>Primrose Industrial System</t>
  </si>
  <si>
    <t>Rainbow Lake</t>
  </si>
  <si>
    <t>Slave Lake Pulp</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</si>
  <si>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</si>
  <si>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</si>
  <si>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</si>
  <si>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</si>
  <si>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</si>
  <si>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</si>
  <si>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</si>
  <si>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Total GST Charges (Refunds), $</t>
  </si>
  <si>
    <t>[Losses Adjustment Charge × 5%]</t>
  </si>
  <si>
    <t>[Recalculated Losses Charge + Recalculated Rider E Charge – Original Losses Charge – Original Rider E Charge]</t>
  </si>
  <si>
    <t>Total Module C Adjustment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</si>
  <si>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</si>
  <si>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</si>
  <si>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</si>
  <si>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</si>
  <si>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DailyRate</t>
  </si>
  <si>
    <t>[E]</t>
  </si>
  <si>
    <t>DaysInMonth</t>
  </si>
  <si>
    <r>
      <t xml:space="preserve">[F] = [D] </t>
    </r>
    <r>
      <rPr>
        <b/>
        <sz val="11"/>
        <color theme="1"/>
        <rFont val="Calibri"/>
        <family val="2"/>
      </rPr>
      <t>×</t>
    </r>
    <r>
      <rPr>
        <b/>
        <sz val="11"/>
        <color theme="1"/>
        <rFont val="Calibri"/>
        <family val="2"/>
        <scheme val="minor"/>
      </rPr>
      <t xml:space="preserve"> [E]</t>
    </r>
  </si>
  <si>
    <t>[G] = SUM ([F])</t>
  </si>
  <si>
    <t>Note: Bank Rate for Oct 2020 to Dec 2020 based on Bank Rate for Sep 2020.</t>
  </si>
  <si>
    <t>Estimate - October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</si>
</sst>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73">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2" fontId="0" fillId="0" borderId="0" xfId="0" applyNumberFormat="1" applyAlignment="1">
      <alignment horizontal="center"/>
    </xf>
    <xf numFmtId="170" fontId="1" fillId="2" borderId="2" xfId="0" applyNumberFormat="1" applyFont="1" applyFill="1" applyBorder="1" applyAlignment="1">
      <alignment horizontal="right"/>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0" fontId="1" fillId="0" borderId="0" xfId="0" applyNumberFormat="1" applyFont="1" applyFill="1" applyBorder="1"/>
    <xf numFmtId="170" fontId="1" fillId="0" borderId="0" xfId="0" applyNumberFormat="1" applyFont="1" applyFill="1" applyBorder="1" applyAlignment="1"/>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nkofcanada.ca/rates/interest-rates/canadian-interest-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80"/>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48" customWidth="1"/>
    <col min="17" max="28" width="12.7109375" style="52"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2"/>
    <col min="113" max="136" width="12.7109375" style="31"/>
    <col min="137" max="147" width="12.7109375" style="52"/>
    <col min="148" max="148" width="12.7109375" style="52" customWidth="1"/>
  </cols>
  <sheetData>
    <row r="1" spans="1:148" x14ac:dyDescent="0.25">
      <c r="A1" s="22" t="s">
        <v>541</v>
      </c>
      <c r="BY1" s="52"/>
    </row>
    <row r="2" spans="1:148" x14ac:dyDescent="0.25">
      <c r="A2" s="29" t="s">
        <v>580</v>
      </c>
      <c r="B2" s="22"/>
      <c r="E2" s="49" t="s">
        <v>0</v>
      </c>
      <c r="Q2" s="53"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447</v>
      </c>
      <c r="BA2" s="56" t="s">
        <v>4</v>
      </c>
      <c r="BB2" s="57"/>
      <c r="BC2" s="57"/>
      <c r="BD2" s="57"/>
      <c r="BE2" s="57"/>
      <c r="BF2" s="57"/>
      <c r="BG2" s="57"/>
      <c r="BH2" s="57"/>
      <c r="BI2" s="57"/>
      <c r="BJ2" s="25" t="s">
        <v>448</v>
      </c>
      <c r="BK2" s="66">
        <f>SUM(BA5:BL172)</f>
        <v>3653351.7899999972</v>
      </c>
      <c r="BL2" s="67"/>
      <c r="BM2" s="5" t="s">
        <v>5</v>
      </c>
      <c r="BN2" s="5"/>
      <c r="BO2" s="5"/>
      <c r="BP2" s="5"/>
      <c r="BQ2" s="5"/>
      <c r="BR2" s="5"/>
      <c r="BS2" s="5"/>
      <c r="BT2" s="5"/>
      <c r="BU2" s="5"/>
      <c r="BV2" s="5"/>
      <c r="BW2" s="5"/>
      <c r="BX2" s="5"/>
      <c r="BY2" s="58" t="s">
        <v>444</v>
      </c>
      <c r="CJ2" s="23" t="s">
        <v>537</v>
      </c>
      <c r="CK2" s="53" t="s">
        <v>452</v>
      </c>
      <c r="CL2" s="32"/>
      <c r="CM2" s="32"/>
      <c r="CN2" s="32"/>
      <c r="CO2" s="32"/>
      <c r="CP2" s="32"/>
      <c r="CQ2" s="32"/>
      <c r="CR2" s="32"/>
      <c r="CS2" s="32"/>
      <c r="CT2" s="32"/>
      <c r="CU2" s="32"/>
      <c r="CV2" s="24" t="s">
        <v>450</v>
      </c>
      <c r="CW2" s="58" t="s">
        <v>455</v>
      </c>
      <c r="CX2" s="58"/>
      <c r="CY2" s="58"/>
      <c r="CZ2" s="58"/>
      <c r="DA2" s="58"/>
      <c r="DB2" s="58"/>
      <c r="DC2" s="58"/>
      <c r="DD2" s="58"/>
      <c r="DE2" s="58"/>
      <c r="DF2" s="58"/>
      <c r="DG2" s="58"/>
      <c r="DH2" s="23" t="s">
        <v>568</v>
      </c>
      <c r="DI2" s="53" t="s">
        <v>565</v>
      </c>
      <c r="DJ2" s="53"/>
      <c r="DK2" s="53"/>
      <c r="DL2" s="53"/>
      <c r="DM2" s="53"/>
      <c r="DN2" s="53"/>
      <c r="DO2" s="53"/>
      <c r="DP2" s="53"/>
      <c r="DQ2" s="53"/>
      <c r="DR2" s="53"/>
      <c r="DS2" s="53"/>
      <c r="DT2" s="24" t="s">
        <v>567</v>
      </c>
      <c r="DU2" s="58" t="s">
        <v>454</v>
      </c>
      <c r="DV2" s="58"/>
      <c r="DW2" s="58"/>
      <c r="DX2" s="58"/>
      <c r="DY2" s="58"/>
      <c r="DZ2" s="58"/>
      <c r="EA2" s="58"/>
      <c r="EB2" s="58"/>
      <c r="EC2" s="58"/>
      <c r="ED2" s="58"/>
      <c r="EE2" s="58"/>
      <c r="EF2" s="23" t="s">
        <v>571</v>
      </c>
      <c r="EG2" s="53" t="s">
        <v>446</v>
      </c>
      <c r="EH2" s="32"/>
      <c r="EI2" s="32"/>
      <c r="EJ2" s="32"/>
      <c r="EK2" s="32"/>
      <c r="EL2" s="32"/>
      <c r="EM2" s="32"/>
      <c r="EN2" s="32"/>
      <c r="EO2" s="32"/>
      <c r="EP2" s="32"/>
      <c r="EQ2" s="32"/>
      <c r="ER2" s="24" t="s">
        <v>572</v>
      </c>
    </row>
    <row r="3" spans="1:148" x14ac:dyDescent="0.25">
      <c r="E3" s="50" t="s">
        <v>6</v>
      </c>
      <c r="F3" s="51"/>
      <c r="G3" s="51"/>
      <c r="H3" s="51"/>
      <c r="I3" s="51"/>
      <c r="J3" s="51"/>
      <c r="K3" s="51"/>
      <c r="L3" s="51"/>
      <c r="M3" s="51"/>
      <c r="N3" s="51"/>
      <c r="O3" s="68">
        <f>SUM(E5:P172)</f>
        <v>62213495.616403922</v>
      </c>
      <c r="P3" s="69"/>
      <c r="Q3" s="54" t="s">
        <v>7</v>
      </c>
      <c r="R3" s="55"/>
      <c r="S3" s="55"/>
      <c r="T3" s="55"/>
      <c r="U3" s="55"/>
      <c r="V3" s="55"/>
      <c r="W3" s="55"/>
      <c r="X3" s="55"/>
      <c r="Y3" s="55"/>
      <c r="Z3" s="55"/>
      <c r="AA3" s="64">
        <f>SUM(Q5:AB172)</f>
        <v>1161042828.1400001</v>
      </c>
      <c r="AB3" s="65"/>
      <c r="AD3" s="4"/>
      <c r="AE3" s="4"/>
      <c r="AF3" s="4"/>
      <c r="AG3" s="4"/>
      <c r="AH3" s="4"/>
      <c r="AI3" s="4"/>
      <c r="AJ3" s="4"/>
      <c r="AK3" s="4"/>
      <c r="AL3" s="4"/>
      <c r="AM3" s="4"/>
      <c r="AN3" s="4"/>
      <c r="AO3" s="36" t="s">
        <v>443</v>
      </c>
      <c r="AP3" s="47"/>
      <c r="AQ3" s="47"/>
      <c r="AR3" s="47"/>
      <c r="AS3" s="47"/>
      <c r="AT3" s="47"/>
      <c r="AU3" s="47"/>
      <c r="AV3" s="47"/>
      <c r="AW3" s="47"/>
      <c r="AX3" s="47"/>
      <c r="AY3" s="64">
        <f>SUM(AO5:AZ172)</f>
        <v>42918149.369999975</v>
      </c>
      <c r="AZ3" s="65"/>
      <c r="BA3" s="59">
        <v>6.9999999999999999E-4</v>
      </c>
      <c r="BB3" s="59">
        <v>6.9999999999999999E-4</v>
      </c>
      <c r="BC3" s="59">
        <v>6.9999999999999999E-4</v>
      </c>
      <c r="BD3" s="59">
        <v>4.0000000000000001E-3</v>
      </c>
      <c r="BE3" s="59">
        <v>4.0000000000000001E-3</v>
      </c>
      <c r="BF3" s="59">
        <v>4.0000000000000001E-3</v>
      </c>
      <c r="BG3" s="59">
        <v>5.4000000000000003E-3</v>
      </c>
      <c r="BH3" s="59">
        <v>5.4000000000000003E-3</v>
      </c>
      <c r="BI3" s="59">
        <v>5.4000000000000003E-3</v>
      </c>
      <c r="BJ3" s="59">
        <v>2.8E-3</v>
      </c>
      <c r="BK3" s="59">
        <v>2.8E-3</v>
      </c>
      <c r="BL3" s="59">
        <v>2.8E-3</v>
      </c>
      <c r="BM3" s="6"/>
      <c r="BN3" s="6"/>
      <c r="BO3" s="6"/>
      <c r="BP3" s="6"/>
      <c r="BQ3" s="6"/>
      <c r="BR3" s="6"/>
      <c r="BS3" s="6"/>
      <c r="BT3" s="6"/>
      <c r="BU3" s="6"/>
      <c r="BV3" s="6"/>
      <c r="BW3" s="6"/>
      <c r="BX3" s="6"/>
      <c r="BY3" s="56" t="s">
        <v>445</v>
      </c>
      <c r="BZ3" s="57"/>
      <c r="CA3" s="57"/>
      <c r="CB3" s="57"/>
      <c r="CC3" s="57"/>
      <c r="CD3" s="57"/>
      <c r="CE3" s="57"/>
      <c r="CF3" s="57"/>
      <c r="CG3" s="57"/>
      <c r="CH3" s="57"/>
      <c r="CI3" s="66">
        <f ca="1">SUM(BY5:CJ172)</f>
        <v>40231731.949999988</v>
      </c>
      <c r="CJ3" s="67"/>
      <c r="CK3" s="54" t="s">
        <v>451</v>
      </c>
      <c r="CL3" s="55"/>
      <c r="CM3" s="55"/>
      <c r="CN3" s="55"/>
      <c r="CO3" s="55"/>
      <c r="CP3" s="55"/>
      <c r="CQ3" s="55"/>
      <c r="CR3" s="55"/>
      <c r="CS3" s="55"/>
      <c r="CT3" s="47"/>
      <c r="CU3" s="47" t="s">
        <v>453</v>
      </c>
      <c r="CV3" s="60">
        <f ca="1">ROUND(-(CI3-AY3-BK2)/AA3,4)</f>
        <v>5.4999999999999997E-3</v>
      </c>
      <c r="CW3" s="56" t="s">
        <v>456</v>
      </c>
      <c r="CX3" s="57"/>
      <c r="CY3" s="57"/>
      <c r="CZ3" s="57"/>
      <c r="DA3" s="57"/>
      <c r="DB3" s="57"/>
      <c r="DC3" s="57"/>
      <c r="DD3" s="57"/>
      <c r="DE3" s="57"/>
      <c r="DF3" s="57"/>
      <c r="DG3" s="66">
        <f ca="1">SUM(CW5:DH172)</f>
        <v>45966.609999998051</v>
      </c>
      <c r="DH3" s="67"/>
      <c r="DI3" s="54" t="s">
        <v>566</v>
      </c>
      <c r="DJ3" s="55"/>
      <c r="DK3" s="55"/>
      <c r="DL3" s="55"/>
      <c r="DM3" s="55"/>
      <c r="DN3" s="55"/>
      <c r="DO3" s="55"/>
      <c r="DP3" s="55"/>
      <c r="DQ3" s="55"/>
      <c r="DR3" s="55"/>
      <c r="DS3" s="64">
        <f ca="1">SUM(DI5:DT172)</f>
        <v>2298.3299999999672</v>
      </c>
      <c r="DT3" s="65"/>
      <c r="DU3" s="59">
        <f t="shared" ref="DU3:EF3" ca="1" si="0">VLOOKUP(DU4,CumulativeInterestRate,7,FALSE)</f>
        <v>0.13517482596002686</v>
      </c>
      <c r="DV3" s="59">
        <f t="shared" ca="1" si="0"/>
        <v>0.13326908825510883</v>
      </c>
      <c r="DW3" s="59">
        <f t="shared" ca="1" si="0"/>
        <v>0.13148630136986295</v>
      </c>
      <c r="DX3" s="59">
        <f t="shared" ca="1" si="0"/>
        <v>0.12958056366494491</v>
      </c>
      <c r="DY3" s="59">
        <f t="shared" ca="1" si="0"/>
        <v>0.12773630136986294</v>
      </c>
      <c r="DZ3" s="59">
        <f t="shared" ca="1" si="0"/>
        <v>0.12583056366494494</v>
      </c>
      <c r="EA3" s="59">
        <f t="shared" ca="1" si="0"/>
        <v>0.12398630136986295</v>
      </c>
      <c r="EB3" s="59">
        <f t="shared" ca="1" si="0"/>
        <v>0.12208056366494492</v>
      </c>
      <c r="EC3" s="59">
        <f t="shared" ca="1" si="0"/>
        <v>0.12017482596002689</v>
      </c>
      <c r="ED3" s="59">
        <f t="shared" ca="1" si="0"/>
        <v>0.11833056366494493</v>
      </c>
      <c r="EE3" s="59">
        <f t="shared" ca="1" si="0"/>
        <v>0.1164248259600269</v>
      </c>
      <c r="EF3" s="59">
        <f t="shared" ca="1" si="0"/>
        <v>0.11458056366494494</v>
      </c>
      <c r="EG3" s="54" t="s">
        <v>569</v>
      </c>
      <c r="EH3" s="55"/>
      <c r="EI3" s="55"/>
      <c r="EJ3" s="55"/>
      <c r="EK3" s="55"/>
      <c r="EL3" s="55"/>
      <c r="EM3" s="55"/>
      <c r="EN3" s="55"/>
      <c r="EO3" s="55"/>
      <c r="EP3" s="55"/>
      <c r="EQ3" s="64">
        <f ca="1">SUM(EG5:ER172)</f>
        <v>60990.879999999102</v>
      </c>
      <c r="ER3" s="65"/>
    </row>
    <row r="4" spans="1:148" s="7" customFormat="1" x14ac:dyDescent="0.25">
      <c r="A4" s="7" t="s">
        <v>8</v>
      </c>
      <c r="B4" s="1" t="s">
        <v>526</v>
      </c>
      <c r="C4" s="7" t="s">
        <v>9</v>
      </c>
      <c r="D4" s="7" t="s">
        <v>10</v>
      </c>
      <c r="E4" s="8">
        <v>42370</v>
      </c>
      <c r="F4" s="8">
        <v>42401</v>
      </c>
      <c r="G4" s="8">
        <v>42430</v>
      </c>
      <c r="H4" s="8">
        <v>42461</v>
      </c>
      <c r="I4" s="8">
        <v>42491</v>
      </c>
      <c r="J4" s="8">
        <v>42522</v>
      </c>
      <c r="K4" s="8">
        <v>42552</v>
      </c>
      <c r="L4" s="8">
        <v>42583</v>
      </c>
      <c r="M4" s="8">
        <v>42614</v>
      </c>
      <c r="N4" s="8">
        <v>42644</v>
      </c>
      <c r="O4" s="8">
        <v>42675</v>
      </c>
      <c r="P4" s="8">
        <v>42705</v>
      </c>
      <c r="Q4" s="9">
        <v>42370</v>
      </c>
      <c r="R4" s="9">
        <v>42401</v>
      </c>
      <c r="S4" s="9">
        <v>42430</v>
      </c>
      <c r="T4" s="9">
        <v>42461</v>
      </c>
      <c r="U4" s="9">
        <v>42491</v>
      </c>
      <c r="V4" s="9">
        <v>42522</v>
      </c>
      <c r="W4" s="9">
        <v>42552</v>
      </c>
      <c r="X4" s="9">
        <v>42583</v>
      </c>
      <c r="Y4" s="9">
        <v>42614</v>
      </c>
      <c r="Z4" s="9">
        <v>42644</v>
      </c>
      <c r="AA4" s="9">
        <v>42675</v>
      </c>
      <c r="AB4" s="9">
        <v>42705</v>
      </c>
      <c r="AC4" s="8">
        <v>42370</v>
      </c>
      <c r="AD4" s="8">
        <v>42401</v>
      </c>
      <c r="AE4" s="8">
        <v>42430</v>
      </c>
      <c r="AF4" s="8">
        <v>42461</v>
      </c>
      <c r="AG4" s="8">
        <v>42491</v>
      </c>
      <c r="AH4" s="8">
        <v>42522</v>
      </c>
      <c r="AI4" s="8">
        <v>42552</v>
      </c>
      <c r="AJ4" s="8">
        <v>42583</v>
      </c>
      <c r="AK4" s="8">
        <v>42614</v>
      </c>
      <c r="AL4" s="8">
        <v>42644</v>
      </c>
      <c r="AM4" s="8">
        <v>42675</v>
      </c>
      <c r="AN4" s="8">
        <v>42705</v>
      </c>
      <c r="AO4" s="37">
        <v>42370</v>
      </c>
      <c r="AP4" s="37">
        <v>42401</v>
      </c>
      <c r="AQ4" s="37">
        <v>42430</v>
      </c>
      <c r="AR4" s="37">
        <v>42461</v>
      </c>
      <c r="AS4" s="37">
        <v>42491</v>
      </c>
      <c r="AT4" s="37">
        <v>42522</v>
      </c>
      <c r="AU4" s="37">
        <v>42552</v>
      </c>
      <c r="AV4" s="37">
        <v>42583</v>
      </c>
      <c r="AW4" s="37">
        <v>42614</v>
      </c>
      <c r="AX4" s="37">
        <v>42644</v>
      </c>
      <c r="AY4" s="37">
        <v>42675</v>
      </c>
      <c r="AZ4" s="37">
        <v>42705</v>
      </c>
      <c r="BA4" s="10">
        <v>42370</v>
      </c>
      <c r="BB4" s="10">
        <v>42401</v>
      </c>
      <c r="BC4" s="10">
        <v>42430</v>
      </c>
      <c r="BD4" s="10">
        <v>42461</v>
      </c>
      <c r="BE4" s="10">
        <v>42491</v>
      </c>
      <c r="BF4" s="10">
        <v>42522</v>
      </c>
      <c r="BG4" s="10">
        <v>42552</v>
      </c>
      <c r="BH4" s="10">
        <v>42583</v>
      </c>
      <c r="BI4" s="10">
        <v>42614</v>
      </c>
      <c r="BJ4" s="10">
        <v>42644</v>
      </c>
      <c r="BK4" s="10">
        <v>42675</v>
      </c>
      <c r="BL4" s="10">
        <v>42705</v>
      </c>
      <c r="BM4" s="9">
        <v>42370</v>
      </c>
      <c r="BN4" s="9">
        <v>42401</v>
      </c>
      <c r="BO4" s="9">
        <v>42430</v>
      </c>
      <c r="BP4" s="9">
        <v>42461</v>
      </c>
      <c r="BQ4" s="9">
        <v>42491</v>
      </c>
      <c r="BR4" s="9">
        <v>42522</v>
      </c>
      <c r="BS4" s="9">
        <v>42552</v>
      </c>
      <c r="BT4" s="9">
        <v>42583</v>
      </c>
      <c r="BU4" s="9">
        <v>42614</v>
      </c>
      <c r="BV4" s="9">
        <v>42644</v>
      </c>
      <c r="BW4" s="9">
        <v>42675</v>
      </c>
      <c r="BX4" s="9">
        <v>42705</v>
      </c>
      <c r="BY4" s="10">
        <v>42370</v>
      </c>
      <c r="BZ4" s="10">
        <v>42401</v>
      </c>
      <c r="CA4" s="10">
        <v>42430</v>
      </c>
      <c r="CB4" s="10">
        <v>42461</v>
      </c>
      <c r="CC4" s="10">
        <v>42491</v>
      </c>
      <c r="CD4" s="10">
        <v>42522</v>
      </c>
      <c r="CE4" s="10">
        <v>42552</v>
      </c>
      <c r="CF4" s="10">
        <v>42583</v>
      </c>
      <c r="CG4" s="10">
        <v>42614</v>
      </c>
      <c r="CH4" s="10">
        <v>42644</v>
      </c>
      <c r="CI4" s="10">
        <v>42675</v>
      </c>
      <c r="CJ4" s="10">
        <v>42705</v>
      </c>
      <c r="CK4" s="9">
        <v>42370</v>
      </c>
      <c r="CL4" s="9">
        <v>42401</v>
      </c>
      <c r="CM4" s="9">
        <v>42430</v>
      </c>
      <c r="CN4" s="9">
        <v>42461</v>
      </c>
      <c r="CO4" s="9">
        <v>42491</v>
      </c>
      <c r="CP4" s="9">
        <v>42522</v>
      </c>
      <c r="CQ4" s="9">
        <v>42552</v>
      </c>
      <c r="CR4" s="9">
        <v>42583</v>
      </c>
      <c r="CS4" s="9">
        <v>42614</v>
      </c>
      <c r="CT4" s="9">
        <v>42644</v>
      </c>
      <c r="CU4" s="9">
        <v>42675</v>
      </c>
      <c r="CV4" s="9">
        <v>42705</v>
      </c>
      <c r="CW4" s="10">
        <v>42370</v>
      </c>
      <c r="CX4" s="10">
        <v>42401</v>
      </c>
      <c r="CY4" s="10">
        <v>42430</v>
      </c>
      <c r="CZ4" s="10">
        <v>42461</v>
      </c>
      <c r="DA4" s="10">
        <v>42491</v>
      </c>
      <c r="DB4" s="10">
        <v>42522</v>
      </c>
      <c r="DC4" s="10">
        <v>42552</v>
      </c>
      <c r="DD4" s="10">
        <v>42583</v>
      </c>
      <c r="DE4" s="10">
        <v>42614</v>
      </c>
      <c r="DF4" s="10">
        <v>42644</v>
      </c>
      <c r="DG4" s="10">
        <v>42675</v>
      </c>
      <c r="DH4" s="10">
        <v>42705</v>
      </c>
      <c r="DI4" s="9">
        <v>42370</v>
      </c>
      <c r="DJ4" s="9">
        <v>42401</v>
      </c>
      <c r="DK4" s="9">
        <v>42430</v>
      </c>
      <c r="DL4" s="9">
        <v>42461</v>
      </c>
      <c r="DM4" s="9">
        <v>42491</v>
      </c>
      <c r="DN4" s="9">
        <v>42522</v>
      </c>
      <c r="DO4" s="9">
        <v>42552</v>
      </c>
      <c r="DP4" s="9">
        <v>42583</v>
      </c>
      <c r="DQ4" s="9">
        <v>42614</v>
      </c>
      <c r="DR4" s="9">
        <v>42644</v>
      </c>
      <c r="DS4" s="9">
        <v>42675</v>
      </c>
      <c r="DT4" s="9">
        <v>42705</v>
      </c>
      <c r="DU4" s="10">
        <v>42370</v>
      </c>
      <c r="DV4" s="10">
        <v>42401</v>
      </c>
      <c r="DW4" s="10">
        <v>42430</v>
      </c>
      <c r="DX4" s="10">
        <v>42461</v>
      </c>
      <c r="DY4" s="10">
        <v>42491</v>
      </c>
      <c r="DZ4" s="10">
        <v>42522</v>
      </c>
      <c r="EA4" s="10">
        <v>42552</v>
      </c>
      <c r="EB4" s="10">
        <v>42583</v>
      </c>
      <c r="EC4" s="10">
        <v>42614</v>
      </c>
      <c r="ED4" s="10">
        <v>42644</v>
      </c>
      <c r="EE4" s="10">
        <v>42675</v>
      </c>
      <c r="EF4" s="10">
        <v>42705</v>
      </c>
      <c r="EG4" s="9">
        <v>42370</v>
      </c>
      <c r="EH4" s="9">
        <v>42401</v>
      </c>
      <c r="EI4" s="9">
        <v>42430</v>
      </c>
      <c r="EJ4" s="9">
        <v>42461</v>
      </c>
      <c r="EK4" s="9">
        <v>42491</v>
      </c>
      <c r="EL4" s="9">
        <v>42522</v>
      </c>
      <c r="EM4" s="9">
        <v>42552</v>
      </c>
      <c r="EN4" s="9">
        <v>42583</v>
      </c>
      <c r="EO4" s="9">
        <v>42614</v>
      </c>
      <c r="EP4" s="9">
        <v>42644</v>
      </c>
      <c r="EQ4" s="9">
        <v>42675</v>
      </c>
      <c r="ER4" s="9">
        <v>42705</v>
      </c>
    </row>
    <row r="5" spans="1:148" x14ac:dyDescent="0.25">
      <c r="A5" t="s">
        <v>459</v>
      </c>
      <c r="B5" s="1" t="s">
        <v>148</v>
      </c>
      <c r="C5" t="str">
        <f t="shared" ref="C5:C69" ca="1" si="1">VLOOKUP($B5,LocationLookup,2,FALSE)</f>
        <v>0000001511</v>
      </c>
      <c r="D5" t="str">
        <f t="shared" ref="D5:D69" ca="1" si="2">VLOOKUP($C5,LossFactorLookup,2,FALSE)</f>
        <v>FortisAlberta Reversing POD - Fort Macleod (15S)</v>
      </c>
      <c r="E5" s="48">
        <v>0.3142817</v>
      </c>
      <c r="F5" s="48">
        <v>2.1670395999999998</v>
      </c>
      <c r="G5" s="48">
        <v>4.3921872999999998</v>
      </c>
      <c r="H5" s="48">
        <v>23.6175408</v>
      </c>
      <c r="I5" s="48">
        <v>0</v>
      </c>
      <c r="J5" s="48">
        <v>0</v>
      </c>
      <c r="K5" s="48">
        <v>2.4876740000000002</v>
      </c>
      <c r="L5" s="48">
        <v>0</v>
      </c>
      <c r="M5" s="48">
        <v>3.9630747</v>
      </c>
      <c r="N5" s="48">
        <v>21.560738000000001</v>
      </c>
      <c r="O5" s="48">
        <v>0</v>
      </c>
      <c r="P5" s="48">
        <v>0</v>
      </c>
      <c r="Q5" s="32">
        <v>6.31</v>
      </c>
      <c r="R5" s="32">
        <v>39.61</v>
      </c>
      <c r="S5" s="32">
        <v>67.14</v>
      </c>
      <c r="T5" s="32">
        <v>332.3</v>
      </c>
      <c r="U5" s="32">
        <v>0</v>
      </c>
      <c r="V5" s="32">
        <v>0</v>
      </c>
      <c r="W5" s="32">
        <v>51.63</v>
      </c>
      <c r="X5" s="32">
        <v>0</v>
      </c>
      <c r="Y5" s="32">
        <v>73.75</v>
      </c>
      <c r="Z5" s="32">
        <v>490.36</v>
      </c>
      <c r="AA5" s="32">
        <v>0</v>
      </c>
      <c r="AB5" s="32">
        <v>0</v>
      </c>
      <c r="AC5" s="2">
        <v>1.32</v>
      </c>
      <c r="AD5" s="2">
        <v>1.32</v>
      </c>
      <c r="AE5" s="2">
        <v>1.32</v>
      </c>
      <c r="AF5" s="2">
        <v>1.32</v>
      </c>
      <c r="AG5" s="2">
        <v>1.32</v>
      </c>
      <c r="AH5" s="2">
        <v>1.32</v>
      </c>
      <c r="AI5" s="2">
        <v>1.32</v>
      </c>
      <c r="AJ5" s="2">
        <v>1.32</v>
      </c>
      <c r="AK5" s="2">
        <v>1.32</v>
      </c>
      <c r="AL5" s="2">
        <v>1.32</v>
      </c>
      <c r="AM5" s="2">
        <v>1.32</v>
      </c>
      <c r="AN5" s="2">
        <v>1.32</v>
      </c>
      <c r="AO5" s="33">
        <v>0.08</v>
      </c>
      <c r="AP5" s="33">
        <v>0.52</v>
      </c>
      <c r="AQ5" s="33">
        <v>0.89</v>
      </c>
      <c r="AR5" s="33">
        <v>4.3899999999999997</v>
      </c>
      <c r="AS5" s="33">
        <v>0</v>
      </c>
      <c r="AT5" s="33">
        <v>0</v>
      </c>
      <c r="AU5" s="33">
        <v>0.68</v>
      </c>
      <c r="AV5" s="33">
        <v>0</v>
      </c>
      <c r="AW5" s="33">
        <v>0.97</v>
      </c>
      <c r="AX5" s="33">
        <v>6.47</v>
      </c>
      <c r="AY5" s="33">
        <v>0</v>
      </c>
      <c r="AZ5" s="33">
        <v>0</v>
      </c>
      <c r="BA5" s="31">
        <f t="shared" ref="BA5" si="3">ROUND(Q5*BA$3,2)</f>
        <v>0</v>
      </c>
      <c r="BB5" s="31">
        <f t="shared" ref="BB5" si="4">ROUND(R5*BB$3,2)</f>
        <v>0.03</v>
      </c>
      <c r="BC5" s="31">
        <f t="shared" ref="BC5" si="5">ROUND(S5*BC$3,2)</f>
        <v>0.05</v>
      </c>
      <c r="BD5" s="31">
        <f t="shared" ref="BD5" si="6">ROUND(T5*BD$3,2)</f>
        <v>1.33</v>
      </c>
      <c r="BE5" s="31">
        <f t="shared" ref="BE5" si="7">ROUND(U5*BE$3,2)</f>
        <v>0</v>
      </c>
      <c r="BF5" s="31">
        <f t="shared" ref="BF5" si="8">ROUND(V5*BF$3,2)</f>
        <v>0</v>
      </c>
      <c r="BG5" s="31">
        <f t="shared" ref="BG5" si="9">ROUND(W5*BG$3,2)</f>
        <v>0.28000000000000003</v>
      </c>
      <c r="BH5" s="31">
        <f t="shared" ref="BH5" si="10">ROUND(X5*BH$3,2)</f>
        <v>0</v>
      </c>
      <c r="BI5" s="31">
        <f t="shared" ref="BI5" si="11">ROUND(Y5*BI$3,2)</f>
        <v>0.4</v>
      </c>
      <c r="BJ5" s="31">
        <f t="shared" ref="BJ5" si="12">ROUND(Z5*BJ$3,2)</f>
        <v>1.37</v>
      </c>
      <c r="BK5" s="31">
        <f t="shared" ref="BK5" si="13">ROUND(AA5*BK$3,2)</f>
        <v>0</v>
      </c>
      <c r="BL5" s="31">
        <f t="shared" ref="BL5" si="14">ROUND(AB5*BL$3,2)</f>
        <v>0</v>
      </c>
      <c r="BM5" s="6">
        <f t="shared" ref="BM5:BX15" ca="1" si="15">VLOOKUP($C5,LossFactorLookup,3,FALSE)</f>
        <v>-7.3999999999999996E-2</v>
      </c>
      <c r="BN5" s="6">
        <f t="shared" ca="1" si="15"/>
        <v>-7.3999999999999996E-2</v>
      </c>
      <c r="BO5" s="6">
        <f t="shared" ca="1" si="15"/>
        <v>-7.3999999999999996E-2</v>
      </c>
      <c r="BP5" s="6">
        <f t="shared" ca="1" si="15"/>
        <v>-7.3999999999999996E-2</v>
      </c>
      <c r="BQ5" s="6">
        <f t="shared" ca="1" si="15"/>
        <v>-7.3999999999999996E-2</v>
      </c>
      <c r="BR5" s="6">
        <f t="shared" ca="1" si="15"/>
        <v>-7.3999999999999996E-2</v>
      </c>
      <c r="BS5" s="6">
        <f t="shared" ca="1" si="15"/>
        <v>-7.3999999999999996E-2</v>
      </c>
      <c r="BT5" s="6">
        <f t="shared" ca="1" si="15"/>
        <v>-7.3999999999999996E-2</v>
      </c>
      <c r="BU5" s="6">
        <f t="shared" ca="1" si="15"/>
        <v>-7.3999999999999996E-2</v>
      </c>
      <c r="BV5" s="6">
        <f t="shared" ca="1" si="15"/>
        <v>-7.3999999999999996E-2</v>
      </c>
      <c r="BW5" s="6">
        <f t="shared" ca="1" si="15"/>
        <v>-7.3999999999999996E-2</v>
      </c>
      <c r="BX5" s="6">
        <f t="shared" ca="1" si="15"/>
        <v>-7.3999999999999996E-2</v>
      </c>
      <c r="BY5" s="31">
        <f t="shared" ref="BY5:BY36" ca="1" si="16">IFERROR(VLOOKUP($C5,DOSDetail,CELL("col",BY$4)+58,FALSE),ROUND(Q5*BM5,2))</f>
        <v>-0.47</v>
      </c>
      <c r="BZ5" s="31">
        <f t="shared" ref="BZ5:BZ36" ca="1" si="17">IFERROR(VLOOKUP($C5,DOSDetail,CELL("col",BZ$4)+58,FALSE),ROUND(R5*BN5,2))</f>
        <v>-2.93</v>
      </c>
      <c r="CA5" s="31">
        <f t="shared" ref="CA5:CA36" ca="1" si="18">IFERROR(VLOOKUP($C5,DOSDetail,CELL("col",CA$4)+58,FALSE),ROUND(S5*BO5,2))</f>
        <v>-4.97</v>
      </c>
      <c r="CB5" s="31">
        <f t="shared" ref="CB5:CB36" ca="1" si="19">IFERROR(VLOOKUP($C5,DOSDetail,CELL("col",CB$4)+58,FALSE),ROUND(T5*BP5,2))</f>
        <v>-24.59</v>
      </c>
      <c r="CC5" s="31">
        <f t="shared" ref="CC5:CC36" ca="1" si="20">IFERROR(VLOOKUP($C5,DOSDetail,CELL("col",CC$4)+58,FALSE),ROUND(U5*BQ5,2))</f>
        <v>0</v>
      </c>
      <c r="CD5" s="31">
        <f t="shared" ref="CD5:CD36" ca="1" si="21">IFERROR(VLOOKUP($C5,DOSDetail,CELL("col",CD$4)+58,FALSE),ROUND(V5*BR5,2))</f>
        <v>0</v>
      </c>
      <c r="CE5" s="31">
        <f t="shared" ref="CE5:CE36" ca="1" si="22">IFERROR(VLOOKUP($C5,DOSDetail,CELL("col",CE$4)+58,FALSE),ROUND(W5*BS5,2))</f>
        <v>-3.82</v>
      </c>
      <c r="CF5" s="31">
        <f t="shared" ref="CF5:CF36" ca="1" si="23">IFERROR(VLOOKUP($C5,DOSDetail,CELL("col",CF$4)+58,FALSE),ROUND(X5*BT5,2))</f>
        <v>0</v>
      </c>
      <c r="CG5" s="31">
        <f t="shared" ref="CG5:CG36" ca="1" si="24">IFERROR(VLOOKUP($C5,DOSDetail,CELL("col",CG$4)+58,FALSE),ROUND(Y5*BU5,2))</f>
        <v>-5.46</v>
      </c>
      <c r="CH5" s="31">
        <f t="shared" ref="CH5:CH36" ca="1" si="25">IFERROR(VLOOKUP($C5,DOSDetail,CELL("col",CH$4)+58,FALSE),ROUND(Z5*BV5,2))</f>
        <v>-36.29</v>
      </c>
      <c r="CI5" s="31">
        <f t="shared" ref="CI5:CI36" ca="1" si="26">IFERROR(VLOOKUP($C5,DOSDetail,CELL("col",CI$4)+58,FALSE),ROUND(AA5*BW5,2))</f>
        <v>0</v>
      </c>
      <c r="CJ5" s="31">
        <f t="shared" ref="CJ5:CJ36" ca="1" si="27">IFERROR(VLOOKUP($C5,DOSDetail,CELL("col",CJ$4)+58,FALSE),ROUND(AB5*BX5,2))</f>
        <v>0</v>
      </c>
      <c r="CK5" s="32">
        <f t="shared" ref="CK5" ca="1" si="28">ROUND(Q5*$CV$3,2)</f>
        <v>0.03</v>
      </c>
      <c r="CL5" s="32">
        <f t="shared" ref="CL5" ca="1" si="29">ROUND(R5*$CV$3,2)</f>
        <v>0.22</v>
      </c>
      <c r="CM5" s="32">
        <f t="shared" ref="CM5" ca="1" si="30">ROUND(S5*$CV$3,2)</f>
        <v>0.37</v>
      </c>
      <c r="CN5" s="32">
        <f t="shared" ref="CN5" ca="1" si="31">ROUND(T5*$CV$3,2)</f>
        <v>1.83</v>
      </c>
      <c r="CO5" s="32">
        <f t="shared" ref="CO5" ca="1" si="32">ROUND(U5*$CV$3,2)</f>
        <v>0</v>
      </c>
      <c r="CP5" s="32">
        <f t="shared" ref="CP5" ca="1" si="33">ROUND(V5*$CV$3,2)</f>
        <v>0</v>
      </c>
      <c r="CQ5" s="32">
        <f t="shared" ref="CQ5" ca="1" si="34">ROUND(W5*$CV$3,2)</f>
        <v>0.28000000000000003</v>
      </c>
      <c r="CR5" s="32">
        <f t="shared" ref="CR5" ca="1" si="35">ROUND(X5*$CV$3,2)</f>
        <v>0</v>
      </c>
      <c r="CS5" s="32">
        <f t="shared" ref="CS5" ca="1" si="36">ROUND(Y5*$CV$3,2)</f>
        <v>0.41</v>
      </c>
      <c r="CT5" s="32">
        <f t="shared" ref="CT5" ca="1" si="37">ROUND(Z5*$CV$3,2)</f>
        <v>2.7</v>
      </c>
      <c r="CU5" s="32">
        <f t="shared" ref="CU5" ca="1" si="38">ROUND(AA5*$CV$3,2)</f>
        <v>0</v>
      </c>
      <c r="CV5" s="32">
        <f t="shared" ref="CV5" ca="1" si="39">ROUND(AB5*$CV$3,2)</f>
        <v>0</v>
      </c>
      <c r="CW5" s="31">
        <f t="shared" ref="CW5:DH7" ca="1" si="40">IFERROR(VLOOKUP($C5,DOSDetail,CELL("col",CW$4)+22,FALSE),BY5+CK5-AO5-BA5)</f>
        <v>-0.51999999999999991</v>
      </c>
      <c r="CX5" s="31">
        <f t="shared" ca="1" si="40"/>
        <v>-3.26</v>
      </c>
      <c r="CY5" s="31">
        <f t="shared" ca="1" si="40"/>
        <v>-5.5399999999999991</v>
      </c>
      <c r="CZ5" s="31">
        <f t="shared" ca="1" si="40"/>
        <v>-28.479999999999997</v>
      </c>
      <c r="DA5" s="31">
        <f t="shared" ca="1" si="40"/>
        <v>0</v>
      </c>
      <c r="DB5" s="31">
        <f t="shared" ca="1" si="40"/>
        <v>0</v>
      </c>
      <c r="DC5" s="31">
        <f t="shared" ca="1" si="40"/>
        <v>-4.5</v>
      </c>
      <c r="DD5" s="31">
        <f t="shared" ca="1" si="40"/>
        <v>0</v>
      </c>
      <c r="DE5" s="31">
        <f t="shared" ca="1" si="40"/>
        <v>-6.42</v>
      </c>
      <c r="DF5" s="31">
        <f t="shared" ca="1" si="40"/>
        <v>-41.429999999999993</v>
      </c>
      <c r="DG5" s="31">
        <f t="shared" ca="1" si="40"/>
        <v>0</v>
      </c>
      <c r="DH5" s="31">
        <f t="shared" ca="1" si="40"/>
        <v>0</v>
      </c>
      <c r="DI5" s="32">
        <f ca="1">ROUND(CW5*5%,2)</f>
        <v>-0.03</v>
      </c>
      <c r="DJ5" s="32">
        <f t="shared" ref="DJ5:DT5" ca="1" si="41">ROUND(CX5*5%,2)</f>
        <v>-0.16</v>
      </c>
      <c r="DK5" s="32">
        <f t="shared" ca="1" si="41"/>
        <v>-0.28000000000000003</v>
      </c>
      <c r="DL5" s="32">
        <f t="shared" ca="1" si="41"/>
        <v>-1.42</v>
      </c>
      <c r="DM5" s="32">
        <f t="shared" ca="1" si="41"/>
        <v>0</v>
      </c>
      <c r="DN5" s="32">
        <f t="shared" ca="1" si="41"/>
        <v>0</v>
      </c>
      <c r="DO5" s="32">
        <f t="shared" ca="1" si="41"/>
        <v>-0.23</v>
      </c>
      <c r="DP5" s="32">
        <f t="shared" ca="1" si="41"/>
        <v>0</v>
      </c>
      <c r="DQ5" s="32">
        <f t="shared" ca="1" si="41"/>
        <v>-0.32</v>
      </c>
      <c r="DR5" s="32">
        <f t="shared" ca="1" si="41"/>
        <v>-2.0699999999999998</v>
      </c>
      <c r="DS5" s="32">
        <f t="shared" ca="1" si="41"/>
        <v>0</v>
      </c>
      <c r="DT5" s="32">
        <f t="shared" ca="1" si="41"/>
        <v>0</v>
      </c>
      <c r="DU5" s="31">
        <f ca="1">ROUND(CW5*DU$3,2)</f>
        <v>-7.0000000000000007E-2</v>
      </c>
      <c r="DV5" s="31">
        <f t="shared" ref="DV5:EF5" ca="1" si="42">ROUND(CX5*DV$3,2)</f>
        <v>-0.43</v>
      </c>
      <c r="DW5" s="31">
        <f t="shared" ca="1" si="42"/>
        <v>-0.73</v>
      </c>
      <c r="DX5" s="31">
        <f t="shared" ca="1" si="42"/>
        <v>-3.69</v>
      </c>
      <c r="DY5" s="31">
        <f t="shared" ca="1" si="42"/>
        <v>0</v>
      </c>
      <c r="DZ5" s="31">
        <f t="shared" ca="1" si="42"/>
        <v>0</v>
      </c>
      <c r="EA5" s="31">
        <f t="shared" ca="1" si="42"/>
        <v>-0.56000000000000005</v>
      </c>
      <c r="EB5" s="31">
        <f t="shared" ca="1" si="42"/>
        <v>0</v>
      </c>
      <c r="EC5" s="31">
        <f t="shared" ca="1" si="42"/>
        <v>-0.77</v>
      </c>
      <c r="ED5" s="31">
        <f t="shared" ca="1" si="42"/>
        <v>-4.9000000000000004</v>
      </c>
      <c r="EE5" s="31">
        <f t="shared" ca="1" si="42"/>
        <v>0</v>
      </c>
      <c r="EF5" s="31">
        <f t="shared" ca="1" si="42"/>
        <v>0</v>
      </c>
      <c r="EG5" s="32">
        <f ca="1">CW5+DI5+DU5</f>
        <v>-0.61999999999999988</v>
      </c>
      <c r="EH5" s="32">
        <f t="shared" ref="EH5:ER5" ca="1" si="43">CX5+DJ5+DV5</f>
        <v>-3.85</v>
      </c>
      <c r="EI5" s="32">
        <f t="shared" ca="1" si="43"/>
        <v>-6.5499999999999989</v>
      </c>
      <c r="EJ5" s="32">
        <f t="shared" ca="1" si="43"/>
        <v>-33.589999999999996</v>
      </c>
      <c r="EK5" s="32">
        <f t="shared" ca="1" si="43"/>
        <v>0</v>
      </c>
      <c r="EL5" s="32">
        <f t="shared" ca="1" si="43"/>
        <v>0</v>
      </c>
      <c r="EM5" s="32">
        <f t="shared" ca="1" si="43"/>
        <v>-5.2900000000000009</v>
      </c>
      <c r="EN5" s="32">
        <f t="shared" ca="1" si="43"/>
        <v>0</v>
      </c>
      <c r="EO5" s="32">
        <f t="shared" ca="1" si="43"/>
        <v>-7.51</v>
      </c>
      <c r="EP5" s="32">
        <f t="shared" ca="1" si="43"/>
        <v>-48.399999999999991</v>
      </c>
      <c r="EQ5" s="32">
        <f t="shared" ca="1" si="43"/>
        <v>0</v>
      </c>
      <c r="ER5" s="32">
        <f t="shared" ca="1" si="43"/>
        <v>0</v>
      </c>
    </row>
    <row r="6" spans="1:148" x14ac:dyDescent="0.25">
      <c r="A6" t="s">
        <v>459</v>
      </c>
      <c r="B6" s="1" t="s">
        <v>156</v>
      </c>
      <c r="C6" t="str">
        <f t="shared" ca="1" si="1"/>
        <v>0000006711</v>
      </c>
      <c r="D6" t="str">
        <f t="shared" ca="1" si="2"/>
        <v>FortisAlberta Reversing POD - Stirling (67S)</v>
      </c>
      <c r="E6" s="48">
        <v>0</v>
      </c>
      <c r="F6" s="48">
        <v>0</v>
      </c>
      <c r="G6" s="48">
        <v>0</v>
      </c>
      <c r="H6" s="48">
        <v>37.785598</v>
      </c>
      <c r="I6" s="48">
        <v>696.37670049999997</v>
      </c>
      <c r="J6" s="48">
        <v>190.73721459999999</v>
      </c>
      <c r="K6" s="48">
        <v>188.1617617</v>
      </c>
      <c r="L6" s="48">
        <v>30.7985416</v>
      </c>
      <c r="M6" s="48">
        <v>17.9904431</v>
      </c>
      <c r="N6" s="48">
        <v>0</v>
      </c>
      <c r="O6" s="48">
        <v>0</v>
      </c>
      <c r="P6" s="48">
        <v>0</v>
      </c>
      <c r="Q6" s="32">
        <v>0</v>
      </c>
      <c r="R6" s="32">
        <v>0</v>
      </c>
      <c r="S6" s="32">
        <v>0</v>
      </c>
      <c r="T6" s="32">
        <v>535.02</v>
      </c>
      <c r="U6" s="32">
        <v>10829.7</v>
      </c>
      <c r="V6" s="32">
        <v>2448.56</v>
      </c>
      <c r="W6" s="32">
        <v>2753</v>
      </c>
      <c r="X6" s="32">
        <v>445.23</v>
      </c>
      <c r="Y6" s="32">
        <v>259.44</v>
      </c>
      <c r="Z6" s="32">
        <v>0</v>
      </c>
      <c r="AA6" s="32">
        <v>0</v>
      </c>
      <c r="AB6" s="32">
        <v>0</v>
      </c>
      <c r="AC6" s="2">
        <v>2.87</v>
      </c>
      <c r="AD6" s="2">
        <v>2.87</v>
      </c>
      <c r="AE6" s="2">
        <v>2.87</v>
      </c>
      <c r="AF6" s="2">
        <v>2.87</v>
      </c>
      <c r="AG6" s="2">
        <v>2.87</v>
      </c>
      <c r="AH6" s="2">
        <v>2.87</v>
      </c>
      <c r="AI6" s="2">
        <v>2.87</v>
      </c>
      <c r="AJ6" s="2">
        <v>2.87</v>
      </c>
      <c r="AK6" s="2">
        <v>2.87</v>
      </c>
      <c r="AL6" s="2">
        <v>2.87</v>
      </c>
      <c r="AM6" s="2">
        <v>2.87</v>
      </c>
      <c r="AN6" s="2">
        <v>2.87</v>
      </c>
      <c r="AO6" s="33">
        <v>0</v>
      </c>
      <c r="AP6" s="33">
        <v>0</v>
      </c>
      <c r="AQ6" s="33">
        <v>0</v>
      </c>
      <c r="AR6" s="33">
        <v>15.35</v>
      </c>
      <c r="AS6" s="33">
        <v>310.81</v>
      </c>
      <c r="AT6" s="33">
        <v>70.27</v>
      </c>
      <c r="AU6" s="33">
        <v>79.010000000000005</v>
      </c>
      <c r="AV6" s="33">
        <v>12.78</v>
      </c>
      <c r="AW6" s="33">
        <v>7.45</v>
      </c>
      <c r="AX6" s="33">
        <v>0</v>
      </c>
      <c r="AY6" s="33">
        <v>0</v>
      </c>
      <c r="AZ6" s="33">
        <v>0</v>
      </c>
      <c r="BA6" s="31">
        <f t="shared" ref="BA6:BA72" si="44">ROUND(Q6*BA$3,2)</f>
        <v>0</v>
      </c>
      <c r="BB6" s="31">
        <f t="shared" ref="BB6:BB72" si="45">ROUND(R6*BB$3,2)</f>
        <v>0</v>
      </c>
      <c r="BC6" s="31">
        <f t="shared" ref="BC6:BC72" si="46">ROUND(S6*BC$3,2)</f>
        <v>0</v>
      </c>
      <c r="BD6" s="31">
        <f t="shared" ref="BD6:BD72" si="47">ROUND(T6*BD$3,2)</f>
        <v>2.14</v>
      </c>
      <c r="BE6" s="31">
        <f t="shared" ref="BE6:BE72" si="48">ROUND(U6*BE$3,2)</f>
        <v>43.32</v>
      </c>
      <c r="BF6" s="31">
        <f t="shared" ref="BF6:BF72" si="49">ROUND(V6*BF$3,2)</f>
        <v>9.7899999999999991</v>
      </c>
      <c r="BG6" s="31">
        <f t="shared" ref="BG6:BG72" si="50">ROUND(W6*BG$3,2)</f>
        <v>14.87</v>
      </c>
      <c r="BH6" s="31">
        <f t="shared" ref="BH6:BH72" si="51">ROUND(X6*BH$3,2)</f>
        <v>2.4</v>
      </c>
      <c r="BI6" s="31">
        <f t="shared" ref="BI6:BI72" si="52">ROUND(Y6*BI$3,2)</f>
        <v>1.4</v>
      </c>
      <c r="BJ6" s="31">
        <f t="shared" ref="BJ6:BJ72" si="53">ROUND(Z6*BJ$3,2)</f>
        <v>0</v>
      </c>
      <c r="BK6" s="31">
        <f t="shared" ref="BK6:BK72" si="54">ROUND(AA6*BK$3,2)</f>
        <v>0</v>
      </c>
      <c r="BL6" s="31">
        <f t="shared" ref="BL6:BL72" si="55">ROUND(AB6*BL$3,2)</f>
        <v>0</v>
      </c>
      <c r="BM6" s="6">
        <f t="shared" ca="1" si="15"/>
        <v>-2.1499999999999998E-2</v>
      </c>
      <c r="BN6" s="6">
        <f t="shared" ca="1" si="15"/>
        <v>-2.1499999999999998E-2</v>
      </c>
      <c r="BO6" s="6">
        <f t="shared" ca="1" si="15"/>
        <v>-2.1499999999999998E-2</v>
      </c>
      <c r="BP6" s="6">
        <f t="shared" ca="1" si="15"/>
        <v>-2.1499999999999998E-2</v>
      </c>
      <c r="BQ6" s="6">
        <f t="shared" ca="1" si="15"/>
        <v>-2.1499999999999998E-2</v>
      </c>
      <c r="BR6" s="6">
        <f t="shared" ca="1" si="15"/>
        <v>-2.1499999999999998E-2</v>
      </c>
      <c r="BS6" s="6">
        <f t="shared" ca="1" si="15"/>
        <v>-2.1499999999999998E-2</v>
      </c>
      <c r="BT6" s="6">
        <f t="shared" ca="1" si="15"/>
        <v>-2.1499999999999998E-2</v>
      </c>
      <c r="BU6" s="6">
        <f t="shared" ca="1" si="15"/>
        <v>-2.1499999999999998E-2</v>
      </c>
      <c r="BV6" s="6">
        <f t="shared" ca="1" si="15"/>
        <v>-2.1499999999999998E-2</v>
      </c>
      <c r="BW6" s="6">
        <f t="shared" ca="1" si="15"/>
        <v>-2.1499999999999998E-2</v>
      </c>
      <c r="BX6" s="6">
        <f t="shared" ca="1" si="15"/>
        <v>-2.1499999999999998E-2</v>
      </c>
      <c r="BY6" s="31">
        <f t="shared" ca="1" si="16"/>
        <v>0</v>
      </c>
      <c r="BZ6" s="31">
        <f t="shared" ca="1" si="17"/>
        <v>0</v>
      </c>
      <c r="CA6" s="31">
        <f t="shared" ca="1" si="18"/>
        <v>0</v>
      </c>
      <c r="CB6" s="31">
        <f t="shared" ca="1" si="19"/>
        <v>-11.5</v>
      </c>
      <c r="CC6" s="31">
        <f t="shared" ca="1" si="20"/>
        <v>-232.84</v>
      </c>
      <c r="CD6" s="31">
        <f t="shared" ca="1" si="21"/>
        <v>-52.64</v>
      </c>
      <c r="CE6" s="31">
        <f t="shared" ca="1" si="22"/>
        <v>-59.19</v>
      </c>
      <c r="CF6" s="31">
        <f t="shared" ca="1" si="23"/>
        <v>-9.57</v>
      </c>
      <c r="CG6" s="31">
        <f t="shared" ca="1" si="24"/>
        <v>-5.58</v>
      </c>
      <c r="CH6" s="31">
        <f t="shared" ca="1" si="25"/>
        <v>0</v>
      </c>
      <c r="CI6" s="31">
        <f t="shared" ca="1" si="26"/>
        <v>0</v>
      </c>
      <c r="CJ6" s="31">
        <f t="shared" ca="1" si="27"/>
        <v>0</v>
      </c>
      <c r="CK6" s="32">
        <f t="shared" ref="CK6:CK72" ca="1" si="56">ROUND(Q6*$CV$3,2)</f>
        <v>0</v>
      </c>
      <c r="CL6" s="32">
        <f t="shared" ref="CL6:CL72" ca="1" si="57">ROUND(R6*$CV$3,2)</f>
        <v>0</v>
      </c>
      <c r="CM6" s="32">
        <f t="shared" ref="CM6:CM72" ca="1" si="58">ROUND(S6*$CV$3,2)</f>
        <v>0</v>
      </c>
      <c r="CN6" s="32">
        <f t="shared" ref="CN6:CN72" ca="1" si="59">ROUND(T6*$CV$3,2)</f>
        <v>2.94</v>
      </c>
      <c r="CO6" s="32">
        <f t="shared" ref="CO6:CO72" ca="1" si="60">ROUND(U6*$CV$3,2)</f>
        <v>59.56</v>
      </c>
      <c r="CP6" s="32">
        <f t="shared" ref="CP6:CP72" ca="1" si="61">ROUND(V6*$CV$3,2)</f>
        <v>13.47</v>
      </c>
      <c r="CQ6" s="32">
        <f t="shared" ref="CQ6:CQ72" ca="1" si="62">ROUND(W6*$CV$3,2)</f>
        <v>15.14</v>
      </c>
      <c r="CR6" s="32">
        <f t="shared" ref="CR6:CR72" ca="1" si="63">ROUND(X6*$CV$3,2)</f>
        <v>2.4500000000000002</v>
      </c>
      <c r="CS6" s="32">
        <f t="shared" ref="CS6:CS72" ca="1" si="64">ROUND(Y6*$CV$3,2)</f>
        <v>1.43</v>
      </c>
      <c r="CT6" s="32">
        <f t="shared" ref="CT6:CT72" ca="1" si="65">ROUND(Z6*$CV$3,2)</f>
        <v>0</v>
      </c>
      <c r="CU6" s="32">
        <f t="shared" ref="CU6:CU72" ca="1" si="66">ROUND(AA6*$CV$3,2)</f>
        <v>0</v>
      </c>
      <c r="CV6" s="32">
        <f t="shared" ref="CV6:CV72" ca="1" si="67">ROUND(AB6*$CV$3,2)</f>
        <v>0</v>
      </c>
      <c r="CW6" s="31">
        <f t="shared" ca="1" si="40"/>
        <v>0</v>
      </c>
      <c r="CX6" s="31">
        <f t="shared" ca="1" si="40"/>
        <v>0</v>
      </c>
      <c r="CY6" s="31">
        <f t="shared" ca="1" si="40"/>
        <v>0</v>
      </c>
      <c r="CZ6" s="31">
        <f t="shared" ca="1" si="40"/>
        <v>-26.05</v>
      </c>
      <c r="DA6" s="31">
        <f t="shared" ca="1" si="40"/>
        <v>-527.41000000000008</v>
      </c>
      <c r="DB6" s="31">
        <f t="shared" ca="1" si="40"/>
        <v>-119.22999999999999</v>
      </c>
      <c r="DC6" s="31">
        <f t="shared" ca="1" si="40"/>
        <v>-137.93</v>
      </c>
      <c r="DD6" s="31">
        <f t="shared" ca="1" si="40"/>
        <v>-22.299999999999997</v>
      </c>
      <c r="DE6" s="31">
        <f t="shared" ca="1" si="40"/>
        <v>-13.000000000000002</v>
      </c>
      <c r="DF6" s="31">
        <f t="shared" ca="1" si="40"/>
        <v>0</v>
      </c>
      <c r="DG6" s="31">
        <f t="shared" ca="1" si="40"/>
        <v>0</v>
      </c>
      <c r="DH6" s="31">
        <f t="shared" ca="1" si="40"/>
        <v>0</v>
      </c>
      <c r="DI6" s="32">
        <f t="shared" ref="DI6:DI69" ca="1" si="68">ROUND(CW6*5%,2)</f>
        <v>0</v>
      </c>
      <c r="DJ6" s="32">
        <f t="shared" ref="DJ6:DJ69" ca="1" si="69">ROUND(CX6*5%,2)</f>
        <v>0</v>
      </c>
      <c r="DK6" s="32">
        <f t="shared" ref="DK6:DK69" ca="1" si="70">ROUND(CY6*5%,2)</f>
        <v>0</v>
      </c>
      <c r="DL6" s="32">
        <f t="shared" ref="DL6:DL69" ca="1" si="71">ROUND(CZ6*5%,2)</f>
        <v>-1.3</v>
      </c>
      <c r="DM6" s="32">
        <f t="shared" ref="DM6:DM69" ca="1" si="72">ROUND(DA6*5%,2)</f>
        <v>-26.37</v>
      </c>
      <c r="DN6" s="32">
        <f t="shared" ref="DN6:DN69" ca="1" si="73">ROUND(DB6*5%,2)</f>
        <v>-5.96</v>
      </c>
      <c r="DO6" s="32">
        <f t="shared" ref="DO6:DO69" ca="1" si="74">ROUND(DC6*5%,2)</f>
        <v>-6.9</v>
      </c>
      <c r="DP6" s="32">
        <f t="shared" ref="DP6:DP69" ca="1" si="75">ROUND(DD6*5%,2)</f>
        <v>-1.1200000000000001</v>
      </c>
      <c r="DQ6" s="32">
        <f t="shared" ref="DQ6:DQ69" ca="1" si="76">ROUND(DE6*5%,2)</f>
        <v>-0.65</v>
      </c>
      <c r="DR6" s="32">
        <f t="shared" ref="DR6:DR69" ca="1" si="77">ROUND(DF6*5%,2)</f>
        <v>0</v>
      </c>
      <c r="DS6" s="32">
        <f t="shared" ref="DS6:DS69" ca="1" si="78">ROUND(DG6*5%,2)</f>
        <v>0</v>
      </c>
      <c r="DT6" s="32">
        <f t="shared" ref="DT6:DT69" ca="1" si="79">ROUND(DH6*5%,2)</f>
        <v>0</v>
      </c>
      <c r="DU6" s="31">
        <f t="shared" ref="DU6:DU69" ca="1" si="80">ROUND(CW6*DU$3,2)</f>
        <v>0</v>
      </c>
      <c r="DV6" s="31">
        <f t="shared" ref="DV6:DV69" ca="1" si="81">ROUND(CX6*DV$3,2)</f>
        <v>0</v>
      </c>
      <c r="DW6" s="31">
        <f t="shared" ref="DW6:DW69" ca="1" si="82">ROUND(CY6*DW$3,2)</f>
        <v>0</v>
      </c>
      <c r="DX6" s="31">
        <f t="shared" ref="DX6:DX69" ca="1" si="83">ROUND(CZ6*DX$3,2)</f>
        <v>-3.38</v>
      </c>
      <c r="DY6" s="31">
        <f t="shared" ref="DY6:DY69" ca="1" si="84">ROUND(DA6*DY$3,2)</f>
        <v>-67.37</v>
      </c>
      <c r="DZ6" s="31">
        <f t="shared" ref="DZ6:DZ69" ca="1" si="85">ROUND(DB6*DZ$3,2)</f>
        <v>-15</v>
      </c>
      <c r="EA6" s="31">
        <f t="shared" ref="EA6:EA69" ca="1" si="86">ROUND(DC6*EA$3,2)</f>
        <v>-17.100000000000001</v>
      </c>
      <c r="EB6" s="31">
        <f t="shared" ref="EB6:EB69" ca="1" si="87">ROUND(DD6*EB$3,2)</f>
        <v>-2.72</v>
      </c>
      <c r="EC6" s="31">
        <f t="shared" ref="EC6:EC69" ca="1" si="88">ROUND(DE6*EC$3,2)</f>
        <v>-1.56</v>
      </c>
      <c r="ED6" s="31">
        <f t="shared" ref="ED6:ED69" ca="1" si="89">ROUND(DF6*ED$3,2)</f>
        <v>0</v>
      </c>
      <c r="EE6" s="31">
        <f t="shared" ref="EE6:EE69" ca="1" si="90">ROUND(DG6*EE$3,2)</f>
        <v>0</v>
      </c>
      <c r="EF6" s="31">
        <f t="shared" ref="EF6:EF69" ca="1" si="91">ROUND(DH6*EF$3,2)</f>
        <v>0</v>
      </c>
      <c r="EG6" s="32">
        <f t="shared" ref="EG6:EG69" ca="1" si="92">CW6+DI6+DU6</f>
        <v>0</v>
      </c>
      <c r="EH6" s="32">
        <f t="shared" ref="EH6:EH69" ca="1" si="93">CX6+DJ6+DV6</f>
        <v>0</v>
      </c>
      <c r="EI6" s="32">
        <f t="shared" ref="EI6:EI69" ca="1" si="94">CY6+DK6+DW6</f>
        <v>0</v>
      </c>
      <c r="EJ6" s="32">
        <f t="shared" ref="EJ6:EJ69" ca="1" si="95">CZ6+DL6+DX6</f>
        <v>-30.73</v>
      </c>
      <c r="EK6" s="32">
        <f t="shared" ref="EK6:EK69" ca="1" si="96">DA6+DM6+DY6</f>
        <v>-621.15000000000009</v>
      </c>
      <c r="EL6" s="32">
        <f t="shared" ref="EL6:EL69" ca="1" si="97">DB6+DN6+DZ6</f>
        <v>-140.19</v>
      </c>
      <c r="EM6" s="32">
        <f t="shared" ref="EM6:EM69" ca="1" si="98">DC6+DO6+EA6</f>
        <v>-161.93</v>
      </c>
      <c r="EN6" s="32">
        <f t="shared" ref="EN6:EN69" ca="1" si="99">DD6+DP6+EB6</f>
        <v>-26.139999999999997</v>
      </c>
      <c r="EO6" s="32">
        <f t="shared" ref="EO6:EO69" ca="1" si="100">DE6+DQ6+EC6</f>
        <v>-15.210000000000003</v>
      </c>
      <c r="EP6" s="32">
        <f t="shared" ref="EP6:EP69" ca="1" si="101">DF6+DR6+ED6</f>
        <v>0</v>
      </c>
      <c r="EQ6" s="32">
        <f t="shared" ref="EQ6:EQ69" ca="1" si="102">DG6+DS6+EE6</f>
        <v>0</v>
      </c>
      <c r="ER6" s="32">
        <f t="shared" ref="ER6:ER69" ca="1" si="103">DH6+DT6+EF6</f>
        <v>0</v>
      </c>
    </row>
    <row r="7" spans="1:148" x14ac:dyDescent="0.25">
      <c r="A7" t="s">
        <v>459</v>
      </c>
      <c r="B7" s="1" t="s">
        <v>149</v>
      </c>
      <c r="C7" t="str">
        <f t="shared" ca="1" si="1"/>
        <v>0000022911</v>
      </c>
      <c r="D7" t="str">
        <f t="shared" ca="1" si="2"/>
        <v>FortisAlberta Reversing POD - Glenwood (229S)</v>
      </c>
      <c r="E7" s="48">
        <v>2.3266534000000001</v>
      </c>
      <c r="F7" s="48">
        <v>13.4993014</v>
      </c>
      <c r="G7" s="48">
        <v>4.6305366000000001</v>
      </c>
      <c r="H7" s="48">
        <v>238.34613239999999</v>
      </c>
      <c r="I7" s="48">
        <v>220.95533689999999</v>
      </c>
      <c r="J7" s="48">
        <v>207.13073919999999</v>
      </c>
      <c r="K7" s="48">
        <v>114.34388389999999</v>
      </c>
      <c r="L7" s="48">
        <v>142.97659619999999</v>
      </c>
      <c r="M7" s="48">
        <v>357.63284470000002</v>
      </c>
      <c r="N7" s="48">
        <v>21.813480500000001</v>
      </c>
      <c r="O7" s="48">
        <v>22.468928999999999</v>
      </c>
      <c r="P7" s="48">
        <v>1.6036344</v>
      </c>
      <c r="Q7" s="32">
        <v>36.44</v>
      </c>
      <c r="R7" s="32">
        <v>180.22</v>
      </c>
      <c r="S7" s="32">
        <v>57.45</v>
      </c>
      <c r="T7" s="32">
        <v>2761.67</v>
      </c>
      <c r="U7" s="32">
        <v>2993.9</v>
      </c>
      <c r="V7" s="32">
        <v>2881.46</v>
      </c>
      <c r="W7" s="32">
        <v>1680.68</v>
      </c>
      <c r="X7" s="32">
        <v>2109.36</v>
      </c>
      <c r="Y7" s="32">
        <v>5531.05</v>
      </c>
      <c r="Z7" s="32">
        <v>364.45</v>
      </c>
      <c r="AA7" s="32">
        <v>293.48</v>
      </c>
      <c r="AB7" s="32">
        <v>19.87</v>
      </c>
      <c r="AC7" s="2">
        <v>1.42</v>
      </c>
      <c r="AD7" s="2">
        <v>1.42</v>
      </c>
      <c r="AE7" s="2">
        <v>1.42</v>
      </c>
      <c r="AF7" s="2">
        <v>1.42</v>
      </c>
      <c r="AG7" s="2">
        <v>1.42</v>
      </c>
      <c r="AH7" s="2">
        <v>1.42</v>
      </c>
      <c r="AI7" s="2">
        <v>1.42</v>
      </c>
      <c r="AJ7" s="2">
        <v>1.42</v>
      </c>
      <c r="AK7" s="2">
        <v>1.42</v>
      </c>
      <c r="AL7" s="2">
        <v>1.42</v>
      </c>
      <c r="AM7" s="2">
        <v>1.42</v>
      </c>
      <c r="AN7" s="2">
        <v>1.42</v>
      </c>
      <c r="AO7" s="33">
        <v>0.52</v>
      </c>
      <c r="AP7" s="33">
        <v>2.56</v>
      </c>
      <c r="AQ7" s="33">
        <v>0.82</v>
      </c>
      <c r="AR7" s="33">
        <v>39.22</v>
      </c>
      <c r="AS7" s="33">
        <v>42.51</v>
      </c>
      <c r="AT7" s="33">
        <v>40.92</v>
      </c>
      <c r="AU7" s="33">
        <v>23.87</v>
      </c>
      <c r="AV7" s="33">
        <v>29.95</v>
      </c>
      <c r="AW7" s="33">
        <v>78.540000000000006</v>
      </c>
      <c r="AX7" s="33">
        <v>5.18</v>
      </c>
      <c r="AY7" s="33">
        <v>4.17</v>
      </c>
      <c r="AZ7" s="33">
        <v>0.28000000000000003</v>
      </c>
      <c r="BA7" s="31">
        <f t="shared" si="44"/>
        <v>0.03</v>
      </c>
      <c r="BB7" s="31">
        <f t="shared" si="45"/>
        <v>0.13</v>
      </c>
      <c r="BC7" s="31">
        <f t="shared" si="46"/>
        <v>0.04</v>
      </c>
      <c r="BD7" s="31">
        <f t="shared" si="47"/>
        <v>11.05</v>
      </c>
      <c r="BE7" s="31">
        <f t="shared" si="48"/>
        <v>11.98</v>
      </c>
      <c r="BF7" s="31">
        <f t="shared" si="49"/>
        <v>11.53</v>
      </c>
      <c r="BG7" s="31">
        <f t="shared" si="50"/>
        <v>9.08</v>
      </c>
      <c r="BH7" s="31">
        <f t="shared" si="51"/>
        <v>11.39</v>
      </c>
      <c r="BI7" s="31">
        <f t="shared" si="52"/>
        <v>29.87</v>
      </c>
      <c r="BJ7" s="31">
        <f t="shared" si="53"/>
        <v>1.02</v>
      </c>
      <c r="BK7" s="31">
        <f t="shared" si="54"/>
        <v>0.82</v>
      </c>
      <c r="BL7" s="31">
        <f t="shared" si="55"/>
        <v>0.06</v>
      </c>
      <c r="BM7" s="6">
        <f t="shared" ca="1" si="15"/>
        <v>5.0000000000000001E-4</v>
      </c>
      <c r="BN7" s="6">
        <f t="shared" ca="1" si="15"/>
        <v>5.0000000000000001E-4</v>
      </c>
      <c r="BO7" s="6">
        <f t="shared" ca="1" si="15"/>
        <v>5.0000000000000001E-4</v>
      </c>
      <c r="BP7" s="6">
        <f t="shared" ca="1" si="15"/>
        <v>5.0000000000000001E-4</v>
      </c>
      <c r="BQ7" s="6">
        <f t="shared" ca="1" si="15"/>
        <v>5.0000000000000001E-4</v>
      </c>
      <c r="BR7" s="6">
        <f t="shared" ca="1" si="15"/>
        <v>5.0000000000000001E-4</v>
      </c>
      <c r="BS7" s="6">
        <f t="shared" ca="1" si="15"/>
        <v>5.0000000000000001E-4</v>
      </c>
      <c r="BT7" s="6">
        <f t="shared" ca="1" si="15"/>
        <v>5.0000000000000001E-4</v>
      </c>
      <c r="BU7" s="6">
        <f t="shared" ca="1" si="15"/>
        <v>5.0000000000000001E-4</v>
      </c>
      <c r="BV7" s="6">
        <f t="shared" ca="1" si="15"/>
        <v>5.0000000000000001E-4</v>
      </c>
      <c r="BW7" s="6">
        <f t="shared" ca="1" si="15"/>
        <v>5.0000000000000001E-4</v>
      </c>
      <c r="BX7" s="6">
        <f t="shared" ca="1" si="15"/>
        <v>5.0000000000000001E-4</v>
      </c>
      <c r="BY7" s="31">
        <f t="shared" ca="1" si="16"/>
        <v>0.02</v>
      </c>
      <c r="BZ7" s="31">
        <f t="shared" ca="1" si="17"/>
        <v>0.09</v>
      </c>
      <c r="CA7" s="31">
        <f t="shared" ca="1" si="18"/>
        <v>0.03</v>
      </c>
      <c r="CB7" s="31">
        <f t="shared" ca="1" si="19"/>
        <v>1.38</v>
      </c>
      <c r="CC7" s="31">
        <f t="shared" ca="1" si="20"/>
        <v>1.5</v>
      </c>
      <c r="CD7" s="31">
        <f t="shared" ca="1" si="21"/>
        <v>1.44</v>
      </c>
      <c r="CE7" s="31">
        <f t="shared" ca="1" si="22"/>
        <v>0.84</v>
      </c>
      <c r="CF7" s="31">
        <f t="shared" ca="1" si="23"/>
        <v>1.05</v>
      </c>
      <c r="CG7" s="31">
        <f t="shared" ca="1" si="24"/>
        <v>2.77</v>
      </c>
      <c r="CH7" s="31">
        <f t="shared" ca="1" si="25"/>
        <v>0.18</v>
      </c>
      <c r="CI7" s="31">
        <f t="shared" ca="1" si="26"/>
        <v>0.15</v>
      </c>
      <c r="CJ7" s="31">
        <f t="shared" ca="1" si="27"/>
        <v>0.01</v>
      </c>
      <c r="CK7" s="32">
        <f t="shared" ca="1" si="56"/>
        <v>0.2</v>
      </c>
      <c r="CL7" s="32">
        <f t="shared" ca="1" si="57"/>
        <v>0.99</v>
      </c>
      <c r="CM7" s="32">
        <f t="shared" ca="1" si="58"/>
        <v>0.32</v>
      </c>
      <c r="CN7" s="32">
        <f t="shared" ca="1" si="59"/>
        <v>15.19</v>
      </c>
      <c r="CO7" s="32">
        <f t="shared" ca="1" si="60"/>
        <v>16.47</v>
      </c>
      <c r="CP7" s="32">
        <f t="shared" ca="1" si="61"/>
        <v>15.85</v>
      </c>
      <c r="CQ7" s="32">
        <f t="shared" ca="1" si="62"/>
        <v>9.24</v>
      </c>
      <c r="CR7" s="32">
        <f t="shared" ca="1" si="63"/>
        <v>11.6</v>
      </c>
      <c r="CS7" s="32">
        <f t="shared" ca="1" si="64"/>
        <v>30.42</v>
      </c>
      <c r="CT7" s="32">
        <f t="shared" ca="1" si="65"/>
        <v>2</v>
      </c>
      <c r="CU7" s="32">
        <f t="shared" ca="1" si="66"/>
        <v>1.61</v>
      </c>
      <c r="CV7" s="32">
        <f t="shared" ca="1" si="67"/>
        <v>0.11</v>
      </c>
      <c r="CW7" s="31">
        <f t="shared" ca="1" si="40"/>
        <v>-0.33000000000000007</v>
      </c>
      <c r="CX7" s="31">
        <f t="shared" ca="1" si="40"/>
        <v>-1.6099999999999999</v>
      </c>
      <c r="CY7" s="31">
        <f t="shared" ca="1" si="40"/>
        <v>-0.51</v>
      </c>
      <c r="CZ7" s="31">
        <f t="shared" ca="1" si="40"/>
        <v>-33.700000000000003</v>
      </c>
      <c r="DA7" s="31">
        <f t="shared" ca="1" si="40"/>
        <v>-36.519999999999996</v>
      </c>
      <c r="DB7" s="31">
        <f t="shared" ca="1" si="40"/>
        <v>-35.160000000000004</v>
      </c>
      <c r="DC7" s="31">
        <f t="shared" ca="1" si="40"/>
        <v>-22.87</v>
      </c>
      <c r="DD7" s="31">
        <f t="shared" ca="1" si="40"/>
        <v>-28.689999999999998</v>
      </c>
      <c r="DE7" s="31">
        <f t="shared" ca="1" si="40"/>
        <v>-75.22</v>
      </c>
      <c r="DF7" s="31">
        <f t="shared" ca="1" si="40"/>
        <v>-4.0199999999999996</v>
      </c>
      <c r="DG7" s="31">
        <f t="shared" ca="1" si="40"/>
        <v>-3.23</v>
      </c>
      <c r="DH7" s="31">
        <f t="shared" ca="1" si="40"/>
        <v>-0.22000000000000003</v>
      </c>
      <c r="DI7" s="32">
        <f t="shared" ca="1" si="68"/>
        <v>-0.02</v>
      </c>
      <c r="DJ7" s="32">
        <f t="shared" ca="1" si="69"/>
        <v>-0.08</v>
      </c>
      <c r="DK7" s="32">
        <f t="shared" ca="1" si="70"/>
        <v>-0.03</v>
      </c>
      <c r="DL7" s="32">
        <f t="shared" ca="1" si="71"/>
        <v>-1.69</v>
      </c>
      <c r="DM7" s="32">
        <f t="shared" ca="1" si="72"/>
        <v>-1.83</v>
      </c>
      <c r="DN7" s="32">
        <f t="shared" ca="1" si="73"/>
        <v>-1.76</v>
      </c>
      <c r="DO7" s="32">
        <f t="shared" ca="1" si="74"/>
        <v>-1.1399999999999999</v>
      </c>
      <c r="DP7" s="32">
        <f t="shared" ca="1" si="75"/>
        <v>-1.43</v>
      </c>
      <c r="DQ7" s="32">
        <f t="shared" ca="1" si="76"/>
        <v>-3.76</v>
      </c>
      <c r="DR7" s="32">
        <f t="shared" ca="1" si="77"/>
        <v>-0.2</v>
      </c>
      <c r="DS7" s="32">
        <f t="shared" ca="1" si="78"/>
        <v>-0.16</v>
      </c>
      <c r="DT7" s="32">
        <f t="shared" ca="1" si="79"/>
        <v>-0.01</v>
      </c>
      <c r="DU7" s="31">
        <f t="shared" ca="1" si="80"/>
        <v>-0.04</v>
      </c>
      <c r="DV7" s="31">
        <f t="shared" ca="1" si="81"/>
        <v>-0.21</v>
      </c>
      <c r="DW7" s="31">
        <f t="shared" ca="1" si="82"/>
        <v>-7.0000000000000007E-2</v>
      </c>
      <c r="DX7" s="31">
        <f t="shared" ca="1" si="83"/>
        <v>-4.37</v>
      </c>
      <c r="DY7" s="31">
        <f t="shared" ca="1" si="84"/>
        <v>-4.66</v>
      </c>
      <c r="DZ7" s="31">
        <f t="shared" ca="1" si="85"/>
        <v>-4.42</v>
      </c>
      <c r="EA7" s="31">
        <f t="shared" ca="1" si="86"/>
        <v>-2.84</v>
      </c>
      <c r="EB7" s="31">
        <f t="shared" ca="1" si="87"/>
        <v>-3.5</v>
      </c>
      <c r="EC7" s="31">
        <f t="shared" ca="1" si="88"/>
        <v>-9.0399999999999991</v>
      </c>
      <c r="ED7" s="31">
        <f t="shared" ca="1" si="89"/>
        <v>-0.48</v>
      </c>
      <c r="EE7" s="31">
        <f t="shared" ca="1" si="90"/>
        <v>-0.38</v>
      </c>
      <c r="EF7" s="31">
        <f t="shared" ca="1" si="91"/>
        <v>-0.03</v>
      </c>
      <c r="EG7" s="32">
        <f t="shared" ca="1" si="92"/>
        <v>-0.39000000000000007</v>
      </c>
      <c r="EH7" s="32">
        <f t="shared" ca="1" si="93"/>
        <v>-1.9</v>
      </c>
      <c r="EI7" s="32">
        <f t="shared" ca="1" si="94"/>
        <v>-0.6100000000000001</v>
      </c>
      <c r="EJ7" s="32">
        <f t="shared" ca="1" si="95"/>
        <v>-39.76</v>
      </c>
      <c r="EK7" s="32">
        <f t="shared" ca="1" si="96"/>
        <v>-43.009999999999991</v>
      </c>
      <c r="EL7" s="32">
        <f t="shared" ca="1" si="97"/>
        <v>-41.34</v>
      </c>
      <c r="EM7" s="32">
        <f t="shared" ca="1" si="98"/>
        <v>-26.85</v>
      </c>
      <c r="EN7" s="32">
        <f t="shared" ca="1" si="99"/>
        <v>-33.619999999999997</v>
      </c>
      <c r="EO7" s="32">
        <f t="shared" ca="1" si="100"/>
        <v>-88.02000000000001</v>
      </c>
      <c r="EP7" s="32">
        <f t="shared" ca="1" si="101"/>
        <v>-4.6999999999999993</v>
      </c>
      <c r="EQ7" s="32">
        <f t="shared" ca="1" si="102"/>
        <v>-3.77</v>
      </c>
      <c r="ER7" s="32">
        <f t="shared" ca="1" si="103"/>
        <v>-0.26</v>
      </c>
    </row>
    <row r="8" spans="1:148" x14ac:dyDescent="0.25">
      <c r="A8" t="s">
        <v>459</v>
      </c>
      <c r="B8" s="1" t="s">
        <v>150</v>
      </c>
      <c r="C8" t="str">
        <f t="shared" ca="1" si="1"/>
        <v>0000025611</v>
      </c>
      <c r="D8" t="str">
        <f t="shared" ca="1" si="2"/>
        <v>FortisAlberta Reversing POD - Harmattan (256S)</v>
      </c>
      <c r="E8" s="48">
        <v>290.99517939999998</v>
      </c>
      <c r="F8" s="48">
        <v>608.35626920000004</v>
      </c>
      <c r="G8" s="48">
        <v>568.31932989999996</v>
      </c>
      <c r="H8" s="48">
        <v>1590.5981824</v>
      </c>
      <c r="I8" s="48">
        <v>3646.9640817999998</v>
      </c>
      <c r="J8" s="48">
        <v>574.72072019999996</v>
      </c>
      <c r="K8" s="48">
        <v>1110.427735</v>
      </c>
      <c r="L8" s="48">
        <v>3733.2880780999999</v>
      </c>
      <c r="M8" s="48">
        <v>6134.752305</v>
      </c>
      <c r="N8" s="48">
        <v>1252.5305776</v>
      </c>
      <c r="O8" s="48">
        <v>4642.8349349</v>
      </c>
      <c r="P8" s="48">
        <v>5627.5032238000003</v>
      </c>
      <c r="Q8" s="32">
        <v>5835.59</v>
      </c>
      <c r="R8" s="32">
        <v>10207.959999999999</v>
      </c>
      <c r="S8" s="32">
        <v>8500.25</v>
      </c>
      <c r="T8" s="32">
        <v>21290.77</v>
      </c>
      <c r="U8" s="32">
        <v>54578.48</v>
      </c>
      <c r="V8" s="32">
        <v>8658.5</v>
      </c>
      <c r="W8" s="32">
        <v>18979.939999999999</v>
      </c>
      <c r="X8" s="32">
        <v>70464.09</v>
      </c>
      <c r="Y8" s="32">
        <v>107520.9</v>
      </c>
      <c r="Z8" s="32">
        <v>28576.45</v>
      </c>
      <c r="AA8" s="32">
        <v>74673.100000000006</v>
      </c>
      <c r="AB8" s="32">
        <v>131145.32</v>
      </c>
      <c r="AC8" s="2">
        <v>1.65</v>
      </c>
      <c r="AD8" s="2">
        <v>1.65</v>
      </c>
      <c r="AE8" s="2">
        <v>1.65</v>
      </c>
      <c r="AF8" s="2">
        <v>1.65</v>
      </c>
      <c r="AG8" s="2">
        <v>1.65</v>
      </c>
      <c r="AH8" s="2">
        <v>1.65</v>
      </c>
      <c r="AI8" s="2">
        <v>1.65</v>
      </c>
      <c r="AJ8" s="2">
        <v>1.65</v>
      </c>
      <c r="AK8" s="2">
        <v>1.65</v>
      </c>
      <c r="AL8" s="2">
        <v>1.65</v>
      </c>
      <c r="AM8" s="2">
        <v>1.65</v>
      </c>
      <c r="AN8" s="2">
        <v>1.65</v>
      </c>
      <c r="AO8" s="33">
        <v>96.29</v>
      </c>
      <c r="AP8" s="33">
        <v>168.43</v>
      </c>
      <c r="AQ8" s="33">
        <v>140.25</v>
      </c>
      <c r="AR8" s="33">
        <v>351.3</v>
      </c>
      <c r="AS8" s="33">
        <v>900.54</v>
      </c>
      <c r="AT8" s="33">
        <v>142.87</v>
      </c>
      <c r="AU8" s="33">
        <v>313.17</v>
      </c>
      <c r="AV8" s="33">
        <v>1162.6600000000001</v>
      </c>
      <c r="AW8" s="33">
        <v>1774.09</v>
      </c>
      <c r="AX8" s="33">
        <v>471.51</v>
      </c>
      <c r="AY8" s="33">
        <v>1232.1099999999999</v>
      </c>
      <c r="AZ8" s="33">
        <v>2163.9</v>
      </c>
      <c r="BA8" s="31">
        <f t="shared" si="44"/>
        <v>4.08</v>
      </c>
      <c r="BB8" s="31">
        <f t="shared" si="45"/>
        <v>7.15</v>
      </c>
      <c r="BC8" s="31">
        <f t="shared" si="46"/>
        <v>5.95</v>
      </c>
      <c r="BD8" s="31">
        <f t="shared" si="47"/>
        <v>85.16</v>
      </c>
      <c r="BE8" s="31">
        <f t="shared" si="48"/>
        <v>218.31</v>
      </c>
      <c r="BF8" s="31">
        <f t="shared" si="49"/>
        <v>34.630000000000003</v>
      </c>
      <c r="BG8" s="31">
        <f t="shared" si="50"/>
        <v>102.49</v>
      </c>
      <c r="BH8" s="31">
        <f t="shared" si="51"/>
        <v>380.51</v>
      </c>
      <c r="BI8" s="31">
        <f t="shared" si="52"/>
        <v>580.61</v>
      </c>
      <c r="BJ8" s="31">
        <f t="shared" si="53"/>
        <v>80.010000000000005</v>
      </c>
      <c r="BK8" s="31">
        <f t="shared" si="54"/>
        <v>209.08</v>
      </c>
      <c r="BL8" s="31">
        <f t="shared" si="55"/>
        <v>367.21</v>
      </c>
      <c r="BM8" s="6">
        <f t="shared" ca="1" si="15"/>
        <v>3.3999999999999998E-3</v>
      </c>
      <c r="BN8" s="6">
        <f t="shared" ca="1" si="15"/>
        <v>3.3999999999999998E-3</v>
      </c>
      <c r="BO8" s="6">
        <f t="shared" ca="1" si="15"/>
        <v>3.3999999999999998E-3</v>
      </c>
      <c r="BP8" s="6">
        <f t="shared" ca="1" si="15"/>
        <v>3.3999999999999998E-3</v>
      </c>
      <c r="BQ8" s="6">
        <f t="shared" ca="1" si="15"/>
        <v>3.3999999999999998E-3</v>
      </c>
      <c r="BR8" s="6">
        <f t="shared" ca="1" si="15"/>
        <v>3.3999999999999998E-3</v>
      </c>
      <c r="BS8" s="6">
        <f t="shared" ca="1" si="15"/>
        <v>3.3999999999999998E-3</v>
      </c>
      <c r="BT8" s="6">
        <f t="shared" ca="1" si="15"/>
        <v>3.3999999999999998E-3</v>
      </c>
      <c r="BU8" s="6">
        <f t="shared" ca="1" si="15"/>
        <v>3.3999999999999998E-3</v>
      </c>
      <c r="BV8" s="6">
        <f t="shared" ca="1" si="15"/>
        <v>3.3999999999999998E-3</v>
      </c>
      <c r="BW8" s="6">
        <f t="shared" ca="1" si="15"/>
        <v>3.3999999999999998E-3</v>
      </c>
      <c r="BX8" s="6">
        <f t="shared" ca="1" si="15"/>
        <v>3.3999999999999998E-3</v>
      </c>
      <c r="BY8" s="31">
        <f t="shared" ca="1" si="16"/>
        <v>19.84</v>
      </c>
      <c r="BZ8" s="31">
        <f t="shared" ca="1" si="17"/>
        <v>34.71</v>
      </c>
      <c r="CA8" s="31">
        <f t="shared" ca="1" si="18"/>
        <v>28.9</v>
      </c>
      <c r="CB8" s="31">
        <f t="shared" ca="1" si="19"/>
        <v>72.39</v>
      </c>
      <c r="CC8" s="31">
        <f t="shared" ca="1" si="20"/>
        <v>185.57</v>
      </c>
      <c r="CD8" s="31">
        <f t="shared" ca="1" si="21"/>
        <v>29.44</v>
      </c>
      <c r="CE8" s="31">
        <f t="shared" ca="1" si="22"/>
        <v>64.53</v>
      </c>
      <c r="CF8" s="31">
        <f t="shared" ca="1" si="23"/>
        <v>239.58</v>
      </c>
      <c r="CG8" s="31">
        <f t="shared" ca="1" si="24"/>
        <v>365.57</v>
      </c>
      <c r="CH8" s="31">
        <f t="shared" ca="1" si="25"/>
        <v>97.16</v>
      </c>
      <c r="CI8" s="31">
        <f t="shared" ca="1" si="26"/>
        <v>253.89</v>
      </c>
      <c r="CJ8" s="31">
        <f t="shared" ca="1" si="27"/>
        <v>445.89</v>
      </c>
      <c r="CK8" s="32">
        <f t="shared" ca="1" si="56"/>
        <v>32.1</v>
      </c>
      <c r="CL8" s="32">
        <f t="shared" ca="1" si="57"/>
        <v>56.14</v>
      </c>
      <c r="CM8" s="32">
        <f t="shared" ca="1" si="58"/>
        <v>46.75</v>
      </c>
      <c r="CN8" s="32">
        <f t="shared" ca="1" si="59"/>
        <v>117.1</v>
      </c>
      <c r="CO8" s="32">
        <f t="shared" ca="1" si="60"/>
        <v>300.18</v>
      </c>
      <c r="CP8" s="32">
        <f t="shared" ca="1" si="61"/>
        <v>47.62</v>
      </c>
      <c r="CQ8" s="32">
        <f t="shared" ca="1" si="62"/>
        <v>104.39</v>
      </c>
      <c r="CR8" s="32">
        <f t="shared" ca="1" si="63"/>
        <v>387.55</v>
      </c>
      <c r="CS8" s="32">
        <f t="shared" ca="1" si="64"/>
        <v>591.36</v>
      </c>
      <c r="CT8" s="32">
        <f t="shared" ca="1" si="65"/>
        <v>157.16999999999999</v>
      </c>
      <c r="CU8" s="32">
        <f t="shared" ca="1" si="66"/>
        <v>410.7</v>
      </c>
      <c r="CV8" s="32">
        <f t="shared" ca="1" si="67"/>
        <v>721.3</v>
      </c>
      <c r="CW8" s="31">
        <f t="shared" ref="CW8:CW14" ca="1" si="104">BY8+CK8-AO8-BA8</f>
        <v>-48.430000000000007</v>
      </c>
      <c r="CX8" s="31">
        <f t="shared" ref="CX8:CX14" ca="1" si="105">BZ8+CL8-AP8-BB8</f>
        <v>-84.730000000000018</v>
      </c>
      <c r="CY8" s="31">
        <f t="shared" ref="CY8:CY14" ca="1" si="106">CA8+CM8-AQ8-BC8</f>
        <v>-70.55</v>
      </c>
      <c r="CZ8" s="31">
        <f t="shared" ref="CZ8:CZ14" ca="1" si="107">CB8+CN8-AR8-BD8</f>
        <v>-246.97</v>
      </c>
      <c r="DA8" s="31">
        <f t="shared" ref="DA8:DA14" ca="1" si="108">CC8+CO8-AS8-BE8</f>
        <v>-633.09999999999991</v>
      </c>
      <c r="DB8" s="31">
        <f t="shared" ref="DB8:DB14" ca="1" si="109">CD8+CP8-AT8-BF8</f>
        <v>-100.44</v>
      </c>
      <c r="DC8" s="31">
        <f t="shared" ref="DC8:DC14" ca="1" si="110">CE8+CQ8-AU8-BG8</f>
        <v>-246.74</v>
      </c>
      <c r="DD8" s="31">
        <f t="shared" ref="DD8:DD14" ca="1" si="111">CF8+CR8-AV8-BH8</f>
        <v>-916.04000000000008</v>
      </c>
      <c r="DE8" s="31">
        <f t="shared" ref="DE8:DE14" ca="1" si="112">CG8+CS8-AW8-BI8</f>
        <v>-1397.77</v>
      </c>
      <c r="DF8" s="31">
        <f t="shared" ref="DF8:DF14" ca="1" si="113">CH8+CT8-AX8-BJ8</f>
        <v>-297.19</v>
      </c>
      <c r="DG8" s="31">
        <f t="shared" ref="DG8:DG14" ca="1" si="114">CI8+CU8-AY8-BK8</f>
        <v>-776.6</v>
      </c>
      <c r="DH8" s="31">
        <f t="shared" ref="DH8:DH14" ca="1" si="115">CJ8+CV8-AZ8-BL8</f>
        <v>-1363.92</v>
      </c>
      <c r="DI8" s="32">
        <f t="shared" ca="1" si="68"/>
        <v>-2.42</v>
      </c>
      <c r="DJ8" s="32">
        <f t="shared" ca="1" si="69"/>
        <v>-4.24</v>
      </c>
      <c r="DK8" s="32">
        <f t="shared" ca="1" si="70"/>
        <v>-3.53</v>
      </c>
      <c r="DL8" s="32">
        <f t="shared" ca="1" si="71"/>
        <v>-12.35</v>
      </c>
      <c r="DM8" s="32">
        <f t="shared" ca="1" si="72"/>
        <v>-31.66</v>
      </c>
      <c r="DN8" s="32">
        <f t="shared" ca="1" si="73"/>
        <v>-5.0199999999999996</v>
      </c>
      <c r="DO8" s="32">
        <f t="shared" ca="1" si="74"/>
        <v>-12.34</v>
      </c>
      <c r="DP8" s="32">
        <f t="shared" ca="1" si="75"/>
        <v>-45.8</v>
      </c>
      <c r="DQ8" s="32">
        <f t="shared" ca="1" si="76"/>
        <v>-69.89</v>
      </c>
      <c r="DR8" s="32">
        <f t="shared" ca="1" si="77"/>
        <v>-14.86</v>
      </c>
      <c r="DS8" s="32">
        <f t="shared" ca="1" si="78"/>
        <v>-38.83</v>
      </c>
      <c r="DT8" s="32">
        <f t="shared" ca="1" si="79"/>
        <v>-68.2</v>
      </c>
      <c r="DU8" s="31">
        <f t="shared" ca="1" si="80"/>
        <v>-6.55</v>
      </c>
      <c r="DV8" s="31">
        <f t="shared" ca="1" si="81"/>
        <v>-11.29</v>
      </c>
      <c r="DW8" s="31">
        <f t="shared" ca="1" si="82"/>
        <v>-9.2799999999999994</v>
      </c>
      <c r="DX8" s="31">
        <f t="shared" ca="1" si="83"/>
        <v>-32</v>
      </c>
      <c r="DY8" s="31">
        <f t="shared" ca="1" si="84"/>
        <v>-80.87</v>
      </c>
      <c r="DZ8" s="31">
        <f t="shared" ca="1" si="85"/>
        <v>-12.64</v>
      </c>
      <c r="EA8" s="31">
        <f t="shared" ca="1" si="86"/>
        <v>-30.59</v>
      </c>
      <c r="EB8" s="31">
        <f t="shared" ca="1" si="87"/>
        <v>-111.83</v>
      </c>
      <c r="EC8" s="31">
        <f t="shared" ca="1" si="88"/>
        <v>-167.98</v>
      </c>
      <c r="ED8" s="31">
        <f t="shared" ca="1" si="89"/>
        <v>-35.17</v>
      </c>
      <c r="EE8" s="31">
        <f t="shared" ca="1" si="90"/>
        <v>-90.42</v>
      </c>
      <c r="EF8" s="31">
        <f t="shared" ca="1" si="91"/>
        <v>-156.28</v>
      </c>
      <c r="EG8" s="32">
        <f t="shared" ca="1" si="92"/>
        <v>-57.400000000000006</v>
      </c>
      <c r="EH8" s="32">
        <f t="shared" ca="1" si="93"/>
        <v>-100.26000000000002</v>
      </c>
      <c r="EI8" s="32">
        <f t="shared" ca="1" si="94"/>
        <v>-83.36</v>
      </c>
      <c r="EJ8" s="32">
        <f t="shared" ca="1" si="95"/>
        <v>-291.32</v>
      </c>
      <c r="EK8" s="32">
        <f t="shared" ca="1" si="96"/>
        <v>-745.62999999999988</v>
      </c>
      <c r="EL8" s="32">
        <f t="shared" ca="1" si="97"/>
        <v>-118.1</v>
      </c>
      <c r="EM8" s="32">
        <f t="shared" ca="1" si="98"/>
        <v>-289.66999999999996</v>
      </c>
      <c r="EN8" s="32">
        <f t="shared" ca="1" si="99"/>
        <v>-1073.67</v>
      </c>
      <c r="EO8" s="32">
        <f t="shared" ca="1" si="100"/>
        <v>-1635.64</v>
      </c>
      <c r="EP8" s="32">
        <f t="shared" ca="1" si="101"/>
        <v>-347.22</v>
      </c>
      <c r="EQ8" s="32">
        <f t="shared" ca="1" si="102"/>
        <v>-905.85</v>
      </c>
      <c r="ER8" s="32">
        <f t="shared" ca="1" si="103"/>
        <v>-1588.4</v>
      </c>
    </row>
    <row r="9" spans="1:148" x14ac:dyDescent="0.25">
      <c r="A9" t="s">
        <v>459</v>
      </c>
      <c r="B9" s="1" t="s">
        <v>151</v>
      </c>
      <c r="C9" t="str">
        <f t="shared" ca="1" si="1"/>
        <v>0000027711</v>
      </c>
      <c r="D9" t="str">
        <f t="shared" ca="1" si="2"/>
        <v>FortisAlberta Reversing POD - Hayter (277S)</v>
      </c>
      <c r="E9" s="48">
        <v>612.68672679999997</v>
      </c>
      <c r="F9" s="48">
        <v>1240.0656191999999</v>
      </c>
      <c r="G9" s="48">
        <v>1444.9673412</v>
      </c>
      <c r="H9" s="48">
        <v>2287.1718348999998</v>
      </c>
      <c r="I9" s="48">
        <v>773.39189520000002</v>
      </c>
      <c r="J9" s="48">
        <v>1351.2955451</v>
      </c>
      <c r="K9" s="48">
        <v>455.80767520000001</v>
      </c>
      <c r="L9" s="48">
        <v>1506.4858486999999</v>
      </c>
      <c r="M9" s="48">
        <v>1017.609563</v>
      </c>
      <c r="N9" s="48">
        <v>642.50563380000006</v>
      </c>
      <c r="O9" s="48">
        <v>1385.8831602</v>
      </c>
      <c r="P9" s="48">
        <v>2759.2788178000001</v>
      </c>
      <c r="Q9" s="32">
        <v>11104.08</v>
      </c>
      <c r="R9" s="32">
        <v>20500.39</v>
      </c>
      <c r="S9" s="32">
        <v>20642.09</v>
      </c>
      <c r="T9" s="32">
        <v>29470.7</v>
      </c>
      <c r="U9" s="32">
        <v>11098.62</v>
      </c>
      <c r="V9" s="32">
        <v>19424.599999999999</v>
      </c>
      <c r="W9" s="32">
        <v>7307.72</v>
      </c>
      <c r="X9" s="32">
        <v>24598.58</v>
      </c>
      <c r="Y9" s="32">
        <v>16704.830000000002</v>
      </c>
      <c r="Z9" s="32">
        <v>15624.75</v>
      </c>
      <c r="AA9" s="32">
        <v>20569.150000000001</v>
      </c>
      <c r="AB9" s="32">
        <v>58586.71</v>
      </c>
      <c r="AC9" s="2">
        <v>-0.92</v>
      </c>
      <c r="AD9" s="2">
        <v>-0.92</v>
      </c>
      <c r="AE9" s="2">
        <v>-0.92</v>
      </c>
      <c r="AF9" s="2">
        <v>-0.92</v>
      </c>
      <c r="AG9" s="2">
        <v>-0.92</v>
      </c>
      <c r="AH9" s="2">
        <v>-0.92</v>
      </c>
      <c r="AI9" s="2">
        <v>-0.92</v>
      </c>
      <c r="AJ9" s="2">
        <v>-0.92</v>
      </c>
      <c r="AK9" s="2">
        <v>-0.92</v>
      </c>
      <c r="AL9" s="2">
        <v>-0.92</v>
      </c>
      <c r="AM9" s="2">
        <v>-0.92</v>
      </c>
      <c r="AN9" s="2">
        <v>-0.92</v>
      </c>
      <c r="AO9" s="33">
        <v>-102.16</v>
      </c>
      <c r="AP9" s="33">
        <v>-188.6</v>
      </c>
      <c r="AQ9" s="33">
        <v>-189.91</v>
      </c>
      <c r="AR9" s="33">
        <v>-271.13</v>
      </c>
      <c r="AS9" s="33">
        <v>-102.11</v>
      </c>
      <c r="AT9" s="33">
        <v>-178.71</v>
      </c>
      <c r="AU9" s="33">
        <v>-67.23</v>
      </c>
      <c r="AV9" s="33">
        <v>-226.31</v>
      </c>
      <c r="AW9" s="33">
        <v>-153.68</v>
      </c>
      <c r="AX9" s="33">
        <v>-143.75</v>
      </c>
      <c r="AY9" s="33">
        <v>-189.24</v>
      </c>
      <c r="AZ9" s="33">
        <v>-539</v>
      </c>
      <c r="BA9" s="31">
        <f t="shared" si="44"/>
        <v>7.77</v>
      </c>
      <c r="BB9" s="31">
        <f t="shared" si="45"/>
        <v>14.35</v>
      </c>
      <c r="BC9" s="31">
        <f t="shared" si="46"/>
        <v>14.45</v>
      </c>
      <c r="BD9" s="31">
        <f t="shared" si="47"/>
        <v>117.88</v>
      </c>
      <c r="BE9" s="31">
        <f t="shared" si="48"/>
        <v>44.39</v>
      </c>
      <c r="BF9" s="31">
        <f t="shared" si="49"/>
        <v>77.7</v>
      </c>
      <c r="BG9" s="31">
        <f t="shared" si="50"/>
        <v>39.46</v>
      </c>
      <c r="BH9" s="31">
        <f t="shared" si="51"/>
        <v>132.83000000000001</v>
      </c>
      <c r="BI9" s="31">
        <f t="shared" si="52"/>
        <v>90.21</v>
      </c>
      <c r="BJ9" s="31">
        <f t="shared" si="53"/>
        <v>43.75</v>
      </c>
      <c r="BK9" s="31">
        <f t="shared" si="54"/>
        <v>57.59</v>
      </c>
      <c r="BL9" s="31">
        <f t="shared" si="55"/>
        <v>164.04</v>
      </c>
      <c r="BM9" s="6">
        <f t="shared" ca="1" si="15"/>
        <v>-2.4199999999999999E-2</v>
      </c>
      <c r="BN9" s="6">
        <f t="shared" ca="1" si="15"/>
        <v>-2.4199999999999999E-2</v>
      </c>
      <c r="BO9" s="6">
        <f t="shared" ca="1" si="15"/>
        <v>-2.4199999999999999E-2</v>
      </c>
      <c r="BP9" s="6">
        <f t="shared" ca="1" si="15"/>
        <v>-2.4199999999999999E-2</v>
      </c>
      <c r="BQ9" s="6">
        <f t="shared" ca="1" si="15"/>
        <v>-2.4199999999999999E-2</v>
      </c>
      <c r="BR9" s="6">
        <f t="shared" ca="1" si="15"/>
        <v>-2.4199999999999999E-2</v>
      </c>
      <c r="BS9" s="6">
        <f t="shared" ca="1" si="15"/>
        <v>-2.4199999999999999E-2</v>
      </c>
      <c r="BT9" s="6">
        <f t="shared" ca="1" si="15"/>
        <v>-2.4199999999999999E-2</v>
      </c>
      <c r="BU9" s="6">
        <f t="shared" ca="1" si="15"/>
        <v>-2.4199999999999999E-2</v>
      </c>
      <c r="BV9" s="6">
        <f t="shared" ca="1" si="15"/>
        <v>-2.4199999999999999E-2</v>
      </c>
      <c r="BW9" s="6">
        <f t="shared" ca="1" si="15"/>
        <v>-2.4199999999999999E-2</v>
      </c>
      <c r="BX9" s="6">
        <f t="shared" ca="1" si="15"/>
        <v>-2.4199999999999999E-2</v>
      </c>
      <c r="BY9" s="31">
        <f t="shared" ca="1" si="16"/>
        <v>-268.72000000000003</v>
      </c>
      <c r="BZ9" s="31">
        <f t="shared" ca="1" si="17"/>
        <v>-496.11</v>
      </c>
      <c r="CA9" s="31">
        <f t="shared" ca="1" si="18"/>
        <v>-499.54</v>
      </c>
      <c r="CB9" s="31">
        <f t="shared" ca="1" si="19"/>
        <v>-713.19</v>
      </c>
      <c r="CC9" s="31">
        <f t="shared" ca="1" si="20"/>
        <v>-268.58999999999997</v>
      </c>
      <c r="CD9" s="31">
        <f t="shared" ca="1" si="21"/>
        <v>-470.08</v>
      </c>
      <c r="CE9" s="31">
        <f t="shared" ca="1" si="22"/>
        <v>-176.85</v>
      </c>
      <c r="CF9" s="31">
        <f t="shared" ca="1" si="23"/>
        <v>-595.29</v>
      </c>
      <c r="CG9" s="31">
        <f t="shared" ca="1" si="24"/>
        <v>-404.26</v>
      </c>
      <c r="CH9" s="31">
        <f t="shared" ca="1" si="25"/>
        <v>-378.12</v>
      </c>
      <c r="CI9" s="31">
        <f t="shared" ca="1" si="26"/>
        <v>-497.77</v>
      </c>
      <c r="CJ9" s="31">
        <f t="shared" ca="1" si="27"/>
        <v>-1417.8</v>
      </c>
      <c r="CK9" s="32">
        <f t="shared" ca="1" si="56"/>
        <v>61.07</v>
      </c>
      <c r="CL9" s="32">
        <f t="shared" ca="1" si="57"/>
        <v>112.75</v>
      </c>
      <c r="CM9" s="32">
        <f t="shared" ca="1" si="58"/>
        <v>113.53</v>
      </c>
      <c r="CN9" s="32">
        <f t="shared" ca="1" si="59"/>
        <v>162.09</v>
      </c>
      <c r="CO9" s="32">
        <f t="shared" ca="1" si="60"/>
        <v>61.04</v>
      </c>
      <c r="CP9" s="32">
        <f t="shared" ca="1" si="61"/>
        <v>106.84</v>
      </c>
      <c r="CQ9" s="32">
        <f t="shared" ca="1" si="62"/>
        <v>40.19</v>
      </c>
      <c r="CR9" s="32">
        <f t="shared" ca="1" si="63"/>
        <v>135.29</v>
      </c>
      <c r="CS9" s="32">
        <f t="shared" ca="1" si="64"/>
        <v>91.88</v>
      </c>
      <c r="CT9" s="32">
        <f t="shared" ca="1" si="65"/>
        <v>85.94</v>
      </c>
      <c r="CU9" s="32">
        <f t="shared" ca="1" si="66"/>
        <v>113.13</v>
      </c>
      <c r="CV9" s="32">
        <f t="shared" ca="1" si="67"/>
        <v>322.23</v>
      </c>
      <c r="CW9" s="31">
        <f t="shared" ca="1" si="104"/>
        <v>-113.26000000000003</v>
      </c>
      <c r="CX9" s="31">
        <f t="shared" ca="1" si="105"/>
        <v>-209.11</v>
      </c>
      <c r="CY9" s="31">
        <f t="shared" ca="1" si="106"/>
        <v>-210.54999999999998</v>
      </c>
      <c r="CZ9" s="31">
        <f t="shared" ca="1" si="107"/>
        <v>-397.85</v>
      </c>
      <c r="DA9" s="31">
        <f t="shared" ca="1" si="108"/>
        <v>-149.82999999999998</v>
      </c>
      <c r="DB9" s="31">
        <f t="shared" ca="1" si="109"/>
        <v>-262.23</v>
      </c>
      <c r="DC9" s="31">
        <f t="shared" ca="1" si="110"/>
        <v>-108.88999999999999</v>
      </c>
      <c r="DD9" s="31">
        <f t="shared" ca="1" si="111"/>
        <v>-366.52</v>
      </c>
      <c r="DE9" s="31">
        <f t="shared" ca="1" si="112"/>
        <v>-248.90999999999997</v>
      </c>
      <c r="DF9" s="31">
        <f t="shared" ca="1" si="113"/>
        <v>-192.18</v>
      </c>
      <c r="DG9" s="31">
        <f t="shared" ca="1" si="114"/>
        <v>-252.98999999999998</v>
      </c>
      <c r="DH9" s="31">
        <f t="shared" ca="1" si="115"/>
        <v>-720.6099999999999</v>
      </c>
      <c r="DI9" s="32">
        <f t="shared" ca="1" si="68"/>
        <v>-5.66</v>
      </c>
      <c r="DJ9" s="32">
        <f t="shared" ca="1" si="69"/>
        <v>-10.46</v>
      </c>
      <c r="DK9" s="32">
        <f t="shared" ca="1" si="70"/>
        <v>-10.53</v>
      </c>
      <c r="DL9" s="32">
        <f t="shared" ca="1" si="71"/>
        <v>-19.89</v>
      </c>
      <c r="DM9" s="32">
        <f t="shared" ca="1" si="72"/>
        <v>-7.49</v>
      </c>
      <c r="DN9" s="32">
        <f t="shared" ca="1" si="73"/>
        <v>-13.11</v>
      </c>
      <c r="DO9" s="32">
        <f t="shared" ca="1" si="74"/>
        <v>-5.44</v>
      </c>
      <c r="DP9" s="32">
        <f t="shared" ca="1" si="75"/>
        <v>-18.329999999999998</v>
      </c>
      <c r="DQ9" s="32">
        <f t="shared" ca="1" si="76"/>
        <v>-12.45</v>
      </c>
      <c r="DR9" s="32">
        <f t="shared" ca="1" si="77"/>
        <v>-9.61</v>
      </c>
      <c r="DS9" s="32">
        <f t="shared" ca="1" si="78"/>
        <v>-12.65</v>
      </c>
      <c r="DT9" s="32">
        <f t="shared" ca="1" si="79"/>
        <v>-36.03</v>
      </c>
      <c r="DU9" s="31">
        <f t="shared" ca="1" si="80"/>
        <v>-15.31</v>
      </c>
      <c r="DV9" s="31">
        <f t="shared" ca="1" si="81"/>
        <v>-27.87</v>
      </c>
      <c r="DW9" s="31">
        <f t="shared" ca="1" si="82"/>
        <v>-27.68</v>
      </c>
      <c r="DX9" s="31">
        <f t="shared" ca="1" si="83"/>
        <v>-51.55</v>
      </c>
      <c r="DY9" s="31">
        <f t="shared" ca="1" si="84"/>
        <v>-19.14</v>
      </c>
      <c r="DZ9" s="31">
        <f t="shared" ca="1" si="85"/>
        <v>-33</v>
      </c>
      <c r="EA9" s="31">
        <f t="shared" ca="1" si="86"/>
        <v>-13.5</v>
      </c>
      <c r="EB9" s="31">
        <f t="shared" ca="1" si="87"/>
        <v>-44.74</v>
      </c>
      <c r="EC9" s="31">
        <f t="shared" ca="1" si="88"/>
        <v>-29.91</v>
      </c>
      <c r="ED9" s="31">
        <f t="shared" ca="1" si="89"/>
        <v>-22.74</v>
      </c>
      <c r="EE9" s="31">
        <f t="shared" ca="1" si="90"/>
        <v>-29.45</v>
      </c>
      <c r="EF9" s="31">
        <f t="shared" ca="1" si="91"/>
        <v>-82.57</v>
      </c>
      <c r="EG9" s="32">
        <f t="shared" ca="1" si="92"/>
        <v>-134.23000000000002</v>
      </c>
      <c r="EH9" s="32">
        <f t="shared" ca="1" si="93"/>
        <v>-247.44000000000003</v>
      </c>
      <c r="EI9" s="32">
        <f t="shared" ca="1" si="94"/>
        <v>-248.76</v>
      </c>
      <c r="EJ9" s="32">
        <f t="shared" ca="1" si="95"/>
        <v>-469.29</v>
      </c>
      <c r="EK9" s="32">
        <f t="shared" ca="1" si="96"/>
        <v>-176.45999999999998</v>
      </c>
      <c r="EL9" s="32">
        <f t="shared" ca="1" si="97"/>
        <v>-308.34000000000003</v>
      </c>
      <c r="EM9" s="32">
        <f t="shared" ca="1" si="98"/>
        <v>-127.82999999999998</v>
      </c>
      <c r="EN9" s="32">
        <f t="shared" ca="1" si="99"/>
        <v>-429.59</v>
      </c>
      <c r="EO9" s="32">
        <f t="shared" ca="1" si="100"/>
        <v>-291.27</v>
      </c>
      <c r="EP9" s="32">
        <f t="shared" ca="1" si="101"/>
        <v>-224.53000000000003</v>
      </c>
      <c r="EQ9" s="32">
        <f t="shared" ca="1" si="102"/>
        <v>-295.08999999999997</v>
      </c>
      <c r="ER9" s="32">
        <f t="shared" ca="1" si="103"/>
        <v>-839.20999999999981</v>
      </c>
    </row>
    <row r="10" spans="1:148" x14ac:dyDescent="0.25">
      <c r="A10" t="s">
        <v>459</v>
      </c>
      <c r="B10" s="1" t="s">
        <v>152</v>
      </c>
      <c r="C10" t="str">
        <f t="shared" ca="1" si="1"/>
        <v>0000034911</v>
      </c>
      <c r="D10" t="str">
        <f t="shared" ca="1" si="2"/>
        <v>FortisAlberta Reversing POD - Stavely (349S)</v>
      </c>
      <c r="E10" s="48">
        <v>0</v>
      </c>
      <c r="F10" s="48">
        <v>0</v>
      </c>
      <c r="G10" s="48">
        <v>0</v>
      </c>
      <c r="H10" s="48">
        <v>8.2461929999999999</v>
      </c>
      <c r="I10" s="48">
        <v>0.57723179999999996</v>
      </c>
      <c r="J10" s="48">
        <v>0</v>
      </c>
      <c r="K10" s="48">
        <v>0.11411930000000001</v>
      </c>
      <c r="L10" s="48">
        <v>8.5953037000000005</v>
      </c>
      <c r="M10" s="48">
        <v>0</v>
      </c>
      <c r="N10" s="48">
        <v>1.3679589000000001</v>
      </c>
      <c r="O10" s="48">
        <v>120.83762539999999</v>
      </c>
      <c r="P10" s="48">
        <v>0</v>
      </c>
      <c r="Q10" s="32">
        <v>0</v>
      </c>
      <c r="R10" s="32">
        <v>0</v>
      </c>
      <c r="S10" s="32">
        <v>0</v>
      </c>
      <c r="T10" s="32">
        <v>168.49</v>
      </c>
      <c r="U10" s="32">
        <v>8.7100000000000009</v>
      </c>
      <c r="V10" s="32">
        <v>0</v>
      </c>
      <c r="W10" s="32">
        <v>1.79</v>
      </c>
      <c r="X10" s="32">
        <v>176.86</v>
      </c>
      <c r="Y10" s="32">
        <v>0</v>
      </c>
      <c r="Z10" s="32">
        <v>27.49</v>
      </c>
      <c r="AA10" s="32">
        <v>2431.91</v>
      </c>
      <c r="AB10" s="32">
        <v>0</v>
      </c>
      <c r="AC10" s="2">
        <v>0.89</v>
      </c>
      <c r="AD10" s="2">
        <v>0.89</v>
      </c>
      <c r="AE10" s="2">
        <v>0.89</v>
      </c>
      <c r="AF10" s="2">
        <v>0.89</v>
      </c>
      <c r="AG10" s="2">
        <v>0.89</v>
      </c>
      <c r="AH10" s="2">
        <v>0.89</v>
      </c>
      <c r="AI10" s="2">
        <v>0.89</v>
      </c>
      <c r="AJ10" s="2">
        <v>0.89</v>
      </c>
      <c r="AK10" s="2">
        <v>0.89</v>
      </c>
      <c r="AL10" s="2">
        <v>0.89</v>
      </c>
      <c r="AM10" s="2">
        <v>0.89</v>
      </c>
      <c r="AN10" s="2">
        <v>0.89</v>
      </c>
      <c r="AO10" s="33">
        <v>0</v>
      </c>
      <c r="AP10" s="33">
        <v>0</v>
      </c>
      <c r="AQ10" s="33">
        <v>0</v>
      </c>
      <c r="AR10" s="33">
        <v>1.5</v>
      </c>
      <c r="AS10" s="33">
        <v>0.08</v>
      </c>
      <c r="AT10" s="33">
        <v>0</v>
      </c>
      <c r="AU10" s="33">
        <v>0.02</v>
      </c>
      <c r="AV10" s="33">
        <v>1.57</v>
      </c>
      <c r="AW10" s="33">
        <v>0</v>
      </c>
      <c r="AX10" s="33">
        <v>0.24</v>
      </c>
      <c r="AY10" s="33">
        <v>21.64</v>
      </c>
      <c r="AZ10" s="33">
        <v>0</v>
      </c>
      <c r="BA10" s="31">
        <f t="shared" si="44"/>
        <v>0</v>
      </c>
      <c r="BB10" s="31">
        <f t="shared" si="45"/>
        <v>0</v>
      </c>
      <c r="BC10" s="31">
        <f t="shared" si="46"/>
        <v>0</v>
      </c>
      <c r="BD10" s="31">
        <f t="shared" si="47"/>
        <v>0.67</v>
      </c>
      <c r="BE10" s="31">
        <f t="shared" si="48"/>
        <v>0.03</v>
      </c>
      <c r="BF10" s="31">
        <f t="shared" si="49"/>
        <v>0</v>
      </c>
      <c r="BG10" s="31">
        <f t="shared" si="50"/>
        <v>0.01</v>
      </c>
      <c r="BH10" s="31">
        <f t="shared" si="51"/>
        <v>0.96</v>
      </c>
      <c r="BI10" s="31">
        <f t="shared" si="52"/>
        <v>0</v>
      </c>
      <c r="BJ10" s="31">
        <f t="shared" si="53"/>
        <v>0.08</v>
      </c>
      <c r="BK10" s="31">
        <f t="shared" si="54"/>
        <v>6.81</v>
      </c>
      <c r="BL10" s="31">
        <f t="shared" si="55"/>
        <v>0</v>
      </c>
      <c r="BM10" s="6">
        <f t="shared" ca="1" si="15"/>
        <v>3.1699999999999999E-2</v>
      </c>
      <c r="BN10" s="6">
        <f t="shared" ca="1" si="15"/>
        <v>3.1699999999999999E-2</v>
      </c>
      <c r="BO10" s="6">
        <f t="shared" ca="1" si="15"/>
        <v>3.1699999999999999E-2</v>
      </c>
      <c r="BP10" s="6">
        <f t="shared" ca="1" si="15"/>
        <v>3.1699999999999999E-2</v>
      </c>
      <c r="BQ10" s="6">
        <f t="shared" ca="1" si="15"/>
        <v>3.1699999999999999E-2</v>
      </c>
      <c r="BR10" s="6">
        <f t="shared" ca="1" si="15"/>
        <v>3.1699999999999999E-2</v>
      </c>
      <c r="BS10" s="6">
        <f t="shared" ca="1" si="15"/>
        <v>3.1699999999999999E-2</v>
      </c>
      <c r="BT10" s="6">
        <f t="shared" ca="1" si="15"/>
        <v>3.1699999999999999E-2</v>
      </c>
      <c r="BU10" s="6">
        <f t="shared" ca="1" si="15"/>
        <v>3.1699999999999999E-2</v>
      </c>
      <c r="BV10" s="6">
        <f t="shared" ca="1" si="15"/>
        <v>3.1699999999999999E-2</v>
      </c>
      <c r="BW10" s="6">
        <f t="shared" ca="1" si="15"/>
        <v>3.1699999999999999E-2</v>
      </c>
      <c r="BX10" s="6">
        <f t="shared" ca="1" si="15"/>
        <v>3.1699999999999999E-2</v>
      </c>
      <c r="BY10" s="31">
        <f t="shared" ca="1" si="16"/>
        <v>0</v>
      </c>
      <c r="BZ10" s="31">
        <f t="shared" ca="1" si="17"/>
        <v>0</v>
      </c>
      <c r="CA10" s="31">
        <f t="shared" ca="1" si="18"/>
        <v>0</v>
      </c>
      <c r="CB10" s="31">
        <f t="shared" ca="1" si="19"/>
        <v>5.34</v>
      </c>
      <c r="CC10" s="31">
        <f t="shared" ca="1" si="20"/>
        <v>0.28000000000000003</v>
      </c>
      <c r="CD10" s="31">
        <f t="shared" ca="1" si="21"/>
        <v>0</v>
      </c>
      <c r="CE10" s="31">
        <f t="shared" ca="1" si="22"/>
        <v>0.06</v>
      </c>
      <c r="CF10" s="31">
        <f t="shared" ca="1" si="23"/>
        <v>5.61</v>
      </c>
      <c r="CG10" s="31">
        <f t="shared" ca="1" si="24"/>
        <v>0</v>
      </c>
      <c r="CH10" s="31">
        <f t="shared" ca="1" si="25"/>
        <v>0.87</v>
      </c>
      <c r="CI10" s="31">
        <f t="shared" ca="1" si="26"/>
        <v>77.09</v>
      </c>
      <c r="CJ10" s="31">
        <f t="shared" ca="1" si="27"/>
        <v>0</v>
      </c>
      <c r="CK10" s="32">
        <f t="shared" ca="1" si="56"/>
        <v>0</v>
      </c>
      <c r="CL10" s="32">
        <f t="shared" ca="1" si="57"/>
        <v>0</v>
      </c>
      <c r="CM10" s="32">
        <f t="shared" ca="1" si="58"/>
        <v>0</v>
      </c>
      <c r="CN10" s="32">
        <f t="shared" ca="1" si="59"/>
        <v>0.93</v>
      </c>
      <c r="CO10" s="32">
        <f t="shared" ca="1" si="60"/>
        <v>0.05</v>
      </c>
      <c r="CP10" s="32">
        <f t="shared" ca="1" si="61"/>
        <v>0</v>
      </c>
      <c r="CQ10" s="32">
        <f t="shared" ca="1" si="62"/>
        <v>0.01</v>
      </c>
      <c r="CR10" s="32">
        <f t="shared" ca="1" si="63"/>
        <v>0.97</v>
      </c>
      <c r="CS10" s="32">
        <f t="shared" ca="1" si="64"/>
        <v>0</v>
      </c>
      <c r="CT10" s="32">
        <f t="shared" ca="1" si="65"/>
        <v>0.15</v>
      </c>
      <c r="CU10" s="32">
        <f t="shared" ca="1" si="66"/>
        <v>13.38</v>
      </c>
      <c r="CV10" s="32">
        <f t="shared" ca="1" si="67"/>
        <v>0</v>
      </c>
      <c r="CW10" s="31">
        <f t="shared" ca="1" si="104"/>
        <v>0</v>
      </c>
      <c r="CX10" s="31">
        <f t="shared" ca="1" si="105"/>
        <v>0</v>
      </c>
      <c r="CY10" s="31">
        <f t="shared" ca="1" si="106"/>
        <v>0</v>
      </c>
      <c r="CZ10" s="31">
        <f t="shared" ca="1" si="107"/>
        <v>4.0999999999999996</v>
      </c>
      <c r="DA10" s="31">
        <f t="shared" ca="1" si="108"/>
        <v>0.22</v>
      </c>
      <c r="DB10" s="31">
        <f t="shared" ca="1" si="109"/>
        <v>0</v>
      </c>
      <c r="DC10" s="31">
        <f t="shared" ca="1" si="110"/>
        <v>3.9999999999999987E-2</v>
      </c>
      <c r="DD10" s="31">
        <f t="shared" ca="1" si="111"/>
        <v>4.05</v>
      </c>
      <c r="DE10" s="31">
        <f t="shared" ca="1" si="112"/>
        <v>0</v>
      </c>
      <c r="DF10" s="31">
        <f t="shared" ca="1" si="113"/>
        <v>0.70000000000000007</v>
      </c>
      <c r="DG10" s="31">
        <f t="shared" ca="1" si="114"/>
        <v>62.019999999999996</v>
      </c>
      <c r="DH10" s="31">
        <f t="shared" ca="1" si="115"/>
        <v>0</v>
      </c>
      <c r="DI10" s="32">
        <f t="shared" ca="1" si="68"/>
        <v>0</v>
      </c>
      <c r="DJ10" s="32">
        <f t="shared" ca="1" si="69"/>
        <v>0</v>
      </c>
      <c r="DK10" s="32">
        <f t="shared" ca="1" si="70"/>
        <v>0</v>
      </c>
      <c r="DL10" s="32">
        <f t="shared" ca="1" si="71"/>
        <v>0.21</v>
      </c>
      <c r="DM10" s="32">
        <f t="shared" ca="1" si="72"/>
        <v>0.01</v>
      </c>
      <c r="DN10" s="32">
        <f t="shared" ca="1" si="73"/>
        <v>0</v>
      </c>
      <c r="DO10" s="32">
        <f t="shared" ca="1" si="74"/>
        <v>0</v>
      </c>
      <c r="DP10" s="32">
        <f t="shared" ca="1" si="75"/>
        <v>0.2</v>
      </c>
      <c r="DQ10" s="32">
        <f t="shared" ca="1" si="76"/>
        <v>0</v>
      </c>
      <c r="DR10" s="32">
        <f t="shared" ca="1" si="77"/>
        <v>0.04</v>
      </c>
      <c r="DS10" s="32">
        <f t="shared" ca="1" si="78"/>
        <v>3.1</v>
      </c>
      <c r="DT10" s="32">
        <f t="shared" ca="1" si="79"/>
        <v>0</v>
      </c>
      <c r="DU10" s="31">
        <f t="shared" ca="1" si="80"/>
        <v>0</v>
      </c>
      <c r="DV10" s="31">
        <f t="shared" ca="1" si="81"/>
        <v>0</v>
      </c>
      <c r="DW10" s="31">
        <f t="shared" ca="1" si="82"/>
        <v>0</v>
      </c>
      <c r="DX10" s="31">
        <f t="shared" ca="1" si="83"/>
        <v>0.53</v>
      </c>
      <c r="DY10" s="31">
        <f t="shared" ca="1" si="84"/>
        <v>0.03</v>
      </c>
      <c r="DZ10" s="31">
        <f t="shared" ca="1" si="85"/>
        <v>0</v>
      </c>
      <c r="EA10" s="31">
        <f t="shared" ca="1" si="86"/>
        <v>0</v>
      </c>
      <c r="EB10" s="31">
        <f t="shared" ca="1" si="87"/>
        <v>0.49</v>
      </c>
      <c r="EC10" s="31">
        <f t="shared" ca="1" si="88"/>
        <v>0</v>
      </c>
      <c r="ED10" s="31">
        <f t="shared" ca="1" si="89"/>
        <v>0.08</v>
      </c>
      <c r="EE10" s="31">
        <f t="shared" ca="1" si="90"/>
        <v>7.22</v>
      </c>
      <c r="EF10" s="31">
        <f t="shared" ca="1" si="91"/>
        <v>0</v>
      </c>
      <c r="EG10" s="32">
        <f t="shared" ca="1" si="92"/>
        <v>0</v>
      </c>
      <c r="EH10" s="32">
        <f t="shared" ca="1" si="93"/>
        <v>0</v>
      </c>
      <c r="EI10" s="32">
        <f t="shared" ca="1" si="94"/>
        <v>0</v>
      </c>
      <c r="EJ10" s="32">
        <f t="shared" ca="1" si="95"/>
        <v>4.84</v>
      </c>
      <c r="EK10" s="32">
        <f t="shared" ca="1" si="96"/>
        <v>0.26</v>
      </c>
      <c r="EL10" s="32">
        <f t="shared" ca="1" si="97"/>
        <v>0</v>
      </c>
      <c r="EM10" s="32">
        <f t="shared" ca="1" si="98"/>
        <v>3.9999999999999987E-2</v>
      </c>
      <c r="EN10" s="32">
        <f t="shared" ca="1" si="99"/>
        <v>4.74</v>
      </c>
      <c r="EO10" s="32">
        <f t="shared" ca="1" si="100"/>
        <v>0</v>
      </c>
      <c r="EP10" s="32">
        <f t="shared" ca="1" si="101"/>
        <v>0.82000000000000006</v>
      </c>
      <c r="EQ10" s="32">
        <f t="shared" ca="1" si="102"/>
        <v>72.339999999999989</v>
      </c>
      <c r="ER10" s="32">
        <f t="shared" ca="1" si="103"/>
        <v>0</v>
      </c>
    </row>
    <row r="11" spans="1:148" x14ac:dyDescent="0.25">
      <c r="A11" t="s">
        <v>459</v>
      </c>
      <c r="B11" s="1" t="s">
        <v>153</v>
      </c>
      <c r="C11" t="str">
        <f t="shared" ca="1" si="1"/>
        <v>0000038511</v>
      </c>
      <c r="D11" t="str">
        <f t="shared" ca="1" si="2"/>
        <v>FortisAlberta Reversing POD - Spring Coulee (385S)</v>
      </c>
      <c r="E11" s="48">
        <v>0</v>
      </c>
      <c r="F11" s="48">
        <v>0</v>
      </c>
      <c r="G11" s="48">
        <v>0</v>
      </c>
      <c r="H11" s="48">
        <v>0</v>
      </c>
      <c r="I11" s="48">
        <v>0</v>
      </c>
      <c r="J11" s="48">
        <v>0</v>
      </c>
      <c r="K11" s="48">
        <v>0</v>
      </c>
      <c r="L11" s="48">
        <v>0</v>
      </c>
      <c r="M11" s="48">
        <v>0</v>
      </c>
      <c r="N11" s="48">
        <v>0</v>
      </c>
      <c r="O11" s="48">
        <v>0</v>
      </c>
      <c r="P11" s="48">
        <v>7.9313891999999999</v>
      </c>
      <c r="Q11" s="32">
        <v>0</v>
      </c>
      <c r="R11" s="32">
        <v>0</v>
      </c>
      <c r="S11" s="32">
        <v>0</v>
      </c>
      <c r="T11" s="32">
        <v>0</v>
      </c>
      <c r="U11" s="32">
        <v>0</v>
      </c>
      <c r="V11" s="32">
        <v>0</v>
      </c>
      <c r="W11" s="32">
        <v>0</v>
      </c>
      <c r="X11" s="32">
        <v>0</v>
      </c>
      <c r="Y11" s="32">
        <v>0</v>
      </c>
      <c r="Z11" s="32">
        <v>0</v>
      </c>
      <c r="AA11" s="32">
        <v>0</v>
      </c>
      <c r="AB11" s="32">
        <v>122.46</v>
      </c>
      <c r="AC11" s="2">
        <v>2.56</v>
      </c>
      <c r="AD11" s="2">
        <v>2.56</v>
      </c>
      <c r="AE11" s="2">
        <v>2.56</v>
      </c>
      <c r="AF11" s="2">
        <v>2.56</v>
      </c>
      <c r="AG11" s="2">
        <v>2.56</v>
      </c>
      <c r="AH11" s="2">
        <v>2.56</v>
      </c>
      <c r="AI11" s="2">
        <v>2.56</v>
      </c>
      <c r="AJ11" s="2">
        <v>2.56</v>
      </c>
      <c r="AK11" s="2">
        <v>2.56</v>
      </c>
      <c r="AL11" s="2">
        <v>2.56</v>
      </c>
      <c r="AM11" s="2">
        <v>2.56</v>
      </c>
      <c r="AN11" s="2">
        <v>2.56</v>
      </c>
      <c r="AO11" s="33">
        <v>0</v>
      </c>
      <c r="AP11" s="33">
        <v>0</v>
      </c>
      <c r="AQ11" s="33">
        <v>0</v>
      </c>
      <c r="AR11" s="33">
        <v>0</v>
      </c>
      <c r="AS11" s="33">
        <v>0</v>
      </c>
      <c r="AT11" s="33">
        <v>0</v>
      </c>
      <c r="AU11" s="33">
        <v>0</v>
      </c>
      <c r="AV11" s="33">
        <v>0</v>
      </c>
      <c r="AW11" s="33">
        <v>0</v>
      </c>
      <c r="AX11" s="33">
        <v>0</v>
      </c>
      <c r="AY11" s="33">
        <v>0</v>
      </c>
      <c r="AZ11" s="33">
        <v>3.14</v>
      </c>
      <c r="BA11" s="31">
        <f t="shared" si="44"/>
        <v>0</v>
      </c>
      <c r="BB11" s="31">
        <f t="shared" si="45"/>
        <v>0</v>
      </c>
      <c r="BC11" s="31">
        <f t="shared" si="46"/>
        <v>0</v>
      </c>
      <c r="BD11" s="31">
        <f t="shared" si="47"/>
        <v>0</v>
      </c>
      <c r="BE11" s="31">
        <f t="shared" si="48"/>
        <v>0</v>
      </c>
      <c r="BF11" s="31">
        <f t="shared" si="49"/>
        <v>0</v>
      </c>
      <c r="BG11" s="31">
        <f t="shared" si="50"/>
        <v>0</v>
      </c>
      <c r="BH11" s="31">
        <f t="shared" si="51"/>
        <v>0</v>
      </c>
      <c r="BI11" s="31">
        <f t="shared" si="52"/>
        <v>0</v>
      </c>
      <c r="BJ11" s="31">
        <f t="shared" si="53"/>
        <v>0</v>
      </c>
      <c r="BK11" s="31">
        <f t="shared" si="54"/>
        <v>0</v>
      </c>
      <c r="BL11" s="31">
        <f t="shared" si="55"/>
        <v>0.34</v>
      </c>
      <c r="BM11" s="6">
        <f t="shared" ca="1" si="15"/>
        <v>1.23E-2</v>
      </c>
      <c r="BN11" s="6">
        <f t="shared" ca="1" si="15"/>
        <v>1.23E-2</v>
      </c>
      <c r="BO11" s="6">
        <f t="shared" ca="1" si="15"/>
        <v>1.23E-2</v>
      </c>
      <c r="BP11" s="6">
        <f t="shared" ca="1" si="15"/>
        <v>1.23E-2</v>
      </c>
      <c r="BQ11" s="6">
        <f t="shared" ca="1" si="15"/>
        <v>1.23E-2</v>
      </c>
      <c r="BR11" s="6">
        <f t="shared" ca="1" si="15"/>
        <v>1.23E-2</v>
      </c>
      <c r="BS11" s="6">
        <f t="shared" ca="1" si="15"/>
        <v>1.23E-2</v>
      </c>
      <c r="BT11" s="6">
        <f t="shared" ca="1" si="15"/>
        <v>1.23E-2</v>
      </c>
      <c r="BU11" s="6">
        <f t="shared" ca="1" si="15"/>
        <v>1.23E-2</v>
      </c>
      <c r="BV11" s="6">
        <f t="shared" ca="1" si="15"/>
        <v>1.23E-2</v>
      </c>
      <c r="BW11" s="6">
        <f t="shared" ca="1" si="15"/>
        <v>1.23E-2</v>
      </c>
      <c r="BX11" s="6">
        <f t="shared" ca="1" si="15"/>
        <v>1.23E-2</v>
      </c>
      <c r="BY11" s="31">
        <f t="shared" ca="1" si="16"/>
        <v>0</v>
      </c>
      <c r="BZ11" s="31">
        <f t="shared" ca="1" si="17"/>
        <v>0</v>
      </c>
      <c r="CA11" s="31">
        <f t="shared" ca="1" si="18"/>
        <v>0</v>
      </c>
      <c r="CB11" s="31">
        <f t="shared" ca="1" si="19"/>
        <v>0</v>
      </c>
      <c r="CC11" s="31">
        <f t="shared" ca="1" si="20"/>
        <v>0</v>
      </c>
      <c r="CD11" s="31">
        <f t="shared" ca="1" si="21"/>
        <v>0</v>
      </c>
      <c r="CE11" s="31">
        <f t="shared" ca="1" si="22"/>
        <v>0</v>
      </c>
      <c r="CF11" s="31">
        <f t="shared" ca="1" si="23"/>
        <v>0</v>
      </c>
      <c r="CG11" s="31">
        <f t="shared" ca="1" si="24"/>
        <v>0</v>
      </c>
      <c r="CH11" s="31">
        <f t="shared" ca="1" si="25"/>
        <v>0</v>
      </c>
      <c r="CI11" s="31">
        <f t="shared" ca="1" si="26"/>
        <v>0</v>
      </c>
      <c r="CJ11" s="31">
        <f t="shared" ca="1" si="27"/>
        <v>1.51</v>
      </c>
      <c r="CK11" s="32">
        <f t="shared" ca="1" si="56"/>
        <v>0</v>
      </c>
      <c r="CL11" s="32">
        <f t="shared" ca="1" si="57"/>
        <v>0</v>
      </c>
      <c r="CM11" s="32">
        <f t="shared" ca="1" si="58"/>
        <v>0</v>
      </c>
      <c r="CN11" s="32">
        <f t="shared" ca="1" si="59"/>
        <v>0</v>
      </c>
      <c r="CO11" s="32">
        <f t="shared" ca="1" si="60"/>
        <v>0</v>
      </c>
      <c r="CP11" s="32">
        <f t="shared" ca="1" si="61"/>
        <v>0</v>
      </c>
      <c r="CQ11" s="32">
        <f t="shared" ca="1" si="62"/>
        <v>0</v>
      </c>
      <c r="CR11" s="32">
        <f t="shared" ca="1" si="63"/>
        <v>0</v>
      </c>
      <c r="CS11" s="32">
        <f t="shared" ca="1" si="64"/>
        <v>0</v>
      </c>
      <c r="CT11" s="32">
        <f t="shared" ca="1" si="65"/>
        <v>0</v>
      </c>
      <c r="CU11" s="32">
        <f t="shared" ca="1" si="66"/>
        <v>0</v>
      </c>
      <c r="CV11" s="32">
        <f t="shared" ca="1" si="67"/>
        <v>0.67</v>
      </c>
      <c r="CW11" s="31">
        <f t="shared" ca="1" si="104"/>
        <v>0</v>
      </c>
      <c r="CX11" s="31">
        <f t="shared" ca="1" si="105"/>
        <v>0</v>
      </c>
      <c r="CY11" s="31">
        <f t="shared" ca="1" si="106"/>
        <v>0</v>
      </c>
      <c r="CZ11" s="31">
        <f t="shared" ca="1" si="107"/>
        <v>0</v>
      </c>
      <c r="DA11" s="31">
        <f t="shared" ca="1" si="108"/>
        <v>0</v>
      </c>
      <c r="DB11" s="31">
        <f t="shared" ca="1" si="109"/>
        <v>0</v>
      </c>
      <c r="DC11" s="31">
        <f t="shared" ca="1" si="110"/>
        <v>0</v>
      </c>
      <c r="DD11" s="31">
        <f t="shared" ca="1" si="111"/>
        <v>0</v>
      </c>
      <c r="DE11" s="31">
        <f t="shared" ca="1" si="112"/>
        <v>0</v>
      </c>
      <c r="DF11" s="31">
        <f t="shared" ca="1" si="113"/>
        <v>0</v>
      </c>
      <c r="DG11" s="31">
        <f t="shared" ca="1" si="114"/>
        <v>0</v>
      </c>
      <c r="DH11" s="31">
        <f t="shared" ca="1" si="115"/>
        <v>-1.3</v>
      </c>
      <c r="DI11" s="32">
        <f t="shared" ca="1" si="68"/>
        <v>0</v>
      </c>
      <c r="DJ11" s="32">
        <f t="shared" ca="1" si="69"/>
        <v>0</v>
      </c>
      <c r="DK11" s="32">
        <f t="shared" ca="1" si="70"/>
        <v>0</v>
      </c>
      <c r="DL11" s="32">
        <f t="shared" ca="1" si="71"/>
        <v>0</v>
      </c>
      <c r="DM11" s="32">
        <f t="shared" ca="1" si="72"/>
        <v>0</v>
      </c>
      <c r="DN11" s="32">
        <f t="shared" ca="1" si="73"/>
        <v>0</v>
      </c>
      <c r="DO11" s="32">
        <f t="shared" ca="1" si="74"/>
        <v>0</v>
      </c>
      <c r="DP11" s="32">
        <f t="shared" ca="1" si="75"/>
        <v>0</v>
      </c>
      <c r="DQ11" s="32">
        <f t="shared" ca="1" si="76"/>
        <v>0</v>
      </c>
      <c r="DR11" s="32">
        <f t="shared" ca="1" si="77"/>
        <v>0</v>
      </c>
      <c r="DS11" s="32">
        <f t="shared" ca="1" si="78"/>
        <v>0</v>
      </c>
      <c r="DT11" s="32">
        <f t="shared" ca="1" si="79"/>
        <v>-7.0000000000000007E-2</v>
      </c>
      <c r="DU11" s="31">
        <f t="shared" ca="1" si="80"/>
        <v>0</v>
      </c>
      <c r="DV11" s="31">
        <f t="shared" ca="1" si="81"/>
        <v>0</v>
      </c>
      <c r="DW11" s="31">
        <f t="shared" ca="1" si="82"/>
        <v>0</v>
      </c>
      <c r="DX11" s="31">
        <f t="shared" ca="1" si="83"/>
        <v>0</v>
      </c>
      <c r="DY11" s="31">
        <f t="shared" ca="1" si="84"/>
        <v>0</v>
      </c>
      <c r="DZ11" s="31">
        <f t="shared" ca="1" si="85"/>
        <v>0</v>
      </c>
      <c r="EA11" s="31">
        <f t="shared" ca="1" si="86"/>
        <v>0</v>
      </c>
      <c r="EB11" s="31">
        <f t="shared" ca="1" si="87"/>
        <v>0</v>
      </c>
      <c r="EC11" s="31">
        <f t="shared" ca="1" si="88"/>
        <v>0</v>
      </c>
      <c r="ED11" s="31">
        <f t="shared" ca="1" si="89"/>
        <v>0</v>
      </c>
      <c r="EE11" s="31">
        <f t="shared" ca="1" si="90"/>
        <v>0</v>
      </c>
      <c r="EF11" s="31">
        <f t="shared" ca="1" si="91"/>
        <v>-0.15</v>
      </c>
      <c r="EG11" s="32">
        <f t="shared" ca="1" si="92"/>
        <v>0</v>
      </c>
      <c r="EH11" s="32">
        <f t="shared" ca="1" si="93"/>
        <v>0</v>
      </c>
      <c r="EI11" s="32">
        <f t="shared" ca="1" si="94"/>
        <v>0</v>
      </c>
      <c r="EJ11" s="32">
        <f t="shared" ca="1" si="95"/>
        <v>0</v>
      </c>
      <c r="EK11" s="32">
        <f t="shared" ca="1" si="96"/>
        <v>0</v>
      </c>
      <c r="EL11" s="32">
        <f t="shared" ca="1" si="97"/>
        <v>0</v>
      </c>
      <c r="EM11" s="32">
        <f t="shared" ca="1" si="98"/>
        <v>0</v>
      </c>
      <c r="EN11" s="32">
        <f t="shared" ca="1" si="99"/>
        <v>0</v>
      </c>
      <c r="EO11" s="32">
        <f t="shared" ca="1" si="100"/>
        <v>0</v>
      </c>
      <c r="EP11" s="32">
        <f t="shared" ca="1" si="101"/>
        <v>0</v>
      </c>
      <c r="EQ11" s="32">
        <f t="shared" ca="1" si="102"/>
        <v>0</v>
      </c>
      <c r="ER11" s="32">
        <f t="shared" ca="1" si="103"/>
        <v>-1.52</v>
      </c>
    </row>
    <row r="12" spans="1:148" x14ac:dyDescent="0.25">
      <c r="A12" t="s">
        <v>459</v>
      </c>
      <c r="B12" s="1" t="s">
        <v>154</v>
      </c>
      <c r="C12" t="str">
        <f t="shared" ca="1" si="1"/>
        <v>0000039611</v>
      </c>
      <c r="D12" t="str">
        <f t="shared" ca="1" si="2"/>
        <v>FortisAlberta Reversing POD - Pincher Creek (396S)</v>
      </c>
      <c r="E12" s="48">
        <v>894.21909049999999</v>
      </c>
      <c r="F12" s="48">
        <v>1390.9784810000001</v>
      </c>
      <c r="G12" s="48">
        <v>1014.7349146</v>
      </c>
      <c r="H12" s="48">
        <v>589.9738423</v>
      </c>
      <c r="I12" s="48">
        <v>202.19537249999999</v>
      </c>
      <c r="J12" s="48">
        <v>1361.6706289000001</v>
      </c>
      <c r="K12" s="48">
        <v>383.56269200000003</v>
      </c>
      <c r="L12" s="48">
        <v>131.13737660000001</v>
      </c>
      <c r="M12" s="48">
        <v>429.16295289999999</v>
      </c>
      <c r="N12" s="48">
        <v>584.59423500000003</v>
      </c>
      <c r="O12" s="48">
        <v>964.26268240000002</v>
      </c>
      <c r="P12" s="48">
        <v>386.66376639999999</v>
      </c>
      <c r="Q12" s="32">
        <v>15651.68</v>
      </c>
      <c r="R12" s="32">
        <v>21897.94</v>
      </c>
      <c r="S12" s="32">
        <v>13788.45</v>
      </c>
      <c r="T12" s="32">
        <v>7175.38</v>
      </c>
      <c r="U12" s="32">
        <v>2658.18</v>
      </c>
      <c r="V12" s="32">
        <v>18054.919999999998</v>
      </c>
      <c r="W12" s="32">
        <v>6517.86</v>
      </c>
      <c r="X12" s="32">
        <v>1886.56</v>
      </c>
      <c r="Y12" s="32">
        <v>6536.08</v>
      </c>
      <c r="Z12" s="32">
        <v>12005.07</v>
      </c>
      <c r="AA12" s="32">
        <v>14098.07</v>
      </c>
      <c r="AB12" s="32">
        <v>6216.7</v>
      </c>
      <c r="AC12" s="2">
        <v>3.18</v>
      </c>
      <c r="AD12" s="2">
        <v>3.18</v>
      </c>
      <c r="AE12" s="2">
        <v>3.18</v>
      </c>
      <c r="AF12" s="2">
        <v>3.18</v>
      </c>
      <c r="AG12" s="2">
        <v>3.18</v>
      </c>
      <c r="AH12" s="2">
        <v>3.18</v>
      </c>
      <c r="AI12" s="2">
        <v>3.18</v>
      </c>
      <c r="AJ12" s="2">
        <v>3.18</v>
      </c>
      <c r="AK12" s="2">
        <v>3.18</v>
      </c>
      <c r="AL12" s="2">
        <v>3.18</v>
      </c>
      <c r="AM12" s="2">
        <v>3.18</v>
      </c>
      <c r="AN12" s="2">
        <v>3.18</v>
      </c>
      <c r="AO12" s="33">
        <v>497.72</v>
      </c>
      <c r="AP12" s="33">
        <v>696.35</v>
      </c>
      <c r="AQ12" s="33">
        <v>438.47</v>
      </c>
      <c r="AR12" s="33">
        <v>228.18</v>
      </c>
      <c r="AS12" s="33">
        <v>84.53</v>
      </c>
      <c r="AT12" s="33">
        <v>574.15</v>
      </c>
      <c r="AU12" s="33">
        <v>207.27</v>
      </c>
      <c r="AV12" s="33">
        <v>59.99</v>
      </c>
      <c r="AW12" s="33">
        <v>207.85</v>
      </c>
      <c r="AX12" s="33">
        <v>381.76</v>
      </c>
      <c r="AY12" s="33">
        <v>448.32</v>
      </c>
      <c r="AZ12" s="33">
        <v>197.69</v>
      </c>
      <c r="BA12" s="31">
        <f t="shared" si="44"/>
        <v>10.96</v>
      </c>
      <c r="BB12" s="31">
        <f t="shared" si="45"/>
        <v>15.33</v>
      </c>
      <c r="BC12" s="31">
        <f t="shared" si="46"/>
        <v>9.65</v>
      </c>
      <c r="BD12" s="31">
        <f t="shared" si="47"/>
        <v>28.7</v>
      </c>
      <c r="BE12" s="31">
        <f t="shared" si="48"/>
        <v>10.63</v>
      </c>
      <c r="BF12" s="31">
        <f t="shared" si="49"/>
        <v>72.22</v>
      </c>
      <c r="BG12" s="31">
        <f t="shared" si="50"/>
        <v>35.200000000000003</v>
      </c>
      <c r="BH12" s="31">
        <f t="shared" si="51"/>
        <v>10.19</v>
      </c>
      <c r="BI12" s="31">
        <f t="shared" si="52"/>
        <v>35.29</v>
      </c>
      <c r="BJ12" s="31">
        <f t="shared" si="53"/>
        <v>33.61</v>
      </c>
      <c r="BK12" s="31">
        <f t="shared" si="54"/>
        <v>39.47</v>
      </c>
      <c r="BL12" s="31">
        <f t="shared" si="55"/>
        <v>17.41</v>
      </c>
      <c r="BM12" s="6">
        <f t="shared" ca="1" si="15"/>
        <v>3.6900000000000002E-2</v>
      </c>
      <c r="BN12" s="6">
        <f t="shared" ca="1" si="15"/>
        <v>3.6900000000000002E-2</v>
      </c>
      <c r="BO12" s="6">
        <f t="shared" ca="1" si="15"/>
        <v>3.6900000000000002E-2</v>
      </c>
      <c r="BP12" s="6">
        <f t="shared" ca="1" si="15"/>
        <v>3.6900000000000002E-2</v>
      </c>
      <c r="BQ12" s="6">
        <f t="shared" ca="1" si="15"/>
        <v>3.6900000000000002E-2</v>
      </c>
      <c r="BR12" s="6">
        <f t="shared" ca="1" si="15"/>
        <v>3.6900000000000002E-2</v>
      </c>
      <c r="BS12" s="6">
        <f t="shared" ca="1" si="15"/>
        <v>3.6900000000000002E-2</v>
      </c>
      <c r="BT12" s="6">
        <f t="shared" ca="1" si="15"/>
        <v>3.6900000000000002E-2</v>
      </c>
      <c r="BU12" s="6">
        <f t="shared" ca="1" si="15"/>
        <v>3.6900000000000002E-2</v>
      </c>
      <c r="BV12" s="6">
        <f t="shared" ca="1" si="15"/>
        <v>3.6900000000000002E-2</v>
      </c>
      <c r="BW12" s="6">
        <f t="shared" ca="1" si="15"/>
        <v>3.6900000000000002E-2</v>
      </c>
      <c r="BX12" s="6">
        <f t="shared" ca="1" si="15"/>
        <v>3.6900000000000002E-2</v>
      </c>
      <c r="BY12" s="31">
        <f t="shared" ca="1" si="16"/>
        <v>577.54999999999995</v>
      </c>
      <c r="BZ12" s="31">
        <f t="shared" ca="1" si="17"/>
        <v>808.03</v>
      </c>
      <c r="CA12" s="31">
        <f t="shared" ca="1" si="18"/>
        <v>508.79</v>
      </c>
      <c r="CB12" s="31">
        <f t="shared" ca="1" si="19"/>
        <v>264.77</v>
      </c>
      <c r="CC12" s="31">
        <f t="shared" ca="1" si="20"/>
        <v>98.09</v>
      </c>
      <c r="CD12" s="31">
        <f t="shared" ca="1" si="21"/>
        <v>666.23</v>
      </c>
      <c r="CE12" s="31">
        <f t="shared" ca="1" si="22"/>
        <v>240.51</v>
      </c>
      <c r="CF12" s="31">
        <f t="shared" ca="1" si="23"/>
        <v>69.61</v>
      </c>
      <c r="CG12" s="31">
        <f t="shared" ca="1" si="24"/>
        <v>241.18</v>
      </c>
      <c r="CH12" s="31">
        <f t="shared" ca="1" si="25"/>
        <v>442.99</v>
      </c>
      <c r="CI12" s="31">
        <f t="shared" ca="1" si="26"/>
        <v>520.22</v>
      </c>
      <c r="CJ12" s="31">
        <f t="shared" ca="1" si="27"/>
        <v>229.4</v>
      </c>
      <c r="CK12" s="32">
        <f t="shared" ca="1" si="56"/>
        <v>86.08</v>
      </c>
      <c r="CL12" s="32">
        <f t="shared" ca="1" si="57"/>
        <v>120.44</v>
      </c>
      <c r="CM12" s="32">
        <f t="shared" ca="1" si="58"/>
        <v>75.84</v>
      </c>
      <c r="CN12" s="32">
        <f t="shared" ca="1" si="59"/>
        <v>39.46</v>
      </c>
      <c r="CO12" s="32">
        <f t="shared" ca="1" si="60"/>
        <v>14.62</v>
      </c>
      <c r="CP12" s="32">
        <f t="shared" ca="1" si="61"/>
        <v>99.3</v>
      </c>
      <c r="CQ12" s="32">
        <f t="shared" ca="1" si="62"/>
        <v>35.85</v>
      </c>
      <c r="CR12" s="32">
        <f t="shared" ca="1" si="63"/>
        <v>10.38</v>
      </c>
      <c r="CS12" s="32">
        <f t="shared" ca="1" si="64"/>
        <v>35.950000000000003</v>
      </c>
      <c r="CT12" s="32">
        <f t="shared" ca="1" si="65"/>
        <v>66.03</v>
      </c>
      <c r="CU12" s="32">
        <f t="shared" ca="1" si="66"/>
        <v>77.540000000000006</v>
      </c>
      <c r="CV12" s="32">
        <f t="shared" ca="1" si="67"/>
        <v>34.19</v>
      </c>
      <c r="CW12" s="31">
        <f t="shared" ca="1" si="104"/>
        <v>154.94999999999996</v>
      </c>
      <c r="CX12" s="31">
        <f t="shared" ca="1" si="105"/>
        <v>216.79</v>
      </c>
      <c r="CY12" s="31">
        <f t="shared" ca="1" si="106"/>
        <v>136.50999999999996</v>
      </c>
      <c r="CZ12" s="31">
        <f t="shared" ca="1" si="107"/>
        <v>47.349999999999952</v>
      </c>
      <c r="DA12" s="31">
        <f t="shared" ca="1" si="108"/>
        <v>17.550000000000004</v>
      </c>
      <c r="DB12" s="31">
        <f t="shared" ca="1" si="109"/>
        <v>119.16</v>
      </c>
      <c r="DC12" s="31">
        <f t="shared" ca="1" si="110"/>
        <v>33.89</v>
      </c>
      <c r="DD12" s="31">
        <f t="shared" ca="1" si="111"/>
        <v>9.8099999999999934</v>
      </c>
      <c r="DE12" s="31">
        <f t="shared" ca="1" si="112"/>
        <v>33.99</v>
      </c>
      <c r="DF12" s="31">
        <f t="shared" ca="1" si="113"/>
        <v>93.649999999999991</v>
      </c>
      <c r="DG12" s="31">
        <f t="shared" ca="1" si="114"/>
        <v>109.97</v>
      </c>
      <c r="DH12" s="31">
        <f t="shared" ca="1" si="115"/>
        <v>48.490000000000038</v>
      </c>
      <c r="DI12" s="32">
        <f t="shared" ca="1" si="68"/>
        <v>7.75</v>
      </c>
      <c r="DJ12" s="32">
        <f t="shared" ca="1" si="69"/>
        <v>10.84</v>
      </c>
      <c r="DK12" s="32">
        <f t="shared" ca="1" si="70"/>
        <v>6.83</v>
      </c>
      <c r="DL12" s="32">
        <f t="shared" ca="1" si="71"/>
        <v>2.37</v>
      </c>
      <c r="DM12" s="32">
        <f t="shared" ca="1" si="72"/>
        <v>0.88</v>
      </c>
      <c r="DN12" s="32">
        <f t="shared" ca="1" si="73"/>
        <v>5.96</v>
      </c>
      <c r="DO12" s="32">
        <f t="shared" ca="1" si="74"/>
        <v>1.69</v>
      </c>
      <c r="DP12" s="32">
        <f t="shared" ca="1" si="75"/>
        <v>0.49</v>
      </c>
      <c r="DQ12" s="32">
        <f t="shared" ca="1" si="76"/>
        <v>1.7</v>
      </c>
      <c r="DR12" s="32">
        <f t="shared" ca="1" si="77"/>
        <v>4.68</v>
      </c>
      <c r="DS12" s="32">
        <f t="shared" ca="1" si="78"/>
        <v>5.5</v>
      </c>
      <c r="DT12" s="32">
        <f t="shared" ca="1" si="79"/>
        <v>2.42</v>
      </c>
      <c r="DU12" s="31">
        <f t="shared" ca="1" si="80"/>
        <v>20.95</v>
      </c>
      <c r="DV12" s="31">
        <f t="shared" ca="1" si="81"/>
        <v>28.89</v>
      </c>
      <c r="DW12" s="31">
        <f t="shared" ca="1" si="82"/>
        <v>17.95</v>
      </c>
      <c r="DX12" s="31">
        <f t="shared" ca="1" si="83"/>
        <v>6.14</v>
      </c>
      <c r="DY12" s="31">
        <f t="shared" ca="1" si="84"/>
        <v>2.2400000000000002</v>
      </c>
      <c r="DZ12" s="31">
        <f t="shared" ca="1" si="85"/>
        <v>14.99</v>
      </c>
      <c r="EA12" s="31">
        <f t="shared" ca="1" si="86"/>
        <v>4.2</v>
      </c>
      <c r="EB12" s="31">
        <f t="shared" ca="1" si="87"/>
        <v>1.2</v>
      </c>
      <c r="EC12" s="31">
        <f t="shared" ca="1" si="88"/>
        <v>4.08</v>
      </c>
      <c r="ED12" s="31">
        <f t="shared" ca="1" si="89"/>
        <v>11.08</v>
      </c>
      <c r="EE12" s="31">
        <f t="shared" ca="1" si="90"/>
        <v>12.8</v>
      </c>
      <c r="EF12" s="31">
        <f t="shared" ca="1" si="91"/>
        <v>5.56</v>
      </c>
      <c r="EG12" s="32">
        <f t="shared" ca="1" si="92"/>
        <v>183.64999999999995</v>
      </c>
      <c r="EH12" s="32">
        <f t="shared" ca="1" si="93"/>
        <v>256.52</v>
      </c>
      <c r="EI12" s="32">
        <f t="shared" ca="1" si="94"/>
        <v>161.28999999999996</v>
      </c>
      <c r="EJ12" s="32">
        <f t="shared" ca="1" si="95"/>
        <v>55.85999999999995</v>
      </c>
      <c r="EK12" s="32">
        <f t="shared" ca="1" si="96"/>
        <v>20.67</v>
      </c>
      <c r="EL12" s="32">
        <f t="shared" ca="1" si="97"/>
        <v>140.10999999999999</v>
      </c>
      <c r="EM12" s="32">
        <f t="shared" ca="1" si="98"/>
        <v>39.78</v>
      </c>
      <c r="EN12" s="32">
        <f t="shared" ca="1" si="99"/>
        <v>11.499999999999993</v>
      </c>
      <c r="EO12" s="32">
        <f t="shared" ca="1" si="100"/>
        <v>39.770000000000003</v>
      </c>
      <c r="EP12" s="32">
        <f t="shared" ca="1" si="101"/>
        <v>109.40999999999998</v>
      </c>
      <c r="EQ12" s="32">
        <f t="shared" ca="1" si="102"/>
        <v>128.27000000000001</v>
      </c>
      <c r="ER12" s="32">
        <f t="shared" ca="1" si="103"/>
        <v>56.470000000000041</v>
      </c>
    </row>
    <row r="13" spans="1:148" x14ac:dyDescent="0.25">
      <c r="A13" t="s">
        <v>459</v>
      </c>
      <c r="B13" s="1" t="s">
        <v>191</v>
      </c>
      <c r="C13" t="str">
        <f t="shared" ca="1" si="1"/>
        <v>0000045411</v>
      </c>
      <c r="D13" t="str">
        <f t="shared" ca="1" si="2"/>
        <v>FortisAlberta Reversing POD - Buck Lake (454S)</v>
      </c>
      <c r="E13" s="48">
        <v>0</v>
      </c>
      <c r="F13" s="48">
        <v>0</v>
      </c>
      <c r="G13" s="48">
        <v>0</v>
      </c>
      <c r="H13" s="48">
        <v>0</v>
      </c>
      <c r="I13" s="48">
        <v>0</v>
      </c>
      <c r="J13" s="48">
        <v>0</v>
      </c>
      <c r="K13" s="48">
        <v>0</v>
      </c>
      <c r="L13" s="48">
        <v>0</v>
      </c>
      <c r="M13" s="48">
        <v>0</v>
      </c>
      <c r="N13" s="48">
        <v>0</v>
      </c>
      <c r="O13" s="48">
        <v>0</v>
      </c>
      <c r="P13" s="48">
        <v>0</v>
      </c>
      <c r="Q13" s="32">
        <v>0</v>
      </c>
      <c r="R13" s="32">
        <v>0</v>
      </c>
      <c r="S13" s="32">
        <v>0</v>
      </c>
      <c r="T13" s="32">
        <v>0</v>
      </c>
      <c r="U13" s="32">
        <v>0</v>
      </c>
      <c r="V13" s="32">
        <v>0</v>
      </c>
      <c r="W13" s="32">
        <v>0</v>
      </c>
      <c r="X13" s="32">
        <v>0</v>
      </c>
      <c r="Y13" s="32">
        <v>0</v>
      </c>
      <c r="Z13" s="32">
        <v>0</v>
      </c>
      <c r="AA13" s="32">
        <v>0</v>
      </c>
      <c r="AB13" s="32">
        <v>0</v>
      </c>
      <c r="AC13" s="2">
        <v>2.48</v>
      </c>
      <c r="AD13" s="2">
        <v>2.48</v>
      </c>
      <c r="AE13" s="2">
        <v>2.48</v>
      </c>
      <c r="AF13" s="2">
        <v>2.48</v>
      </c>
      <c r="AG13" s="2">
        <v>2.48</v>
      </c>
      <c r="AH13" s="2">
        <v>2.48</v>
      </c>
      <c r="AI13" s="2">
        <v>2.48</v>
      </c>
      <c r="AJ13" s="2">
        <v>2.48</v>
      </c>
      <c r="AK13" s="2">
        <v>2.48</v>
      </c>
      <c r="AL13" s="2">
        <v>2.48</v>
      </c>
      <c r="AM13" s="2">
        <v>2.48</v>
      </c>
      <c r="AN13" s="2">
        <v>2.48</v>
      </c>
      <c r="AO13" s="33">
        <v>0</v>
      </c>
      <c r="AP13" s="33">
        <v>0</v>
      </c>
      <c r="AQ13" s="33">
        <v>0</v>
      </c>
      <c r="AR13" s="33">
        <v>0</v>
      </c>
      <c r="AS13" s="33">
        <v>0</v>
      </c>
      <c r="AT13" s="33">
        <v>0</v>
      </c>
      <c r="AU13" s="33">
        <v>0</v>
      </c>
      <c r="AV13" s="33">
        <v>0</v>
      </c>
      <c r="AW13" s="33">
        <v>0</v>
      </c>
      <c r="AX13" s="33">
        <v>0</v>
      </c>
      <c r="AY13" s="33">
        <v>0</v>
      </c>
      <c r="AZ13" s="33">
        <v>0</v>
      </c>
      <c r="BA13" s="31">
        <f t="shared" si="44"/>
        <v>0</v>
      </c>
      <c r="BB13" s="31">
        <f t="shared" si="45"/>
        <v>0</v>
      </c>
      <c r="BC13" s="31">
        <f t="shared" si="46"/>
        <v>0</v>
      </c>
      <c r="BD13" s="31">
        <f t="shared" si="47"/>
        <v>0</v>
      </c>
      <c r="BE13" s="31">
        <f t="shared" si="48"/>
        <v>0</v>
      </c>
      <c r="BF13" s="31">
        <f t="shared" si="49"/>
        <v>0</v>
      </c>
      <c r="BG13" s="31">
        <f t="shared" si="50"/>
        <v>0</v>
      </c>
      <c r="BH13" s="31">
        <f t="shared" si="51"/>
        <v>0</v>
      </c>
      <c r="BI13" s="31">
        <f t="shared" si="52"/>
        <v>0</v>
      </c>
      <c r="BJ13" s="31">
        <f t="shared" si="53"/>
        <v>0</v>
      </c>
      <c r="BK13" s="31">
        <f t="shared" si="54"/>
        <v>0</v>
      </c>
      <c r="BL13" s="31">
        <f t="shared" si="55"/>
        <v>0</v>
      </c>
      <c r="BM13" s="6">
        <f t="shared" ca="1" si="15"/>
        <v>3.8899999999999997E-2</v>
      </c>
      <c r="BN13" s="6">
        <f t="shared" ca="1" si="15"/>
        <v>3.8899999999999997E-2</v>
      </c>
      <c r="BO13" s="6">
        <f t="shared" ca="1" si="15"/>
        <v>3.8899999999999997E-2</v>
      </c>
      <c r="BP13" s="6">
        <f t="shared" ca="1" si="15"/>
        <v>3.8899999999999997E-2</v>
      </c>
      <c r="BQ13" s="6">
        <f t="shared" ca="1" si="15"/>
        <v>3.8899999999999997E-2</v>
      </c>
      <c r="BR13" s="6">
        <f t="shared" ca="1" si="15"/>
        <v>3.8899999999999997E-2</v>
      </c>
      <c r="BS13" s="6">
        <f t="shared" ca="1" si="15"/>
        <v>3.8899999999999997E-2</v>
      </c>
      <c r="BT13" s="6">
        <f t="shared" ca="1" si="15"/>
        <v>3.8899999999999997E-2</v>
      </c>
      <c r="BU13" s="6">
        <f t="shared" ca="1" si="15"/>
        <v>3.8899999999999997E-2</v>
      </c>
      <c r="BV13" s="6">
        <f t="shared" ca="1" si="15"/>
        <v>3.8899999999999997E-2</v>
      </c>
      <c r="BW13" s="6">
        <f t="shared" ca="1" si="15"/>
        <v>3.8899999999999997E-2</v>
      </c>
      <c r="BX13" s="6">
        <f t="shared" ca="1" si="15"/>
        <v>3.8899999999999997E-2</v>
      </c>
      <c r="BY13" s="31">
        <f t="shared" ca="1" si="16"/>
        <v>0</v>
      </c>
      <c r="BZ13" s="31">
        <f t="shared" ca="1" si="17"/>
        <v>0</v>
      </c>
      <c r="CA13" s="31">
        <f t="shared" ca="1" si="18"/>
        <v>0</v>
      </c>
      <c r="CB13" s="31">
        <f t="shared" ca="1" si="19"/>
        <v>0</v>
      </c>
      <c r="CC13" s="31">
        <f t="shared" ca="1" si="20"/>
        <v>0</v>
      </c>
      <c r="CD13" s="31">
        <f t="shared" ca="1" si="21"/>
        <v>0</v>
      </c>
      <c r="CE13" s="31">
        <f t="shared" ca="1" si="22"/>
        <v>0</v>
      </c>
      <c r="CF13" s="31">
        <f t="shared" ca="1" si="23"/>
        <v>0</v>
      </c>
      <c r="CG13" s="31">
        <f t="shared" ca="1" si="24"/>
        <v>0</v>
      </c>
      <c r="CH13" s="31">
        <f t="shared" ca="1" si="25"/>
        <v>0</v>
      </c>
      <c r="CI13" s="31">
        <f t="shared" ca="1" si="26"/>
        <v>0</v>
      </c>
      <c r="CJ13" s="31">
        <f t="shared" ca="1" si="27"/>
        <v>0</v>
      </c>
      <c r="CK13" s="32">
        <f t="shared" ca="1" si="56"/>
        <v>0</v>
      </c>
      <c r="CL13" s="32">
        <f t="shared" ca="1" si="57"/>
        <v>0</v>
      </c>
      <c r="CM13" s="32">
        <f t="shared" ca="1" si="58"/>
        <v>0</v>
      </c>
      <c r="CN13" s="32">
        <f t="shared" ca="1" si="59"/>
        <v>0</v>
      </c>
      <c r="CO13" s="32">
        <f t="shared" ca="1" si="60"/>
        <v>0</v>
      </c>
      <c r="CP13" s="32">
        <f t="shared" ca="1" si="61"/>
        <v>0</v>
      </c>
      <c r="CQ13" s="32">
        <f t="shared" ca="1" si="62"/>
        <v>0</v>
      </c>
      <c r="CR13" s="32">
        <f t="shared" ca="1" si="63"/>
        <v>0</v>
      </c>
      <c r="CS13" s="32">
        <f t="shared" ca="1" si="64"/>
        <v>0</v>
      </c>
      <c r="CT13" s="32">
        <f t="shared" ca="1" si="65"/>
        <v>0</v>
      </c>
      <c r="CU13" s="32">
        <f t="shared" ca="1" si="66"/>
        <v>0</v>
      </c>
      <c r="CV13" s="32">
        <f t="shared" ca="1" si="67"/>
        <v>0</v>
      </c>
      <c r="CW13" s="31">
        <f t="shared" ca="1" si="104"/>
        <v>0</v>
      </c>
      <c r="CX13" s="31">
        <f t="shared" ca="1" si="105"/>
        <v>0</v>
      </c>
      <c r="CY13" s="31">
        <f t="shared" ca="1" si="106"/>
        <v>0</v>
      </c>
      <c r="CZ13" s="31">
        <f t="shared" ca="1" si="107"/>
        <v>0</v>
      </c>
      <c r="DA13" s="31">
        <f t="shared" ca="1" si="108"/>
        <v>0</v>
      </c>
      <c r="DB13" s="31">
        <f t="shared" ca="1" si="109"/>
        <v>0</v>
      </c>
      <c r="DC13" s="31">
        <f t="shared" ca="1" si="110"/>
        <v>0</v>
      </c>
      <c r="DD13" s="31">
        <f t="shared" ca="1" si="111"/>
        <v>0</v>
      </c>
      <c r="DE13" s="31">
        <f t="shared" ca="1" si="112"/>
        <v>0</v>
      </c>
      <c r="DF13" s="31">
        <f t="shared" ca="1" si="113"/>
        <v>0</v>
      </c>
      <c r="DG13" s="31">
        <f t="shared" ca="1" si="114"/>
        <v>0</v>
      </c>
      <c r="DH13" s="31">
        <f t="shared" ca="1" si="115"/>
        <v>0</v>
      </c>
      <c r="DI13" s="32">
        <f t="shared" ca="1" si="68"/>
        <v>0</v>
      </c>
      <c r="DJ13" s="32">
        <f t="shared" ca="1" si="69"/>
        <v>0</v>
      </c>
      <c r="DK13" s="32">
        <f t="shared" ca="1" si="70"/>
        <v>0</v>
      </c>
      <c r="DL13" s="32">
        <f t="shared" ca="1" si="71"/>
        <v>0</v>
      </c>
      <c r="DM13" s="32">
        <f t="shared" ca="1" si="72"/>
        <v>0</v>
      </c>
      <c r="DN13" s="32">
        <f t="shared" ca="1" si="73"/>
        <v>0</v>
      </c>
      <c r="DO13" s="32">
        <f t="shared" ca="1" si="74"/>
        <v>0</v>
      </c>
      <c r="DP13" s="32">
        <f t="shared" ca="1" si="75"/>
        <v>0</v>
      </c>
      <c r="DQ13" s="32">
        <f t="shared" ca="1" si="76"/>
        <v>0</v>
      </c>
      <c r="DR13" s="32">
        <f t="shared" ca="1" si="77"/>
        <v>0</v>
      </c>
      <c r="DS13" s="32">
        <f t="shared" ca="1" si="78"/>
        <v>0</v>
      </c>
      <c r="DT13" s="32">
        <f t="shared" ca="1" si="79"/>
        <v>0</v>
      </c>
      <c r="DU13" s="31">
        <f t="shared" ca="1" si="80"/>
        <v>0</v>
      </c>
      <c r="DV13" s="31">
        <f t="shared" ca="1" si="81"/>
        <v>0</v>
      </c>
      <c r="DW13" s="31">
        <f t="shared" ca="1" si="82"/>
        <v>0</v>
      </c>
      <c r="DX13" s="31">
        <f t="shared" ca="1" si="83"/>
        <v>0</v>
      </c>
      <c r="DY13" s="31">
        <f t="shared" ca="1" si="84"/>
        <v>0</v>
      </c>
      <c r="DZ13" s="31">
        <f t="shared" ca="1" si="85"/>
        <v>0</v>
      </c>
      <c r="EA13" s="31">
        <f t="shared" ca="1" si="86"/>
        <v>0</v>
      </c>
      <c r="EB13" s="31">
        <f t="shared" ca="1" si="87"/>
        <v>0</v>
      </c>
      <c r="EC13" s="31">
        <f t="shared" ca="1" si="88"/>
        <v>0</v>
      </c>
      <c r="ED13" s="31">
        <f t="shared" ca="1" si="89"/>
        <v>0</v>
      </c>
      <c r="EE13" s="31">
        <f t="shared" ca="1" si="90"/>
        <v>0</v>
      </c>
      <c r="EF13" s="31">
        <f t="shared" ca="1" si="91"/>
        <v>0</v>
      </c>
      <c r="EG13" s="32">
        <f t="shared" ca="1" si="92"/>
        <v>0</v>
      </c>
      <c r="EH13" s="32">
        <f t="shared" ca="1" si="93"/>
        <v>0</v>
      </c>
      <c r="EI13" s="32">
        <f t="shared" ca="1" si="94"/>
        <v>0</v>
      </c>
      <c r="EJ13" s="32">
        <f t="shared" ca="1" si="95"/>
        <v>0</v>
      </c>
      <c r="EK13" s="32">
        <f t="shared" ca="1" si="96"/>
        <v>0</v>
      </c>
      <c r="EL13" s="32">
        <f t="shared" ca="1" si="97"/>
        <v>0</v>
      </c>
      <c r="EM13" s="32">
        <f t="shared" ca="1" si="98"/>
        <v>0</v>
      </c>
      <c r="EN13" s="32">
        <f t="shared" ca="1" si="99"/>
        <v>0</v>
      </c>
      <c r="EO13" s="32">
        <f t="shared" ca="1" si="100"/>
        <v>0</v>
      </c>
      <c r="EP13" s="32">
        <f t="shared" ca="1" si="101"/>
        <v>0</v>
      </c>
      <c r="EQ13" s="32">
        <f t="shared" ca="1" si="102"/>
        <v>0</v>
      </c>
      <c r="ER13" s="32">
        <f t="shared" ca="1" si="103"/>
        <v>0</v>
      </c>
    </row>
    <row r="14" spans="1:148" x14ac:dyDescent="0.25">
      <c r="A14" t="s">
        <v>459</v>
      </c>
      <c r="B14" s="1" t="s">
        <v>155</v>
      </c>
      <c r="C14" t="str">
        <f t="shared" ca="1" si="1"/>
        <v>0000065911</v>
      </c>
      <c r="D14" t="str">
        <f t="shared" ca="1" si="2"/>
        <v>FortisAlberta Reversing POD - Pegasus (659S)</v>
      </c>
      <c r="E14" s="48">
        <v>165.60872190000001</v>
      </c>
      <c r="F14" s="48">
        <v>46.848680000000002</v>
      </c>
      <c r="G14" s="48">
        <v>153.98824719999999</v>
      </c>
      <c r="H14" s="48">
        <v>387.99810630000002</v>
      </c>
      <c r="I14" s="48">
        <v>208.40108499999999</v>
      </c>
      <c r="J14" s="48">
        <v>177.32989660000001</v>
      </c>
      <c r="K14" s="48">
        <v>349.37619180000002</v>
      </c>
      <c r="L14" s="48">
        <v>216.3077127</v>
      </c>
      <c r="M14" s="48">
        <v>33.718786000000001</v>
      </c>
      <c r="N14" s="48">
        <v>195.978163</v>
      </c>
      <c r="O14" s="48">
        <v>152.88412109999999</v>
      </c>
      <c r="P14" s="48">
        <v>190.70869329999999</v>
      </c>
      <c r="Q14" s="32">
        <v>7054.67</v>
      </c>
      <c r="R14" s="32">
        <v>1263.33</v>
      </c>
      <c r="S14" s="32">
        <v>2653.21</v>
      </c>
      <c r="T14" s="32">
        <v>5818.74</v>
      </c>
      <c r="U14" s="32">
        <v>4474.41</v>
      </c>
      <c r="V14" s="32">
        <v>3933.04</v>
      </c>
      <c r="W14" s="32">
        <v>10060.290000000001</v>
      </c>
      <c r="X14" s="32">
        <v>7930.68</v>
      </c>
      <c r="Y14" s="32">
        <v>923.91</v>
      </c>
      <c r="Z14" s="32">
        <v>5510.48</v>
      </c>
      <c r="AA14" s="32">
        <v>3041.15</v>
      </c>
      <c r="AB14" s="32">
        <v>7241.22</v>
      </c>
      <c r="AC14" s="2">
        <v>1.47</v>
      </c>
      <c r="AD14" s="2">
        <v>1.47</v>
      </c>
      <c r="AE14" s="2">
        <v>1.47</v>
      </c>
      <c r="AF14" s="2">
        <v>1.47</v>
      </c>
      <c r="AG14" s="2">
        <v>1.47</v>
      </c>
      <c r="AH14" s="2">
        <v>1.47</v>
      </c>
      <c r="AI14" s="2">
        <v>1.47</v>
      </c>
      <c r="AJ14" s="2">
        <v>1.47</v>
      </c>
      <c r="AK14" s="2">
        <v>1.47</v>
      </c>
      <c r="AL14" s="2">
        <v>1.47</v>
      </c>
      <c r="AM14" s="2">
        <v>1.47</v>
      </c>
      <c r="AN14" s="2">
        <v>1.47</v>
      </c>
      <c r="AO14" s="33">
        <v>103.7</v>
      </c>
      <c r="AP14" s="33">
        <v>18.57</v>
      </c>
      <c r="AQ14" s="33">
        <v>39</v>
      </c>
      <c r="AR14" s="33">
        <v>85.54</v>
      </c>
      <c r="AS14" s="33">
        <v>65.77</v>
      </c>
      <c r="AT14" s="33">
        <v>57.82</v>
      </c>
      <c r="AU14" s="33">
        <v>147.88999999999999</v>
      </c>
      <c r="AV14" s="33">
        <v>116.58</v>
      </c>
      <c r="AW14" s="33">
        <v>13.58</v>
      </c>
      <c r="AX14" s="33">
        <v>81</v>
      </c>
      <c r="AY14" s="33">
        <v>44.7</v>
      </c>
      <c r="AZ14" s="33">
        <v>106.45</v>
      </c>
      <c r="BA14" s="31">
        <f t="shared" si="44"/>
        <v>4.9400000000000004</v>
      </c>
      <c r="BB14" s="31">
        <f t="shared" si="45"/>
        <v>0.88</v>
      </c>
      <c r="BC14" s="31">
        <f t="shared" si="46"/>
        <v>1.86</v>
      </c>
      <c r="BD14" s="31">
        <f t="shared" si="47"/>
        <v>23.27</v>
      </c>
      <c r="BE14" s="31">
        <f t="shared" si="48"/>
        <v>17.899999999999999</v>
      </c>
      <c r="BF14" s="31">
        <f t="shared" si="49"/>
        <v>15.73</v>
      </c>
      <c r="BG14" s="31">
        <f t="shared" si="50"/>
        <v>54.33</v>
      </c>
      <c r="BH14" s="31">
        <f t="shared" si="51"/>
        <v>42.83</v>
      </c>
      <c r="BI14" s="31">
        <f t="shared" si="52"/>
        <v>4.99</v>
      </c>
      <c r="BJ14" s="31">
        <f t="shared" si="53"/>
        <v>15.43</v>
      </c>
      <c r="BK14" s="31">
        <f t="shared" si="54"/>
        <v>8.52</v>
      </c>
      <c r="BL14" s="31">
        <f t="shared" si="55"/>
        <v>20.28</v>
      </c>
      <c r="BM14" s="6">
        <f t="shared" ca="1" si="15"/>
        <v>1.9900000000000001E-2</v>
      </c>
      <c r="BN14" s="6">
        <f t="shared" ca="1" si="15"/>
        <v>1.9900000000000001E-2</v>
      </c>
      <c r="BO14" s="6">
        <f t="shared" ca="1" si="15"/>
        <v>1.9900000000000001E-2</v>
      </c>
      <c r="BP14" s="6">
        <f t="shared" ca="1" si="15"/>
        <v>1.9900000000000001E-2</v>
      </c>
      <c r="BQ14" s="6">
        <f t="shared" ca="1" si="15"/>
        <v>1.9900000000000001E-2</v>
      </c>
      <c r="BR14" s="6">
        <f t="shared" ca="1" si="15"/>
        <v>1.9900000000000001E-2</v>
      </c>
      <c r="BS14" s="6">
        <f t="shared" ca="1" si="15"/>
        <v>1.9900000000000001E-2</v>
      </c>
      <c r="BT14" s="6">
        <f t="shared" ca="1" si="15"/>
        <v>1.9900000000000001E-2</v>
      </c>
      <c r="BU14" s="6">
        <f t="shared" ca="1" si="15"/>
        <v>1.9900000000000001E-2</v>
      </c>
      <c r="BV14" s="6">
        <f t="shared" ca="1" si="15"/>
        <v>1.9900000000000001E-2</v>
      </c>
      <c r="BW14" s="6">
        <f t="shared" ca="1" si="15"/>
        <v>1.9900000000000001E-2</v>
      </c>
      <c r="BX14" s="6">
        <f t="shared" ca="1" si="15"/>
        <v>1.9900000000000001E-2</v>
      </c>
      <c r="BY14" s="31">
        <f t="shared" ca="1" si="16"/>
        <v>140.38999999999999</v>
      </c>
      <c r="BZ14" s="31">
        <f t="shared" ca="1" si="17"/>
        <v>25.14</v>
      </c>
      <c r="CA14" s="31">
        <f t="shared" ca="1" si="18"/>
        <v>52.8</v>
      </c>
      <c r="CB14" s="31">
        <f t="shared" ca="1" si="19"/>
        <v>115.79</v>
      </c>
      <c r="CC14" s="31">
        <f t="shared" ca="1" si="20"/>
        <v>89.04</v>
      </c>
      <c r="CD14" s="31">
        <f t="shared" ca="1" si="21"/>
        <v>78.27</v>
      </c>
      <c r="CE14" s="31">
        <f t="shared" ca="1" si="22"/>
        <v>200.2</v>
      </c>
      <c r="CF14" s="31">
        <f t="shared" ca="1" si="23"/>
        <v>157.82</v>
      </c>
      <c r="CG14" s="31">
        <f t="shared" ca="1" si="24"/>
        <v>18.39</v>
      </c>
      <c r="CH14" s="31">
        <f t="shared" ca="1" si="25"/>
        <v>109.66</v>
      </c>
      <c r="CI14" s="31">
        <f t="shared" ca="1" si="26"/>
        <v>60.52</v>
      </c>
      <c r="CJ14" s="31">
        <f t="shared" ca="1" si="27"/>
        <v>144.1</v>
      </c>
      <c r="CK14" s="32">
        <f t="shared" ca="1" si="56"/>
        <v>38.799999999999997</v>
      </c>
      <c r="CL14" s="32">
        <f t="shared" ca="1" si="57"/>
        <v>6.95</v>
      </c>
      <c r="CM14" s="32">
        <f t="shared" ca="1" si="58"/>
        <v>14.59</v>
      </c>
      <c r="CN14" s="32">
        <f t="shared" ca="1" si="59"/>
        <v>32</v>
      </c>
      <c r="CO14" s="32">
        <f t="shared" ca="1" si="60"/>
        <v>24.61</v>
      </c>
      <c r="CP14" s="32">
        <f t="shared" ca="1" si="61"/>
        <v>21.63</v>
      </c>
      <c r="CQ14" s="32">
        <f t="shared" ca="1" si="62"/>
        <v>55.33</v>
      </c>
      <c r="CR14" s="32">
        <f t="shared" ca="1" si="63"/>
        <v>43.62</v>
      </c>
      <c r="CS14" s="32">
        <f t="shared" ca="1" si="64"/>
        <v>5.08</v>
      </c>
      <c r="CT14" s="32">
        <f t="shared" ca="1" si="65"/>
        <v>30.31</v>
      </c>
      <c r="CU14" s="32">
        <f t="shared" ca="1" si="66"/>
        <v>16.73</v>
      </c>
      <c r="CV14" s="32">
        <f t="shared" ca="1" si="67"/>
        <v>39.83</v>
      </c>
      <c r="CW14" s="31">
        <f t="shared" ca="1" si="104"/>
        <v>70.55</v>
      </c>
      <c r="CX14" s="31">
        <f t="shared" ca="1" si="105"/>
        <v>12.640000000000002</v>
      </c>
      <c r="CY14" s="31">
        <f t="shared" ca="1" si="106"/>
        <v>26.53</v>
      </c>
      <c r="CZ14" s="31">
        <f t="shared" ca="1" si="107"/>
        <v>38.980000000000018</v>
      </c>
      <c r="DA14" s="31">
        <f t="shared" ca="1" si="108"/>
        <v>29.980000000000011</v>
      </c>
      <c r="DB14" s="31">
        <f t="shared" ca="1" si="109"/>
        <v>26.349999999999991</v>
      </c>
      <c r="DC14" s="31">
        <f t="shared" ca="1" si="110"/>
        <v>53.309999999999988</v>
      </c>
      <c r="DD14" s="31">
        <f t="shared" ca="1" si="111"/>
        <v>42.03</v>
      </c>
      <c r="DE14" s="31">
        <f t="shared" ca="1" si="112"/>
        <v>4.8999999999999986</v>
      </c>
      <c r="DF14" s="31">
        <f t="shared" ca="1" si="113"/>
        <v>43.54</v>
      </c>
      <c r="DG14" s="31">
        <f t="shared" ca="1" si="114"/>
        <v>24.029999999999998</v>
      </c>
      <c r="DH14" s="31">
        <f t="shared" ca="1" si="115"/>
        <v>57.2</v>
      </c>
      <c r="DI14" s="32">
        <f t="shared" ca="1" si="68"/>
        <v>3.53</v>
      </c>
      <c r="DJ14" s="32">
        <f t="shared" ca="1" si="69"/>
        <v>0.63</v>
      </c>
      <c r="DK14" s="32">
        <f t="shared" ca="1" si="70"/>
        <v>1.33</v>
      </c>
      <c r="DL14" s="32">
        <f t="shared" ca="1" si="71"/>
        <v>1.95</v>
      </c>
      <c r="DM14" s="32">
        <f t="shared" ca="1" si="72"/>
        <v>1.5</v>
      </c>
      <c r="DN14" s="32">
        <f t="shared" ca="1" si="73"/>
        <v>1.32</v>
      </c>
      <c r="DO14" s="32">
        <f t="shared" ca="1" si="74"/>
        <v>2.67</v>
      </c>
      <c r="DP14" s="32">
        <f t="shared" ca="1" si="75"/>
        <v>2.1</v>
      </c>
      <c r="DQ14" s="32">
        <f t="shared" ca="1" si="76"/>
        <v>0.25</v>
      </c>
      <c r="DR14" s="32">
        <f t="shared" ca="1" si="77"/>
        <v>2.1800000000000002</v>
      </c>
      <c r="DS14" s="32">
        <f t="shared" ca="1" si="78"/>
        <v>1.2</v>
      </c>
      <c r="DT14" s="32">
        <f t="shared" ca="1" si="79"/>
        <v>2.86</v>
      </c>
      <c r="DU14" s="31">
        <f t="shared" ca="1" si="80"/>
        <v>9.5399999999999991</v>
      </c>
      <c r="DV14" s="31">
        <f t="shared" ca="1" si="81"/>
        <v>1.68</v>
      </c>
      <c r="DW14" s="31">
        <f t="shared" ca="1" si="82"/>
        <v>3.49</v>
      </c>
      <c r="DX14" s="31">
        <f t="shared" ca="1" si="83"/>
        <v>5.05</v>
      </c>
      <c r="DY14" s="31">
        <f t="shared" ca="1" si="84"/>
        <v>3.83</v>
      </c>
      <c r="DZ14" s="31">
        <f t="shared" ca="1" si="85"/>
        <v>3.32</v>
      </c>
      <c r="EA14" s="31">
        <f t="shared" ca="1" si="86"/>
        <v>6.61</v>
      </c>
      <c r="EB14" s="31">
        <f t="shared" ca="1" si="87"/>
        <v>5.13</v>
      </c>
      <c r="EC14" s="31">
        <f t="shared" ca="1" si="88"/>
        <v>0.59</v>
      </c>
      <c r="ED14" s="31">
        <f t="shared" ca="1" si="89"/>
        <v>5.15</v>
      </c>
      <c r="EE14" s="31">
        <f t="shared" ca="1" si="90"/>
        <v>2.8</v>
      </c>
      <c r="EF14" s="31">
        <f t="shared" ca="1" si="91"/>
        <v>6.55</v>
      </c>
      <c r="EG14" s="32">
        <f t="shared" ca="1" si="92"/>
        <v>83.62</v>
      </c>
      <c r="EH14" s="32">
        <f t="shared" ca="1" si="93"/>
        <v>14.950000000000003</v>
      </c>
      <c r="EI14" s="32">
        <f t="shared" ca="1" si="94"/>
        <v>31.35</v>
      </c>
      <c r="EJ14" s="32">
        <f t="shared" ca="1" si="95"/>
        <v>45.980000000000018</v>
      </c>
      <c r="EK14" s="32">
        <f t="shared" ca="1" si="96"/>
        <v>35.310000000000009</v>
      </c>
      <c r="EL14" s="32">
        <f t="shared" ca="1" si="97"/>
        <v>30.989999999999991</v>
      </c>
      <c r="EM14" s="32">
        <f t="shared" ca="1" si="98"/>
        <v>62.589999999999989</v>
      </c>
      <c r="EN14" s="32">
        <f t="shared" ca="1" si="99"/>
        <v>49.260000000000005</v>
      </c>
      <c r="EO14" s="32">
        <f t="shared" ca="1" si="100"/>
        <v>5.7399999999999984</v>
      </c>
      <c r="EP14" s="32">
        <f t="shared" ca="1" si="101"/>
        <v>50.87</v>
      </c>
      <c r="EQ14" s="32">
        <f t="shared" ca="1" si="102"/>
        <v>28.029999999999998</v>
      </c>
      <c r="ER14" s="32">
        <f t="shared" ca="1" si="103"/>
        <v>66.61</v>
      </c>
    </row>
    <row r="15" spans="1:148" x14ac:dyDescent="0.25">
      <c r="A15" t="s">
        <v>459</v>
      </c>
      <c r="B15" s="1" t="s">
        <v>197</v>
      </c>
      <c r="C15" t="str">
        <f t="shared" ca="1" si="1"/>
        <v>0000089511</v>
      </c>
      <c r="D15" t="str">
        <f t="shared" ca="1" si="2"/>
        <v>FortisAlberta Reversing POD - Suffield (895S)</v>
      </c>
      <c r="E15" s="48">
        <v>0</v>
      </c>
      <c r="F15" s="48">
        <v>0</v>
      </c>
      <c r="G15" s="48">
        <v>0</v>
      </c>
      <c r="H15" s="48">
        <v>0</v>
      </c>
      <c r="I15" s="48">
        <v>0</v>
      </c>
      <c r="J15" s="48">
        <v>0</v>
      </c>
      <c r="K15" s="48">
        <v>0</v>
      </c>
      <c r="L15" s="48">
        <v>0</v>
      </c>
      <c r="M15" s="48">
        <v>0</v>
      </c>
      <c r="N15" s="48">
        <v>0</v>
      </c>
      <c r="O15" s="48">
        <v>0</v>
      </c>
      <c r="P15" s="48">
        <v>0</v>
      </c>
      <c r="Q15" s="32">
        <v>0</v>
      </c>
      <c r="R15" s="32">
        <v>0</v>
      </c>
      <c r="S15" s="32">
        <v>0</v>
      </c>
      <c r="T15" s="32">
        <v>0</v>
      </c>
      <c r="U15" s="32">
        <v>0</v>
      </c>
      <c r="V15" s="32">
        <v>0</v>
      </c>
      <c r="W15" s="32">
        <v>0</v>
      </c>
      <c r="X15" s="32">
        <v>0</v>
      </c>
      <c r="Y15" s="32">
        <v>0</v>
      </c>
      <c r="Z15" s="32">
        <v>0</v>
      </c>
      <c r="AA15" s="32">
        <v>0</v>
      </c>
      <c r="AB15" s="32">
        <v>0</v>
      </c>
      <c r="AC15" s="2">
        <v>2.8</v>
      </c>
      <c r="AD15" s="2">
        <v>2.8</v>
      </c>
      <c r="AE15" s="2">
        <v>2.8</v>
      </c>
      <c r="AF15" s="2">
        <v>2.8</v>
      </c>
      <c r="AG15" s="2">
        <v>2.8</v>
      </c>
      <c r="AH15" s="2">
        <v>2.8</v>
      </c>
      <c r="AI15" s="2">
        <v>2.8</v>
      </c>
      <c r="AJ15" s="2">
        <v>2.8</v>
      </c>
      <c r="AK15" s="2">
        <v>2.8</v>
      </c>
      <c r="AL15" s="2">
        <v>2.8</v>
      </c>
      <c r="AM15" s="2">
        <v>2.8</v>
      </c>
      <c r="AN15" s="2">
        <v>2.8</v>
      </c>
      <c r="AO15" s="33">
        <v>0</v>
      </c>
      <c r="AP15" s="33">
        <v>0</v>
      </c>
      <c r="AQ15" s="33">
        <v>0</v>
      </c>
      <c r="AR15" s="33">
        <v>0</v>
      </c>
      <c r="AS15" s="33">
        <v>0</v>
      </c>
      <c r="AT15" s="33">
        <v>0</v>
      </c>
      <c r="AU15" s="33">
        <v>0</v>
      </c>
      <c r="AV15" s="33">
        <v>0</v>
      </c>
      <c r="AW15" s="33">
        <v>0</v>
      </c>
      <c r="AX15" s="33">
        <v>0</v>
      </c>
      <c r="AY15" s="33">
        <v>0</v>
      </c>
      <c r="AZ15" s="33">
        <v>0</v>
      </c>
      <c r="BA15" s="31">
        <f t="shared" ref="BA15" si="116">ROUND(Q15*BA$3,2)</f>
        <v>0</v>
      </c>
      <c r="BB15" s="31">
        <f t="shared" ref="BB15" si="117">ROUND(R15*BB$3,2)</f>
        <v>0</v>
      </c>
      <c r="BC15" s="31">
        <f t="shared" ref="BC15" si="118">ROUND(S15*BC$3,2)</f>
        <v>0</v>
      </c>
      <c r="BD15" s="31">
        <f t="shared" ref="BD15" si="119">ROUND(T15*BD$3,2)</f>
        <v>0</v>
      </c>
      <c r="BE15" s="31">
        <f t="shared" ref="BE15" si="120">ROUND(U15*BE$3,2)</f>
        <v>0</v>
      </c>
      <c r="BF15" s="31">
        <f t="shared" ref="BF15" si="121">ROUND(V15*BF$3,2)</f>
        <v>0</v>
      </c>
      <c r="BG15" s="31">
        <f t="shared" ref="BG15" si="122">ROUND(W15*BG$3,2)</f>
        <v>0</v>
      </c>
      <c r="BH15" s="31">
        <f t="shared" ref="BH15" si="123">ROUND(X15*BH$3,2)</f>
        <v>0</v>
      </c>
      <c r="BI15" s="31">
        <f t="shared" ref="BI15" si="124">ROUND(Y15*BI$3,2)</f>
        <v>0</v>
      </c>
      <c r="BJ15" s="31">
        <f t="shared" ref="BJ15" si="125">ROUND(Z15*BJ$3,2)</f>
        <v>0</v>
      </c>
      <c r="BK15" s="31">
        <f t="shared" ref="BK15" si="126">ROUND(AA15*BK$3,2)</f>
        <v>0</v>
      </c>
      <c r="BL15" s="31">
        <f t="shared" ref="BL15" si="127">ROUND(AB15*BL$3,2)</f>
        <v>0</v>
      </c>
      <c r="BM15" s="6">
        <f t="shared" ca="1" si="15"/>
        <v>3.8899999999999997E-2</v>
      </c>
      <c r="BN15" s="6">
        <f t="shared" ca="1" si="15"/>
        <v>3.8899999999999997E-2</v>
      </c>
      <c r="BO15" s="6">
        <f t="shared" ca="1" si="15"/>
        <v>3.8899999999999997E-2</v>
      </c>
      <c r="BP15" s="6">
        <f t="shared" ca="1" si="15"/>
        <v>3.8899999999999997E-2</v>
      </c>
      <c r="BQ15" s="6">
        <f t="shared" ca="1" si="15"/>
        <v>3.8899999999999997E-2</v>
      </c>
      <c r="BR15" s="6">
        <f t="shared" ca="1" si="15"/>
        <v>3.8899999999999997E-2</v>
      </c>
      <c r="BS15" s="6">
        <f t="shared" ca="1" si="15"/>
        <v>3.8899999999999997E-2</v>
      </c>
      <c r="BT15" s="6">
        <f t="shared" ca="1" si="15"/>
        <v>3.8899999999999997E-2</v>
      </c>
      <c r="BU15" s="6">
        <f t="shared" ca="1" si="15"/>
        <v>3.8899999999999997E-2</v>
      </c>
      <c r="BV15" s="6">
        <f t="shared" ca="1" si="15"/>
        <v>3.8899999999999997E-2</v>
      </c>
      <c r="BW15" s="6">
        <f t="shared" ca="1" si="15"/>
        <v>3.8899999999999997E-2</v>
      </c>
      <c r="BX15" s="6">
        <f t="shared" ca="1" si="15"/>
        <v>3.8899999999999997E-2</v>
      </c>
      <c r="BY15" s="31">
        <f t="shared" ca="1" si="16"/>
        <v>0</v>
      </c>
      <c r="BZ15" s="31">
        <f t="shared" ca="1" si="17"/>
        <v>0</v>
      </c>
      <c r="CA15" s="31">
        <f t="shared" ca="1" si="18"/>
        <v>0</v>
      </c>
      <c r="CB15" s="31">
        <f t="shared" ca="1" si="19"/>
        <v>0</v>
      </c>
      <c r="CC15" s="31">
        <f t="shared" ca="1" si="20"/>
        <v>0</v>
      </c>
      <c r="CD15" s="31">
        <f t="shared" ca="1" si="21"/>
        <v>0</v>
      </c>
      <c r="CE15" s="31">
        <f t="shared" ca="1" si="22"/>
        <v>0</v>
      </c>
      <c r="CF15" s="31">
        <f t="shared" ca="1" si="23"/>
        <v>0</v>
      </c>
      <c r="CG15" s="31">
        <f t="shared" ca="1" si="24"/>
        <v>0</v>
      </c>
      <c r="CH15" s="31">
        <f t="shared" ca="1" si="25"/>
        <v>0</v>
      </c>
      <c r="CI15" s="31">
        <f t="shared" ca="1" si="26"/>
        <v>0</v>
      </c>
      <c r="CJ15" s="31">
        <f t="shared" ca="1" si="27"/>
        <v>0</v>
      </c>
      <c r="CK15" s="32">
        <f t="shared" ref="CK15" ca="1" si="128">ROUND(Q15*$CV$3,2)</f>
        <v>0</v>
      </c>
      <c r="CL15" s="32">
        <f t="shared" ref="CL15" ca="1" si="129">ROUND(R15*$CV$3,2)</f>
        <v>0</v>
      </c>
      <c r="CM15" s="32">
        <f t="shared" ref="CM15" ca="1" si="130">ROUND(S15*$CV$3,2)</f>
        <v>0</v>
      </c>
      <c r="CN15" s="32">
        <f t="shared" ref="CN15" ca="1" si="131">ROUND(T15*$CV$3,2)</f>
        <v>0</v>
      </c>
      <c r="CO15" s="32">
        <f t="shared" ref="CO15" ca="1" si="132">ROUND(U15*$CV$3,2)</f>
        <v>0</v>
      </c>
      <c r="CP15" s="32">
        <f t="shared" ref="CP15" ca="1" si="133">ROUND(V15*$CV$3,2)</f>
        <v>0</v>
      </c>
      <c r="CQ15" s="32">
        <f t="shared" ref="CQ15" ca="1" si="134">ROUND(W15*$CV$3,2)</f>
        <v>0</v>
      </c>
      <c r="CR15" s="32">
        <f t="shared" ref="CR15" ca="1" si="135">ROUND(X15*$CV$3,2)</f>
        <v>0</v>
      </c>
      <c r="CS15" s="32">
        <f t="shared" ref="CS15" ca="1" si="136">ROUND(Y15*$CV$3,2)</f>
        <v>0</v>
      </c>
      <c r="CT15" s="32">
        <f t="shared" ref="CT15" ca="1" si="137">ROUND(Z15*$CV$3,2)</f>
        <v>0</v>
      </c>
      <c r="CU15" s="32">
        <f t="shared" ref="CU15" ca="1" si="138">ROUND(AA15*$CV$3,2)</f>
        <v>0</v>
      </c>
      <c r="CV15" s="32">
        <f t="shared" ref="CV15" ca="1" si="139">ROUND(AB15*$CV$3,2)</f>
        <v>0</v>
      </c>
      <c r="CW15" s="31">
        <f t="shared" ref="CW15" ca="1" si="140">BY15+CK15-AO15-BA15</f>
        <v>0</v>
      </c>
      <c r="CX15" s="31">
        <f t="shared" ref="CX15" ca="1" si="141">BZ15+CL15-AP15-BB15</f>
        <v>0</v>
      </c>
      <c r="CY15" s="31">
        <f t="shared" ref="CY15" ca="1" si="142">CA15+CM15-AQ15-BC15</f>
        <v>0</v>
      </c>
      <c r="CZ15" s="31">
        <f t="shared" ref="CZ15" ca="1" si="143">CB15+CN15-AR15-BD15</f>
        <v>0</v>
      </c>
      <c r="DA15" s="31">
        <f t="shared" ref="DA15" ca="1" si="144">CC15+CO15-AS15-BE15</f>
        <v>0</v>
      </c>
      <c r="DB15" s="31">
        <f t="shared" ref="DB15" ca="1" si="145">CD15+CP15-AT15-BF15</f>
        <v>0</v>
      </c>
      <c r="DC15" s="31">
        <f t="shared" ref="DC15" ca="1" si="146">CE15+CQ15-AU15-BG15</f>
        <v>0</v>
      </c>
      <c r="DD15" s="31">
        <f t="shared" ref="DD15" ca="1" si="147">CF15+CR15-AV15-BH15</f>
        <v>0</v>
      </c>
      <c r="DE15" s="31">
        <f t="shared" ref="DE15" ca="1" si="148">CG15+CS15-AW15-BI15</f>
        <v>0</v>
      </c>
      <c r="DF15" s="31">
        <f t="shared" ref="DF15" ca="1" si="149">CH15+CT15-AX15-BJ15</f>
        <v>0</v>
      </c>
      <c r="DG15" s="31">
        <f t="shared" ref="DG15" ca="1" si="150">CI15+CU15-AY15-BK15</f>
        <v>0</v>
      </c>
      <c r="DH15" s="31">
        <f t="shared" ref="DH15" ca="1" si="151">CJ15+CV15-AZ15-BL15</f>
        <v>0</v>
      </c>
      <c r="DI15" s="32">
        <f t="shared" ca="1" si="68"/>
        <v>0</v>
      </c>
      <c r="DJ15" s="32">
        <f t="shared" ca="1" si="69"/>
        <v>0</v>
      </c>
      <c r="DK15" s="32">
        <f t="shared" ca="1" si="70"/>
        <v>0</v>
      </c>
      <c r="DL15" s="32">
        <f t="shared" ca="1" si="71"/>
        <v>0</v>
      </c>
      <c r="DM15" s="32">
        <f t="shared" ca="1" si="72"/>
        <v>0</v>
      </c>
      <c r="DN15" s="32">
        <f t="shared" ca="1" si="73"/>
        <v>0</v>
      </c>
      <c r="DO15" s="32">
        <f t="shared" ca="1" si="74"/>
        <v>0</v>
      </c>
      <c r="DP15" s="32">
        <f t="shared" ca="1" si="75"/>
        <v>0</v>
      </c>
      <c r="DQ15" s="32">
        <f t="shared" ca="1" si="76"/>
        <v>0</v>
      </c>
      <c r="DR15" s="32">
        <f t="shared" ca="1" si="77"/>
        <v>0</v>
      </c>
      <c r="DS15" s="32">
        <f t="shared" ca="1" si="78"/>
        <v>0</v>
      </c>
      <c r="DT15" s="32">
        <f t="shared" ca="1" si="79"/>
        <v>0</v>
      </c>
      <c r="DU15" s="31">
        <f t="shared" ca="1" si="80"/>
        <v>0</v>
      </c>
      <c r="DV15" s="31">
        <f t="shared" ca="1" si="81"/>
        <v>0</v>
      </c>
      <c r="DW15" s="31">
        <f t="shared" ca="1" si="82"/>
        <v>0</v>
      </c>
      <c r="DX15" s="31">
        <f t="shared" ca="1" si="83"/>
        <v>0</v>
      </c>
      <c r="DY15" s="31">
        <f t="shared" ca="1" si="84"/>
        <v>0</v>
      </c>
      <c r="DZ15" s="31">
        <f t="shared" ca="1" si="85"/>
        <v>0</v>
      </c>
      <c r="EA15" s="31">
        <f t="shared" ca="1" si="86"/>
        <v>0</v>
      </c>
      <c r="EB15" s="31">
        <f t="shared" ca="1" si="87"/>
        <v>0</v>
      </c>
      <c r="EC15" s="31">
        <f t="shared" ca="1" si="88"/>
        <v>0</v>
      </c>
      <c r="ED15" s="31">
        <f t="shared" ca="1" si="89"/>
        <v>0</v>
      </c>
      <c r="EE15" s="31">
        <f t="shared" ca="1" si="90"/>
        <v>0</v>
      </c>
      <c r="EF15" s="31">
        <f t="shared" ca="1" si="91"/>
        <v>0</v>
      </c>
      <c r="EG15" s="32">
        <f t="shared" ca="1" si="92"/>
        <v>0</v>
      </c>
      <c r="EH15" s="32">
        <f t="shared" ca="1" si="93"/>
        <v>0</v>
      </c>
      <c r="EI15" s="32">
        <f t="shared" ca="1" si="94"/>
        <v>0</v>
      </c>
      <c r="EJ15" s="32">
        <f t="shared" ca="1" si="95"/>
        <v>0</v>
      </c>
      <c r="EK15" s="32">
        <f t="shared" ca="1" si="96"/>
        <v>0</v>
      </c>
      <c r="EL15" s="32">
        <f t="shared" ca="1" si="97"/>
        <v>0</v>
      </c>
      <c r="EM15" s="32">
        <f t="shared" ca="1" si="98"/>
        <v>0</v>
      </c>
      <c r="EN15" s="32">
        <f t="shared" ca="1" si="99"/>
        <v>0</v>
      </c>
      <c r="EO15" s="32">
        <f t="shared" ca="1" si="100"/>
        <v>0</v>
      </c>
      <c r="EP15" s="32">
        <f t="shared" ca="1" si="101"/>
        <v>0</v>
      </c>
      <c r="EQ15" s="32">
        <f t="shared" ca="1" si="102"/>
        <v>0</v>
      </c>
      <c r="ER15" s="32">
        <f t="shared" ca="1" si="103"/>
        <v>0</v>
      </c>
    </row>
    <row r="16" spans="1:148" x14ac:dyDescent="0.25">
      <c r="A16" t="s">
        <v>460</v>
      </c>
      <c r="B16" s="1" t="s">
        <v>18</v>
      </c>
      <c r="C16" t="str">
        <f t="shared" ca="1" si="1"/>
        <v>311S033N</v>
      </c>
      <c r="D16" t="str">
        <f t="shared" ca="1" si="2"/>
        <v>ATCO Electric Reversing POD - Elmsworth (731S)</v>
      </c>
      <c r="K16" s="48">
        <v>16.968240000000002</v>
      </c>
      <c r="L16" s="48">
        <v>62.338320000000003</v>
      </c>
      <c r="M16" s="48">
        <v>25.686720000000001</v>
      </c>
      <c r="N16" s="48">
        <v>152.26992000000001</v>
      </c>
      <c r="O16" s="48">
        <v>66.309119999999993</v>
      </c>
      <c r="P16" s="48">
        <v>85.115520000000004</v>
      </c>
      <c r="Q16" s="32"/>
      <c r="R16" s="32"/>
      <c r="S16" s="32"/>
      <c r="T16" s="32"/>
      <c r="U16" s="32"/>
      <c r="V16" s="32"/>
      <c r="W16" s="32">
        <v>666.24</v>
      </c>
      <c r="X16" s="32">
        <v>5184</v>
      </c>
      <c r="Y16" s="32">
        <v>408.03</v>
      </c>
      <c r="Z16" s="32">
        <v>4675.7700000000004</v>
      </c>
      <c r="AA16" s="32">
        <v>1351.1</v>
      </c>
      <c r="AB16" s="32">
        <v>3957.76</v>
      </c>
      <c r="AI16" s="2">
        <v>-6.52</v>
      </c>
      <c r="AJ16" s="2">
        <v>-6.52</v>
      </c>
      <c r="AK16" s="2">
        <v>-6.52</v>
      </c>
      <c r="AL16" s="2">
        <v>-6.52</v>
      </c>
      <c r="AM16" s="2">
        <v>-6.52</v>
      </c>
      <c r="AN16" s="2">
        <v>-6.52</v>
      </c>
      <c r="AO16" s="33"/>
      <c r="AP16" s="33"/>
      <c r="AQ16" s="33"/>
      <c r="AR16" s="33"/>
      <c r="AS16" s="33"/>
      <c r="AT16" s="33"/>
      <c r="AU16" s="33">
        <v>-43.44</v>
      </c>
      <c r="AV16" s="33">
        <v>-338</v>
      </c>
      <c r="AW16" s="33">
        <v>-26.6</v>
      </c>
      <c r="AX16" s="33">
        <v>-304.86</v>
      </c>
      <c r="AY16" s="33">
        <v>-88.09</v>
      </c>
      <c r="AZ16" s="33">
        <v>-258.05</v>
      </c>
      <c r="BA16" s="31">
        <f t="shared" si="44"/>
        <v>0</v>
      </c>
      <c r="BB16" s="31">
        <f t="shared" si="45"/>
        <v>0</v>
      </c>
      <c r="BC16" s="31">
        <f t="shared" si="46"/>
        <v>0</v>
      </c>
      <c r="BD16" s="31">
        <f t="shared" si="47"/>
        <v>0</v>
      </c>
      <c r="BE16" s="31">
        <f t="shared" si="48"/>
        <v>0</v>
      </c>
      <c r="BF16" s="31">
        <f t="shared" si="49"/>
        <v>0</v>
      </c>
      <c r="BG16" s="31">
        <f t="shared" si="50"/>
        <v>3.6</v>
      </c>
      <c r="BH16" s="31">
        <f t="shared" si="51"/>
        <v>27.99</v>
      </c>
      <c r="BI16" s="31">
        <f t="shared" si="52"/>
        <v>2.2000000000000002</v>
      </c>
      <c r="BJ16" s="31">
        <f t="shared" si="53"/>
        <v>13.09</v>
      </c>
      <c r="BK16" s="31">
        <f t="shared" si="54"/>
        <v>3.78</v>
      </c>
      <c r="BL16" s="31">
        <f t="shared" si="55"/>
        <v>11.08</v>
      </c>
      <c r="BM16" s="6">
        <f t="shared" ref="BM16:BX39" ca="1" si="152">VLOOKUP($C16,LossFactorLookup,3,FALSE)</f>
        <v>-0.12</v>
      </c>
      <c r="BN16" s="6">
        <f t="shared" ca="1" si="152"/>
        <v>-0.12</v>
      </c>
      <c r="BO16" s="6">
        <f t="shared" ca="1" si="152"/>
        <v>-0.12</v>
      </c>
      <c r="BP16" s="6">
        <f t="shared" ca="1" si="152"/>
        <v>-0.12</v>
      </c>
      <c r="BQ16" s="6">
        <f t="shared" ca="1" si="152"/>
        <v>-0.12</v>
      </c>
      <c r="BR16" s="6">
        <f t="shared" ca="1" si="152"/>
        <v>-0.12</v>
      </c>
      <c r="BS16" s="6">
        <f t="shared" ca="1" si="152"/>
        <v>-0.12</v>
      </c>
      <c r="BT16" s="6">
        <f t="shared" ca="1" si="152"/>
        <v>-0.12</v>
      </c>
      <c r="BU16" s="6">
        <f t="shared" ca="1" si="152"/>
        <v>-0.12</v>
      </c>
      <c r="BV16" s="6">
        <f t="shared" ca="1" si="152"/>
        <v>-0.12</v>
      </c>
      <c r="BW16" s="6">
        <f t="shared" ca="1" si="152"/>
        <v>-0.12</v>
      </c>
      <c r="BX16" s="6">
        <f t="shared" ca="1" si="152"/>
        <v>-0.12</v>
      </c>
      <c r="BY16" s="31">
        <f t="shared" ca="1" si="16"/>
        <v>0</v>
      </c>
      <c r="BZ16" s="31">
        <f t="shared" ca="1" si="17"/>
        <v>0</v>
      </c>
      <c r="CA16" s="31">
        <f t="shared" ca="1" si="18"/>
        <v>0</v>
      </c>
      <c r="CB16" s="31">
        <f t="shared" ca="1" si="19"/>
        <v>0</v>
      </c>
      <c r="CC16" s="31">
        <f t="shared" ca="1" si="20"/>
        <v>0</v>
      </c>
      <c r="CD16" s="31">
        <f t="shared" ca="1" si="21"/>
        <v>0</v>
      </c>
      <c r="CE16" s="31">
        <f t="shared" ca="1" si="22"/>
        <v>-79.95</v>
      </c>
      <c r="CF16" s="31">
        <f t="shared" ca="1" si="23"/>
        <v>-622.08000000000004</v>
      </c>
      <c r="CG16" s="31">
        <f t="shared" ca="1" si="24"/>
        <v>-48.96</v>
      </c>
      <c r="CH16" s="31">
        <f t="shared" ca="1" si="25"/>
        <v>-561.09</v>
      </c>
      <c r="CI16" s="31">
        <f t="shared" ca="1" si="26"/>
        <v>-162.13</v>
      </c>
      <c r="CJ16" s="31">
        <f t="shared" ca="1" si="27"/>
        <v>-474.93</v>
      </c>
      <c r="CK16" s="32">
        <f t="shared" ca="1" si="56"/>
        <v>0</v>
      </c>
      <c r="CL16" s="32">
        <f t="shared" ca="1" si="57"/>
        <v>0</v>
      </c>
      <c r="CM16" s="32">
        <f t="shared" ca="1" si="58"/>
        <v>0</v>
      </c>
      <c r="CN16" s="32">
        <f t="shared" ca="1" si="59"/>
        <v>0</v>
      </c>
      <c r="CO16" s="32">
        <f t="shared" ca="1" si="60"/>
        <v>0</v>
      </c>
      <c r="CP16" s="32">
        <f t="shared" ca="1" si="61"/>
        <v>0</v>
      </c>
      <c r="CQ16" s="32">
        <f t="shared" ca="1" si="62"/>
        <v>3.66</v>
      </c>
      <c r="CR16" s="32">
        <f t="shared" ca="1" si="63"/>
        <v>28.51</v>
      </c>
      <c r="CS16" s="32">
        <f t="shared" ca="1" si="64"/>
        <v>2.2400000000000002</v>
      </c>
      <c r="CT16" s="32">
        <f t="shared" ca="1" si="65"/>
        <v>25.72</v>
      </c>
      <c r="CU16" s="32">
        <f t="shared" ca="1" si="66"/>
        <v>7.43</v>
      </c>
      <c r="CV16" s="32">
        <f t="shared" ca="1" si="67"/>
        <v>21.77</v>
      </c>
      <c r="CW16" s="31">
        <f t="shared" ref="CW16:CW21" ca="1" si="153">BY16+CK16-AO16-BA16</f>
        <v>0</v>
      </c>
      <c r="CX16" s="31">
        <f t="shared" ref="CX16:CX21" ca="1" si="154">BZ16+CL16-AP16-BB16</f>
        <v>0</v>
      </c>
      <c r="CY16" s="31">
        <f t="shared" ref="CY16:CY21" ca="1" si="155">CA16+CM16-AQ16-BC16</f>
        <v>0</v>
      </c>
      <c r="CZ16" s="31">
        <f t="shared" ref="CZ16:CZ21" ca="1" si="156">CB16+CN16-AR16-BD16</f>
        <v>0</v>
      </c>
      <c r="DA16" s="31">
        <f t="shared" ref="DA16:DA21" ca="1" si="157">CC16+CO16-AS16-BE16</f>
        <v>0</v>
      </c>
      <c r="DB16" s="31">
        <f t="shared" ref="DB16:DB21" ca="1" si="158">CD16+CP16-AT16-BF16</f>
        <v>0</v>
      </c>
      <c r="DC16" s="31">
        <f t="shared" ref="DC16:DC21" ca="1" si="159">CE16+CQ16-AU16-BG16</f>
        <v>-36.45000000000001</v>
      </c>
      <c r="DD16" s="31">
        <f t="shared" ref="DD16:DD21" ca="1" si="160">CF16+CR16-AV16-BH16</f>
        <v>-283.56000000000006</v>
      </c>
      <c r="DE16" s="31">
        <f t="shared" ref="DE16:DE21" ca="1" si="161">CG16+CS16-AW16-BI16</f>
        <v>-22.319999999999997</v>
      </c>
      <c r="DF16" s="31">
        <f t="shared" ref="DF16:DF21" ca="1" si="162">CH16+CT16-AX16-BJ16</f>
        <v>-243.6</v>
      </c>
      <c r="DG16" s="31">
        <f t="shared" ref="DG16:DG21" ca="1" si="163">CI16+CU16-AY16-BK16</f>
        <v>-70.389999999999986</v>
      </c>
      <c r="DH16" s="31">
        <f t="shared" ref="DH16:DH21" ca="1" si="164">CJ16+CV16-AZ16-BL16</f>
        <v>-206.19000000000003</v>
      </c>
      <c r="DI16" s="32">
        <f t="shared" ca="1" si="68"/>
        <v>0</v>
      </c>
      <c r="DJ16" s="32">
        <f t="shared" ca="1" si="69"/>
        <v>0</v>
      </c>
      <c r="DK16" s="32">
        <f t="shared" ca="1" si="70"/>
        <v>0</v>
      </c>
      <c r="DL16" s="32">
        <f t="shared" ca="1" si="71"/>
        <v>0</v>
      </c>
      <c r="DM16" s="32">
        <f t="shared" ca="1" si="72"/>
        <v>0</v>
      </c>
      <c r="DN16" s="32">
        <f t="shared" ca="1" si="73"/>
        <v>0</v>
      </c>
      <c r="DO16" s="32">
        <f t="shared" ca="1" si="74"/>
        <v>-1.82</v>
      </c>
      <c r="DP16" s="32">
        <f t="shared" ca="1" si="75"/>
        <v>-14.18</v>
      </c>
      <c r="DQ16" s="32">
        <f t="shared" ca="1" si="76"/>
        <v>-1.1200000000000001</v>
      </c>
      <c r="DR16" s="32">
        <f t="shared" ca="1" si="77"/>
        <v>-12.18</v>
      </c>
      <c r="DS16" s="32">
        <f t="shared" ca="1" si="78"/>
        <v>-3.52</v>
      </c>
      <c r="DT16" s="32">
        <f t="shared" ca="1" si="79"/>
        <v>-10.31</v>
      </c>
      <c r="DU16" s="31">
        <f t="shared" ca="1" si="80"/>
        <v>0</v>
      </c>
      <c r="DV16" s="31">
        <f t="shared" ca="1" si="81"/>
        <v>0</v>
      </c>
      <c r="DW16" s="31">
        <f t="shared" ca="1" si="82"/>
        <v>0</v>
      </c>
      <c r="DX16" s="31">
        <f t="shared" ca="1" si="83"/>
        <v>0</v>
      </c>
      <c r="DY16" s="31">
        <f t="shared" ca="1" si="84"/>
        <v>0</v>
      </c>
      <c r="DZ16" s="31">
        <f t="shared" ca="1" si="85"/>
        <v>0</v>
      </c>
      <c r="EA16" s="31">
        <f t="shared" ca="1" si="86"/>
        <v>-4.5199999999999996</v>
      </c>
      <c r="EB16" s="31">
        <f t="shared" ca="1" si="87"/>
        <v>-34.619999999999997</v>
      </c>
      <c r="EC16" s="31">
        <f t="shared" ca="1" si="88"/>
        <v>-2.68</v>
      </c>
      <c r="ED16" s="31">
        <f t="shared" ca="1" si="89"/>
        <v>-28.83</v>
      </c>
      <c r="EE16" s="31">
        <f t="shared" ca="1" si="90"/>
        <v>-8.1999999999999993</v>
      </c>
      <c r="EF16" s="31">
        <f t="shared" ca="1" si="91"/>
        <v>-23.63</v>
      </c>
      <c r="EG16" s="32">
        <f t="shared" ca="1" si="92"/>
        <v>0</v>
      </c>
      <c r="EH16" s="32">
        <f t="shared" ca="1" si="93"/>
        <v>0</v>
      </c>
      <c r="EI16" s="32">
        <f t="shared" ca="1" si="94"/>
        <v>0</v>
      </c>
      <c r="EJ16" s="32">
        <f t="shared" ca="1" si="95"/>
        <v>0</v>
      </c>
      <c r="EK16" s="32">
        <f t="shared" ca="1" si="96"/>
        <v>0</v>
      </c>
      <c r="EL16" s="32">
        <f t="shared" ca="1" si="97"/>
        <v>0</v>
      </c>
      <c r="EM16" s="32">
        <f t="shared" ca="1" si="98"/>
        <v>-42.790000000000006</v>
      </c>
      <c r="EN16" s="32">
        <f t="shared" ca="1" si="99"/>
        <v>-332.36000000000007</v>
      </c>
      <c r="EO16" s="32">
        <f t="shared" ca="1" si="100"/>
        <v>-26.119999999999997</v>
      </c>
      <c r="EP16" s="32">
        <f t="shared" ca="1" si="101"/>
        <v>-284.61</v>
      </c>
      <c r="EQ16" s="32">
        <f t="shared" ca="1" si="102"/>
        <v>-82.109999999999985</v>
      </c>
      <c r="ER16" s="32">
        <f t="shared" ca="1" si="103"/>
        <v>-240.13000000000002</v>
      </c>
    </row>
    <row r="17" spans="1:148" x14ac:dyDescent="0.25">
      <c r="A17" t="s">
        <v>460</v>
      </c>
      <c r="B17" s="1" t="s">
        <v>19</v>
      </c>
      <c r="C17" t="str">
        <f t="shared" ca="1" si="1"/>
        <v>321S009N</v>
      </c>
      <c r="D17" t="str">
        <f t="shared" ca="1" si="2"/>
        <v>ATCO Electric Reversing POD - Carmon (830S)</v>
      </c>
      <c r="E17" s="48">
        <v>3485.2031999999999</v>
      </c>
      <c r="F17" s="48">
        <v>3751.4836799999998</v>
      </c>
      <c r="G17" s="48">
        <v>4489.9113600000001</v>
      </c>
      <c r="H17" s="48">
        <v>2642.4547200000002</v>
      </c>
      <c r="I17" s="48">
        <v>3439.3636799999999</v>
      </c>
      <c r="J17" s="48">
        <v>4584.5280000000002</v>
      </c>
      <c r="K17" s="48">
        <v>3291.6607199999999</v>
      </c>
      <c r="L17" s="48">
        <v>4745.9952000000003</v>
      </c>
      <c r="M17" s="48">
        <v>4701.5776800000003</v>
      </c>
      <c r="N17" s="48">
        <v>3927.5899199999999</v>
      </c>
      <c r="O17" s="48">
        <v>3199.2638400000001</v>
      </c>
      <c r="P17" s="48">
        <v>3378.6014399999999</v>
      </c>
      <c r="Q17" s="32">
        <v>76166.36</v>
      </c>
      <c r="R17" s="32">
        <v>65096.23</v>
      </c>
      <c r="S17" s="32">
        <v>66537.919999999998</v>
      </c>
      <c r="T17" s="32">
        <v>36137.800000000003</v>
      </c>
      <c r="U17" s="32">
        <v>54256.42</v>
      </c>
      <c r="V17" s="32">
        <v>70080.679999999993</v>
      </c>
      <c r="W17" s="32">
        <v>61574.69</v>
      </c>
      <c r="X17" s="32">
        <v>85730.04</v>
      </c>
      <c r="Y17" s="32">
        <v>82938.89</v>
      </c>
      <c r="Z17" s="32">
        <v>99222.44</v>
      </c>
      <c r="AA17" s="32">
        <v>51115.17</v>
      </c>
      <c r="AB17" s="32">
        <v>80776.73</v>
      </c>
      <c r="AC17" s="2">
        <v>-1.73</v>
      </c>
      <c r="AD17" s="2">
        <v>-1.73</v>
      </c>
      <c r="AE17" s="2">
        <v>-1.73</v>
      </c>
      <c r="AF17" s="2">
        <v>-1.73</v>
      </c>
      <c r="AG17" s="2">
        <v>-1.73</v>
      </c>
      <c r="AH17" s="2">
        <v>-1.73</v>
      </c>
      <c r="AI17" s="2">
        <v>-1.73</v>
      </c>
      <c r="AJ17" s="2">
        <v>-1.73</v>
      </c>
      <c r="AK17" s="2">
        <v>-1.73</v>
      </c>
      <c r="AL17" s="2">
        <v>-1.73</v>
      </c>
      <c r="AM17" s="2">
        <v>-1.73</v>
      </c>
      <c r="AN17" s="2">
        <v>-1.73</v>
      </c>
      <c r="AO17" s="33">
        <v>-1317.68</v>
      </c>
      <c r="AP17" s="33">
        <v>-1126.1600000000001</v>
      </c>
      <c r="AQ17" s="33">
        <v>-1151.1099999999999</v>
      </c>
      <c r="AR17" s="33">
        <v>-625.17999999999995</v>
      </c>
      <c r="AS17" s="33">
        <v>-938.64</v>
      </c>
      <c r="AT17" s="33">
        <v>-1212.4000000000001</v>
      </c>
      <c r="AU17" s="33">
        <v>-1065.24</v>
      </c>
      <c r="AV17" s="33">
        <v>-1483.13</v>
      </c>
      <c r="AW17" s="33">
        <v>-1434.84</v>
      </c>
      <c r="AX17" s="33">
        <v>-1716.55</v>
      </c>
      <c r="AY17" s="33">
        <v>-884.29</v>
      </c>
      <c r="AZ17" s="33">
        <v>-1397.44</v>
      </c>
      <c r="BA17" s="31">
        <f t="shared" si="44"/>
        <v>53.32</v>
      </c>
      <c r="BB17" s="31">
        <f t="shared" si="45"/>
        <v>45.57</v>
      </c>
      <c r="BC17" s="31">
        <f t="shared" si="46"/>
        <v>46.58</v>
      </c>
      <c r="BD17" s="31">
        <f t="shared" si="47"/>
        <v>144.55000000000001</v>
      </c>
      <c r="BE17" s="31">
        <f t="shared" si="48"/>
        <v>217.03</v>
      </c>
      <c r="BF17" s="31">
        <f t="shared" si="49"/>
        <v>280.32</v>
      </c>
      <c r="BG17" s="31">
        <f t="shared" si="50"/>
        <v>332.5</v>
      </c>
      <c r="BH17" s="31">
        <f t="shared" si="51"/>
        <v>462.94</v>
      </c>
      <c r="BI17" s="31">
        <f t="shared" si="52"/>
        <v>447.87</v>
      </c>
      <c r="BJ17" s="31">
        <f t="shared" si="53"/>
        <v>277.82</v>
      </c>
      <c r="BK17" s="31">
        <f t="shared" si="54"/>
        <v>143.12</v>
      </c>
      <c r="BL17" s="31">
        <f t="shared" si="55"/>
        <v>226.17</v>
      </c>
      <c r="BM17" s="6">
        <f t="shared" ca="1" si="152"/>
        <v>-8.0199999999999994E-2</v>
      </c>
      <c r="BN17" s="6">
        <f t="shared" ca="1" si="152"/>
        <v>-8.0199999999999994E-2</v>
      </c>
      <c r="BO17" s="6">
        <f t="shared" ca="1" si="152"/>
        <v>-8.0199999999999994E-2</v>
      </c>
      <c r="BP17" s="6">
        <f t="shared" ca="1" si="152"/>
        <v>-8.0199999999999994E-2</v>
      </c>
      <c r="BQ17" s="6">
        <f t="shared" ca="1" si="152"/>
        <v>-8.0199999999999994E-2</v>
      </c>
      <c r="BR17" s="6">
        <f t="shared" ca="1" si="152"/>
        <v>-8.0199999999999994E-2</v>
      </c>
      <c r="BS17" s="6">
        <f t="shared" ca="1" si="152"/>
        <v>-8.0199999999999994E-2</v>
      </c>
      <c r="BT17" s="6">
        <f t="shared" ca="1" si="152"/>
        <v>-8.0199999999999994E-2</v>
      </c>
      <c r="BU17" s="6">
        <f t="shared" ca="1" si="152"/>
        <v>-8.0199999999999994E-2</v>
      </c>
      <c r="BV17" s="6">
        <f t="shared" ca="1" si="152"/>
        <v>-8.0199999999999994E-2</v>
      </c>
      <c r="BW17" s="6">
        <f t="shared" ca="1" si="152"/>
        <v>-8.0199999999999994E-2</v>
      </c>
      <c r="BX17" s="6">
        <f t="shared" ca="1" si="152"/>
        <v>-8.0199999999999994E-2</v>
      </c>
      <c r="BY17" s="31">
        <f t="shared" ca="1" si="16"/>
        <v>-6108.54</v>
      </c>
      <c r="BZ17" s="31">
        <f t="shared" ca="1" si="17"/>
        <v>-5220.72</v>
      </c>
      <c r="CA17" s="31">
        <f t="shared" ca="1" si="18"/>
        <v>-5336.34</v>
      </c>
      <c r="CB17" s="31">
        <f t="shared" ca="1" si="19"/>
        <v>-2898.25</v>
      </c>
      <c r="CC17" s="31">
        <f t="shared" ca="1" si="20"/>
        <v>-4351.3599999999997</v>
      </c>
      <c r="CD17" s="31">
        <f t="shared" ca="1" si="21"/>
        <v>-5620.47</v>
      </c>
      <c r="CE17" s="31">
        <f t="shared" ca="1" si="22"/>
        <v>-4938.29</v>
      </c>
      <c r="CF17" s="31">
        <f t="shared" ca="1" si="23"/>
        <v>-6875.55</v>
      </c>
      <c r="CG17" s="31">
        <f t="shared" ca="1" si="24"/>
        <v>-6651.7</v>
      </c>
      <c r="CH17" s="31">
        <f t="shared" ca="1" si="25"/>
        <v>-7957.64</v>
      </c>
      <c r="CI17" s="31">
        <f t="shared" ca="1" si="26"/>
        <v>-4099.4399999999996</v>
      </c>
      <c r="CJ17" s="31">
        <f t="shared" ca="1" si="27"/>
        <v>-6478.29</v>
      </c>
      <c r="CK17" s="32">
        <f t="shared" ca="1" si="56"/>
        <v>418.91</v>
      </c>
      <c r="CL17" s="32">
        <f t="shared" ca="1" si="57"/>
        <v>358.03</v>
      </c>
      <c r="CM17" s="32">
        <f t="shared" ca="1" si="58"/>
        <v>365.96</v>
      </c>
      <c r="CN17" s="32">
        <f t="shared" ca="1" si="59"/>
        <v>198.76</v>
      </c>
      <c r="CO17" s="32">
        <f t="shared" ca="1" si="60"/>
        <v>298.41000000000003</v>
      </c>
      <c r="CP17" s="32">
        <f t="shared" ca="1" si="61"/>
        <v>385.44</v>
      </c>
      <c r="CQ17" s="32">
        <f t="shared" ca="1" si="62"/>
        <v>338.66</v>
      </c>
      <c r="CR17" s="32">
        <f t="shared" ca="1" si="63"/>
        <v>471.52</v>
      </c>
      <c r="CS17" s="32">
        <f t="shared" ca="1" si="64"/>
        <v>456.16</v>
      </c>
      <c r="CT17" s="32">
        <f t="shared" ca="1" si="65"/>
        <v>545.72</v>
      </c>
      <c r="CU17" s="32">
        <f t="shared" ca="1" si="66"/>
        <v>281.13</v>
      </c>
      <c r="CV17" s="32">
        <f t="shared" ca="1" si="67"/>
        <v>444.27</v>
      </c>
      <c r="CW17" s="31">
        <f t="shared" ca="1" si="153"/>
        <v>-4425.2699999999995</v>
      </c>
      <c r="CX17" s="31">
        <f t="shared" ca="1" si="154"/>
        <v>-3782.1000000000008</v>
      </c>
      <c r="CY17" s="31">
        <f t="shared" ca="1" si="155"/>
        <v>-3865.8500000000004</v>
      </c>
      <c r="CZ17" s="31">
        <f t="shared" ca="1" si="156"/>
        <v>-2218.86</v>
      </c>
      <c r="DA17" s="31">
        <f t="shared" ca="1" si="157"/>
        <v>-3331.34</v>
      </c>
      <c r="DB17" s="31">
        <f t="shared" ca="1" si="158"/>
        <v>-4302.9500000000007</v>
      </c>
      <c r="DC17" s="31">
        <f t="shared" ca="1" si="159"/>
        <v>-3866.8900000000003</v>
      </c>
      <c r="DD17" s="31">
        <f t="shared" ca="1" si="160"/>
        <v>-5383.84</v>
      </c>
      <c r="DE17" s="31">
        <f t="shared" ca="1" si="161"/>
        <v>-5208.57</v>
      </c>
      <c r="DF17" s="31">
        <f t="shared" ca="1" si="162"/>
        <v>-5973.19</v>
      </c>
      <c r="DG17" s="31">
        <f t="shared" ca="1" si="163"/>
        <v>-3077.1399999999994</v>
      </c>
      <c r="DH17" s="31">
        <f t="shared" ca="1" si="164"/>
        <v>-4862.75</v>
      </c>
      <c r="DI17" s="32">
        <f t="shared" ca="1" si="68"/>
        <v>-221.26</v>
      </c>
      <c r="DJ17" s="32">
        <f t="shared" ca="1" si="69"/>
        <v>-189.11</v>
      </c>
      <c r="DK17" s="32">
        <f t="shared" ca="1" si="70"/>
        <v>-193.29</v>
      </c>
      <c r="DL17" s="32">
        <f t="shared" ca="1" si="71"/>
        <v>-110.94</v>
      </c>
      <c r="DM17" s="32">
        <f t="shared" ca="1" si="72"/>
        <v>-166.57</v>
      </c>
      <c r="DN17" s="32">
        <f t="shared" ca="1" si="73"/>
        <v>-215.15</v>
      </c>
      <c r="DO17" s="32">
        <f t="shared" ca="1" si="74"/>
        <v>-193.34</v>
      </c>
      <c r="DP17" s="32">
        <f t="shared" ca="1" si="75"/>
        <v>-269.19</v>
      </c>
      <c r="DQ17" s="32">
        <f t="shared" ca="1" si="76"/>
        <v>-260.43</v>
      </c>
      <c r="DR17" s="32">
        <f t="shared" ca="1" si="77"/>
        <v>-298.66000000000003</v>
      </c>
      <c r="DS17" s="32">
        <f t="shared" ca="1" si="78"/>
        <v>-153.86000000000001</v>
      </c>
      <c r="DT17" s="32">
        <f t="shared" ca="1" si="79"/>
        <v>-243.14</v>
      </c>
      <c r="DU17" s="31">
        <f t="shared" ca="1" si="80"/>
        <v>-598.19000000000005</v>
      </c>
      <c r="DV17" s="31">
        <f t="shared" ca="1" si="81"/>
        <v>-504.04</v>
      </c>
      <c r="DW17" s="31">
        <f t="shared" ca="1" si="82"/>
        <v>-508.31</v>
      </c>
      <c r="DX17" s="31">
        <f t="shared" ca="1" si="83"/>
        <v>-287.52</v>
      </c>
      <c r="DY17" s="31">
        <f t="shared" ca="1" si="84"/>
        <v>-425.53</v>
      </c>
      <c r="DZ17" s="31">
        <f t="shared" ca="1" si="85"/>
        <v>-541.44000000000005</v>
      </c>
      <c r="EA17" s="31">
        <f t="shared" ca="1" si="86"/>
        <v>-479.44</v>
      </c>
      <c r="EB17" s="31">
        <f t="shared" ca="1" si="87"/>
        <v>-657.26</v>
      </c>
      <c r="EC17" s="31">
        <f t="shared" ca="1" si="88"/>
        <v>-625.94000000000005</v>
      </c>
      <c r="ED17" s="31">
        <f t="shared" ca="1" si="89"/>
        <v>-706.81</v>
      </c>
      <c r="EE17" s="31">
        <f t="shared" ca="1" si="90"/>
        <v>-358.26</v>
      </c>
      <c r="EF17" s="31">
        <f t="shared" ca="1" si="91"/>
        <v>-557.17999999999995</v>
      </c>
      <c r="EG17" s="32">
        <f t="shared" ca="1" si="92"/>
        <v>-5244.7199999999993</v>
      </c>
      <c r="EH17" s="32">
        <f t="shared" ca="1" si="93"/>
        <v>-4475.2500000000009</v>
      </c>
      <c r="EI17" s="32">
        <f t="shared" ca="1" si="94"/>
        <v>-4567.4500000000007</v>
      </c>
      <c r="EJ17" s="32">
        <f t="shared" ca="1" si="95"/>
        <v>-2617.3200000000002</v>
      </c>
      <c r="EK17" s="32">
        <f t="shared" ca="1" si="96"/>
        <v>-3923.4400000000005</v>
      </c>
      <c r="EL17" s="32">
        <f t="shared" ca="1" si="97"/>
        <v>-5059.5400000000009</v>
      </c>
      <c r="EM17" s="32">
        <f t="shared" ca="1" si="98"/>
        <v>-4539.67</v>
      </c>
      <c r="EN17" s="32">
        <f t="shared" ca="1" si="99"/>
        <v>-6310.29</v>
      </c>
      <c r="EO17" s="32">
        <f t="shared" ca="1" si="100"/>
        <v>-6094.9400000000005</v>
      </c>
      <c r="EP17" s="32">
        <f t="shared" ca="1" si="101"/>
        <v>-6978.66</v>
      </c>
      <c r="EQ17" s="32">
        <f t="shared" ca="1" si="102"/>
        <v>-3589.2599999999993</v>
      </c>
      <c r="ER17" s="32">
        <f t="shared" ca="1" si="103"/>
        <v>-5663.0700000000006</v>
      </c>
    </row>
    <row r="18" spans="1:148" x14ac:dyDescent="0.25">
      <c r="A18" t="s">
        <v>460</v>
      </c>
      <c r="B18" s="1" t="s">
        <v>201</v>
      </c>
      <c r="C18" t="str">
        <f t="shared" ca="1" si="1"/>
        <v>321S033</v>
      </c>
      <c r="D18" t="str">
        <f t="shared" ca="1" si="2"/>
        <v>ATCO Electric DOS - Daishowa-Marubeni (839S)</v>
      </c>
      <c r="I18" s="48">
        <v>4.4653999999999998</v>
      </c>
      <c r="Q18" s="32"/>
      <c r="R18" s="32"/>
      <c r="S18" s="32"/>
      <c r="T18" s="32"/>
      <c r="U18" s="32">
        <v>66.87</v>
      </c>
      <c r="V18" s="32"/>
      <c r="W18" s="32"/>
      <c r="X18" s="32"/>
      <c r="Y18" s="32"/>
      <c r="Z18" s="32"/>
      <c r="AA18" s="32"/>
      <c r="AB18" s="32"/>
      <c r="AC18" s="2">
        <v>2.61</v>
      </c>
      <c r="AD18" s="2">
        <v>2.61</v>
      </c>
      <c r="AE18" s="2">
        <v>2.61</v>
      </c>
      <c r="AF18" s="2">
        <v>2.61</v>
      </c>
      <c r="AG18" s="2">
        <v>2.61</v>
      </c>
      <c r="AH18" s="2">
        <v>2.61</v>
      </c>
      <c r="AI18" s="2">
        <v>2.61</v>
      </c>
      <c r="AJ18" s="2">
        <v>2.61</v>
      </c>
      <c r="AK18" s="2">
        <v>2.61</v>
      </c>
      <c r="AL18" s="2">
        <v>2.61</v>
      </c>
      <c r="AM18" s="2">
        <v>2.61</v>
      </c>
      <c r="AN18" s="2">
        <v>2.61</v>
      </c>
      <c r="AO18" s="33"/>
      <c r="AP18" s="33"/>
      <c r="AQ18" s="33"/>
      <c r="AR18" s="33"/>
      <c r="AS18" s="33">
        <v>1.74</v>
      </c>
      <c r="AT18" s="33"/>
      <c r="AU18" s="33"/>
      <c r="AV18" s="33"/>
      <c r="AW18" s="33"/>
      <c r="AX18" s="33"/>
      <c r="AY18" s="33"/>
      <c r="AZ18" s="33"/>
      <c r="BA18" s="31">
        <f t="shared" ref="BA18" si="165">ROUND(Q18*BA$3,2)</f>
        <v>0</v>
      </c>
      <c r="BB18" s="31">
        <f t="shared" ref="BB18" si="166">ROUND(R18*BB$3,2)</f>
        <v>0</v>
      </c>
      <c r="BC18" s="31">
        <f t="shared" ref="BC18" si="167">ROUND(S18*BC$3,2)</f>
        <v>0</v>
      </c>
      <c r="BD18" s="31">
        <f t="shared" ref="BD18" si="168">ROUND(T18*BD$3,2)</f>
        <v>0</v>
      </c>
      <c r="BE18" s="31">
        <f t="shared" ref="BE18" si="169">ROUND(U18*BE$3,2)</f>
        <v>0.27</v>
      </c>
      <c r="BF18" s="31">
        <f t="shared" ref="BF18" si="170">ROUND(V18*BF$3,2)</f>
        <v>0</v>
      </c>
      <c r="BG18" s="31">
        <f t="shared" ref="BG18" si="171">ROUND(W18*BG$3,2)</f>
        <v>0</v>
      </c>
      <c r="BH18" s="31">
        <f t="shared" ref="BH18" si="172">ROUND(X18*BH$3,2)</f>
        <v>0</v>
      </c>
      <c r="BI18" s="31">
        <f t="shared" ref="BI18" si="173">ROUND(Y18*BI$3,2)</f>
        <v>0</v>
      </c>
      <c r="BJ18" s="31">
        <f t="shared" ref="BJ18" si="174">ROUND(Z18*BJ$3,2)</f>
        <v>0</v>
      </c>
      <c r="BK18" s="31">
        <f t="shared" ref="BK18" si="175">ROUND(AA18*BK$3,2)</f>
        <v>0</v>
      </c>
      <c r="BL18" s="31">
        <f t="shared" ref="BL18" si="176">ROUND(AB18*BL$3,2)</f>
        <v>0</v>
      </c>
      <c r="BM18" s="6">
        <f t="shared" ref="BM18:BX18" ca="1" si="177">VLOOKUP($C18,LossFactorLookup,3,FALSE)</f>
        <v>0.12</v>
      </c>
      <c r="BN18" s="6">
        <f t="shared" ca="1" si="177"/>
        <v>0.12</v>
      </c>
      <c r="BO18" s="6">
        <f t="shared" ca="1" si="177"/>
        <v>0.12</v>
      </c>
      <c r="BP18" s="6">
        <f t="shared" ca="1" si="177"/>
        <v>0.12</v>
      </c>
      <c r="BQ18" s="6">
        <f t="shared" ca="1" si="177"/>
        <v>0.12</v>
      </c>
      <c r="BR18" s="6">
        <f t="shared" ca="1" si="177"/>
        <v>0.12</v>
      </c>
      <c r="BS18" s="6">
        <f t="shared" ca="1" si="177"/>
        <v>0.12</v>
      </c>
      <c r="BT18" s="6">
        <f t="shared" ca="1" si="177"/>
        <v>0.12</v>
      </c>
      <c r="BU18" s="6">
        <f t="shared" ca="1" si="177"/>
        <v>0.12</v>
      </c>
      <c r="BV18" s="6">
        <f t="shared" ca="1" si="177"/>
        <v>0.12</v>
      </c>
      <c r="BW18" s="6">
        <f t="shared" ca="1" si="177"/>
        <v>0.12</v>
      </c>
      <c r="BX18" s="6">
        <f t="shared" ca="1" si="177"/>
        <v>0.12</v>
      </c>
      <c r="BY18" s="31">
        <f t="shared" ca="1" si="16"/>
        <v>0</v>
      </c>
      <c r="BZ18" s="31">
        <f t="shared" ca="1" si="17"/>
        <v>0</v>
      </c>
      <c r="CA18" s="31">
        <f t="shared" ca="1" si="18"/>
        <v>0</v>
      </c>
      <c r="CB18" s="31">
        <f t="shared" ca="1" si="19"/>
        <v>0</v>
      </c>
      <c r="CC18" s="31">
        <f t="shared" ca="1" si="20"/>
        <v>1.74</v>
      </c>
      <c r="CD18" s="31">
        <f t="shared" ca="1" si="21"/>
        <v>0</v>
      </c>
      <c r="CE18" s="31">
        <f t="shared" ca="1" si="22"/>
        <v>0</v>
      </c>
      <c r="CF18" s="31">
        <f t="shared" ca="1" si="23"/>
        <v>0</v>
      </c>
      <c r="CG18" s="31">
        <f t="shared" ca="1" si="24"/>
        <v>0</v>
      </c>
      <c r="CH18" s="31">
        <f t="shared" ca="1" si="25"/>
        <v>0</v>
      </c>
      <c r="CI18" s="31">
        <f t="shared" ca="1" si="26"/>
        <v>0</v>
      </c>
      <c r="CJ18" s="31">
        <f t="shared" ca="1" si="27"/>
        <v>0</v>
      </c>
      <c r="CK18" s="32">
        <f t="shared" ref="CK18" ca="1" si="178">ROUND(Q18*$CV$3,2)</f>
        <v>0</v>
      </c>
      <c r="CL18" s="32">
        <f t="shared" ref="CL18" ca="1" si="179">ROUND(R18*$CV$3,2)</f>
        <v>0</v>
      </c>
      <c r="CM18" s="32">
        <f t="shared" ref="CM18" ca="1" si="180">ROUND(S18*$CV$3,2)</f>
        <v>0</v>
      </c>
      <c r="CN18" s="32">
        <f t="shared" ref="CN18" ca="1" si="181">ROUND(T18*$CV$3,2)</f>
        <v>0</v>
      </c>
      <c r="CO18" s="32">
        <f t="shared" ref="CO18" ca="1" si="182">ROUND(U18*$CV$3,2)</f>
        <v>0.37</v>
      </c>
      <c r="CP18" s="32">
        <f t="shared" ref="CP18" ca="1" si="183">ROUND(V18*$CV$3,2)</f>
        <v>0</v>
      </c>
      <c r="CQ18" s="32">
        <f t="shared" ref="CQ18" ca="1" si="184">ROUND(W18*$CV$3,2)</f>
        <v>0</v>
      </c>
      <c r="CR18" s="32">
        <f t="shared" ref="CR18" ca="1" si="185">ROUND(X18*$CV$3,2)</f>
        <v>0</v>
      </c>
      <c r="CS18" s="32">
        <f t="shared" ref="CS18" ca="1" si="186">ROUND(Y18*$CV$3,2)</f>
        <v>0</v>
      </c>
      <c r="CT18" s="32">
        <f t="shared" ref="CT18" ca="1" si="187">ROUND(Z18*$CV$3,2)</f>
        <v>0</v>
      </c>
      <c r="CU18" s="32">
        <f t="shared" ref="CU18" ca="1" si="188">ROUND(AA18*$CV$3,2)</f>
        <v>0</v>
      </c>
      <c r="CV18" s="32">
        <f t="shared" ref="CV18" ca="1" si="189">ROUND(AB18*$CV$3,2)</f>
        <v>0</v>
      </c>
      <c r="CW18" s="31">
        <f t="shared" ref="CW18" ca="1" si="190">BY18+CK18-AO18-BA18</f>
        <v>0</v>
      </c>
      <c r="CX18" s="31">
        <f t="shared" ref="CX18" ca="1" si="191">BZ18+CL18-AP18-BB18</f>
        <v>0</v>
      </c>
      <c r="CY18" s="31">
        <f t="shared" ref="CY18" ca="1" si="192">CA18+CM18-AQ18-BC18</f>
        <v>0</v>
      </c>
      <c r="CZ18" s="31">
        <f t="shared" ref="CZ18" ca="1" si="193">CB18+CN18-AR18-BD18</f>
        <v>0</v>
      </c>
      <c r="DA18" s="31">
        <f t="shared" ref="DA18" ca="1" si="194">CC18+CO18-AS18-BE18</f>
        <v>9.9999999999999867E-2</v>
      </c>
      <c r="DB18" s="31">
        <f t="shared" ref="DB18" ca="1" si="195">CD18+CP18-AT18-BF18</f>
        <v>0</v>
      </c>
      <c r="DC18" s="31">
        <f t="shared" ref="DC18" ca="1" si="196">CE18+CQ18-AU18-BG18</f>
        <v>0</v>
      </c>
      <c r="DD18" s="31">
        <f t="shared" ref="DD18" ca="1" si="197">CF18+CR18-AV18-BH18</f>
        <v>0</v>
      </c>
      <c r="DE18" s="31">
        <f t="shared" ref="DE18" ca="1" si="198">CG18+CS18-AW18-BI18</f>
        <v>0</v>
      </c>
      <c r="DF18" s="31">
        <f t="shared" ref="DF18" ca="1" si="199">CH18+CT18-AX18-BJ18</f>
        <v>0</v>
      </c>
      <c r="DG18" s="31">
        <f t="shared" ref="DG18" ca="1" si="200">CI18+CU18-AY18-BK18</f>
        <v>0</v>
      </c>
      <c r="DH18" s="31">
        <f t="shared" ref="DH18" ca="1" si="201">CJ18+CV18-AZ18-BL18</f>
        <v>0</v>
      </c>
      <c r="DI18" s="32">
        <f t="shared" ca="1" si="68"/>
        <v>0</v>
      </c>
      <c r="DJ18" s="32">
        <f t="shared" ca="1" si="69"/>
        <v>0</v>
      </c>
      <c r="DK18" s="32">
        <f t="shared" ca="1" si="70"/>
        <v>0</v>
      </c>
      <c r="DL18" s="32">
        <f t="shared" ca="1" si="71"/>
        <v>0</v>
      </c>
      <c r="DM18" s="32">
        <f t="shared" ca="1" si="72"/>
        <v>0</v>
      </c>
      <c r="DN18" s="32">
        <f t="shared" ca="1" si="73"/>
        <v>0</v>
      </c>
      <c r="DO18" s="32">
        <f t="shared" ca="1" si="74"/>
        <v>0</v>
      </c>
      <c r="DP18" s="32">
        <f t="shared" ca="1" si="75"/>
        <v>0</v>
      </c>
      <c r="DQ18" s="32">
        <f t="shared" ca="1" si="76"/>
        <v>0</v>
      </c>
      <c r="DR18" s="32">
        <f t="shared" ca="1" si="77"/>
        <v>0</v>
      </c>
      <c r="DS18" s="32">
        <f t="shared" ca="1" si="78"/>
        <v>0</v>
      </c>
      <c r="DT18" s="32">
        <f t="shared" ca="1" si="79"/>
        <v>0</v>
      </c>
      <c r="DU18" s="31">
        <f t="shared" ca="1" si="80"/>
        <v>0</v>
      </c>
      <c r="DV18" s="31">
        <f t="shared" ca="1" si="81"/>
        <v>0</v>
      </c>
      <c r="DW18" s="31">
        <f t="shared" ca="1" si="82"/>
        <v>0</v>
      </c>
      <c r="DX18" s="31">
        <f t="shared" ca="1" si="83"/>
        <v>0</v>
      </c>
      <c r="DY18" s="31">
        <f t="shared" ca="1" si="84"/>
        <v>0.01</v>
      </c>
      <c r="DZ18" s="31">
        <f t="shared" ca="1" si="85"/>
        <v>0</v>
      </c>
      <c r="EA18" s="31">
        <f t="shared" ca="1" si="86"/>
        <v>0</v>
      </c>
      <c r="EB18" s="31">
        <f t="shared" ca="1" si="87"/>
        <v>0</v>
      </c>
      <c r="EC18" s="31">
        <f t="shared" ca="1" si="88"/>
        <v>0</v>
      </c>
      <c r="ED18" s="31">
        <f t="shared" ca="1" si="89"/>
        <v>0</v>
      </c>
      <c r="EE18" s="31">
        <f t="shared" ca="1" si="90"/>
        <v>0</v>
      </c>
      <c r="EF18" s="31">
        <f t="shared" ca="1" si="91"/>
        <v>0</v>
      </c>
      <c r="EG18" s="32">
        <f t="shared" ca="1" si="92"/>
        <v>0</v>
      </c>
      <c r="EH18" s="32">
        <f t="shared" ca="1" si="93"/>
        <v>0</v>
      </c>
      <c r="EI18" s="32">
        <f t="shared" ca="1" si="94"/>
        <v>0</v>
      </c>
      <c r="EJ18" s="32">
        <f t="shared" ca="1" si="95"/>
        <v>0</v>
      </c>
      <c r="EK18" s="32">
        <f t="shared" ca="1" si="96"/>
        <v>0.10999999999999986</v>
      </c>
      <c r="EL18" s="32">
        <f t="shared" ca="1" si="97"/>
        <v>0</v>
      </c>
      <c r="EM18" s="32">
        <f t="shared" ca="1" si="98"/>
        <v>0</v>
      </c>
      <c r="EN18" s="32">
        <f t="shared" ca="1" si="99"/>
        <v>0</v>
      </c>
      <c r="EO18" s="32">
        <f t="shared" ca="1" si="100"/>
        <v>0</v>
      </c>
      <c r="EP18" s="32">
        <f t="shared" ca="1" si="101"/>
        <v>0</v>
      </c>
      <c r="EQ18" s="32">
        <f t="shared" ca="1" si="102"/>
        <v>0</v>
      </c>
      <c r="ER18" s="32">
        <f t="shared" ca="1" si="103"/>
        <v>0</v>
      </c>
    </row>
    <row r="19" spans="1:148" x14ac:dyDescent="0.25">
      <c r="A19" t="s">
        <v>460</v>
      </c>
      <c r="B19" s="1" t="s">
        <v>20</v>
      </c>
      <c r="C19" t="str">
        <f t="shared" ca="1" si="1"/>
        <v>325S009N</v>
      </c>
      <c r="D19" t="str">
        <f t="shared" ca="1" si="2"/>
        <v>ATCO Electric Reversing POD - Hotchkiss (788S)</v>
      </c>
      <c r="H19" s="48">
        <v>15.76416</v>
      </c>
      <c r="I19" s="48">
        <v>96.442800000000005</v>
      </c>
      <c r="J19" s="48">
        <v>11.796720000000001</v>
      </c>
      <c r="K19" s="48">
        <v>8.4640799999999992</v>
      </c>
      <c r="L19" s="48">
        <v>85.863839999999996</v>
      </c>
      <c r="M19" s="48">
        <v>186.20328000000001</v>
      </c>
      <c r="N19" s="48">
        <v>114.8592</v>
      </c>
      <c r="O19" s="48">
        <v>49.965600000000002</v>
      </c>
      <c r="P19" s="48">
        <v>159.27791999999999</v>
      </c>
      <c r="Q19" s="32"/>
      <c r="R19" s="32"/>
      <c r="S19" s="32"/>
      <c r="T19" s="32">
        <v>189.3</v>
      </c>
      <c r="U19" s="32">
        <v>1358.81</v>
      </c>
      <c r="V19" s="32">
        <v>144.16</v>
      </c>
      <c r="W19" s="32">
        <v>170.36</v>
      </c>
      <c r="X19" s="32">
        <v>1349.93</v>
      </c>
      <c r="Y19" s="32">
        <v>2977.44</v>
      </c>
      <c r="Z19" s="32">
        <v>2621.65</v>
      </c>
      <c r="AA19" s="32">
        <v>696.2</v>
      </c>
      <c r="AB19" s="32">
        <v>3286.76</v>
      </c>
      <c r="AF19" s="2">
        <v>-5.25</v>
      </c>
      <c r="AG19" s="2">
        <v>-5.25</v>
      </c>
      <c r="AH19" s="2">
        <v>-5.25</v>
      </c>
      <c r="AI19" s="2">
        <v>-5.25</v>
      </c>
      <c r="AJ19" s="2">
        <v>-5.25</v>
      </c>
      <c r="AK19" s="2">
        <v>-5.25</v>
      </c>
      <c r="AL19" s="2">
        <v>-5.25</v>
      </c>
      <c r="AM19" s="2">
        <v>-5.25</v>
      </c>
      <c r="AN19" s="2">
        <v>-5.25</v>
      </c>
      <c r="AO19" s="33"/>
      <c r="AP19" s="33"/>
      <c r="AQ19" s="33"/>
      <c r="AR19" s="33">
        <v>-9.94</v>
      </c>
      <c r="AS19" s="33">
        <v>-71.34</v>
      </c>
      <c r="AT19" s="33">
        <v>-7.57</v>
      </c>
      <c r="AU19" s="33">
        <v>-8.94</v>
      </c>
      <c r="AV19" s="33">
        <v>-70.87</v>
      </c>
      <c r="AW19" s="33">
        <v>-156.32</v>
      </c>
      <c r="AX19" s="33">
        <v>-137.63999999999999</v>
      </c>
      <c r="AY19" s="33">
        <v>-36.549999999999997</v>
      </c>
      <c r="AZ19" s="33">
        <v>-172.55</v>
      </c>
      <c r="BA19" s="31">
        <f t="shared" si="44"/>
        <v>0</v>
      </c>
      <c r="BB19" s="31">
        <f t="shared" si="45"/>
        <v>0</v>
      </c>
      <c r="BC19" s="31">
        <f t="shared" si="46"/>
        <v>0</v>
      </c>
      <c r="BD19" s="31">
        <f t="shared" si="47"/>
        <v>0.76</v>
      </c>
      <c r="BE19" s="31">
        <f t="shared" si="48"/>
        <v>5.44</v>
      </c>
      <c r="BF19" s="31">
        <f t="shared" si="49"/>
        <v>0.57999999999999996</v>
      </c>
      <c r="BG19" s="31">
        <f t="shared" si="50"/>
        <v>0.92</v>
      </c>
      <c r="BH19" s="31">
        <f t="shared" si="51"/>
        <v>7.29</v>
      </c>
      <c r="BI19" s="31">
        <f t="shared" si="52"/>
        <v>16.079999999999998</v>
      </c>
      <c r="BJ19" s="31">
        <f t="shared" si="53"/>
        <v>7.34</v>
      </c>
      <c r="BK19" s="31">
        <f t="shared" si="54"/>
        <v>1.95</v>
      </c>
      <c r="BL19" s="31">
        <f t="shared" si="55"/>
        <v>9.1999999999999993</v>
      </c>
      <c r="BM19" s="6">
        <f t="shared" ca="1" si="152"/>
        <v>-0.12</v>
      </c>
      <c r="BN19" s="6">
        <f t="shared" ca="1" si="152"/>
        <v>-0.12</v>
      </c>
      <c r="BO19" s="6">
        <f t="shared" ca="1" si="152"/>
        <v>-0.12</v>
      </c>
      <c r="BP19" s="6">
        <f t="shared" ca="1" si="152"/>
        <v>-0.12</v>
      </c>
      <c r="BQ19" s="6">
        <f t="shared" ca="1" si="152"/>
        <v>-0.12</v>
      </c>
      <c r="BR19" s="6">
        <f t="shared" ca="1" si="152"/>
        <v>-0.12</v>
      </c>
      <c r="BS19" s="6">
        <f t="shared" ca="1" si="152"/>
        <v>-0.12</v>
      </c>
      <c r="BT19" s="6">
        <f t="shared" ca="1" si="152"/>
        <v>-0.12</v>
      </c>
      <c r="BU19" s="6">
        <f t="shared" ca="1" si="152"/>
        <v>-0.12</v>
      </c>
      <c r="BV19" s="6">
        <f t="shared" ca="1" si="152"/>
        <v>-0.12</v>
      </c>
      <c r="BW19" s="6">
        <f t="shared" ca="1" si="152"/>
        <v>-0.12</v>
      </c>
      <c r="BX19" s="6">
        <f t="shared" ca="1" si="152"/>
        <v>-0.12</v>
      </c>
      <c r="BY19" s="31">
        <f t="shared" ca="1" si="16"/>
        <v>0</v>
      </c>
      <c r="BZ19" s="31">
        <f t="shared" ca="1" si="17"/>
        <v>0</v>
      </c>
      <c r="CA19" s="31">
        <f t="shared" ca="1" si="18"/>
        <v>0</v>
      </c>
      <c r="CB19" s="31">
        <f t="shared" ca="1" si="19"/>
        <v>-22.72</v>
      </c>
      <c r="CC19" s="31">
        <f t="shared" ca="1" si="20"/>
        <v>-163.06</v>
      </c>
      <c r="CD19" s="31">
        <f t="shared" ca="1" si="21"/>
        <v>-17.3</v>
      </c>
      <c r="CE19" s="31">
        <f t="shared" ca="1" si="22"/>
        <v>-20.440000000000001</v>
      </c>
      <c r="CF19" s="31">
        <f t="shared" ca="1" si="23"/>
        <v>-161.99</v>
      </c>
      <c r="CG19" s="31">
        <f t="shared" ca="1" si="24"/>
        <v>-357.29</v>
      </c>
      <c r="CH19" s="31">
        <f t="shared" ca="1" si="25"/>
        <v>-314.60000000000002</v>
      </c>
      <c r="CI19" s="31">
        <f t="shared" ca="1" si="26"/>
        <v>-83.54</v>
      </c>
      <c r="CJ19" s="31">
        <f t="shared" ca="1" si="27"/>
        <v>-394.41</v>
      </c>
      <c r="CK19" s="32">
        <f t="shared" ca="1" si="56"/>
        <v>0</v>
      </c>
      <c r="CL19" s="32">
        <f t="shared" ca="1" si="57"/>
        <v>0</v>
      </c>
      <c r="CM19" s="32">
        <f t="shared" ca="1" si="58"/>
        <v>0</v>
      </c>
      <c r="CN19" s="32">
        <f t="shared" ca="1" si="59"/>
        <v>1.04</v>
      </c>
      <c r="CO19" s="32">
        <f t="shared" ca="1" si="60"/>
        <v>7.47</v>
      </c>
      <c r="CP19" s="32">
        <f t="shared" ca="1" si="61"/>
        <v>0.79</v>
      </c>
      <c r="CQ19" s="32">
        <f t="shared" ca="1" si="62"/>
        <v>0.94</v>
      </c>
      <c r="CR19" s="32">
        <f t="shared" ca="1" si="63"/>
        <v>7.42</v>
      </c>
      <c r="CS19" s="32">
        <f t="shared" ca="1" si="64"/>
        <v>16.38</v>
      </c>
      <c r="CT19" s="32">
        <f t="shared" ca="1" si="65"/>
        <v>14.42</v>
      </c>
      <c r="CU19" s="32">
        <f t="shared" ca="1" si="66"/>
        <v>3.83</v>
      </c>
      <c r="CV19" s="32">
        <f t="shared" ca="1" si="67"/>
        <v>18.079999999999998</v>
      </c>
      <c r="CW19" s="31">
        <f t="shared" ca="1" si="153"/>
        <v>0</v>
      </c>
      <c r="CX19" s="31">
        <f t="shared" ca="1" si="154"/>
        <v>0</v>
      </c>
      <c r="CY19" s="31">
        <f t="shared" ca="1" si="155"/>
        <v>0</v>
      </c>
      <c r="CZ19" s="31">
        <f t="shared" ca="1" si="156"/>
        <v>-12.5</v>
      </c>
      <c r="DA19" s="31">
        <f t="shared" ca="1" si="157"/>
        <v>-89.69</v>
      </c>
      <c r="DB19" s="31">
        <f t="shared" ca="1" si="158"/>
        <v>-9.5200000000000014</v>
      </c>
      <c r="DC19" s="31">
        <f t="shared" ca="1" si="159"/>
        <v>-11.48</v>
      </c>
      <c r="DD19" s="31">
        <f t="shared" ca="1" si="160"/>
        <v>-90.990000000000023</v>
      </c>
      <c r="DE19" s="31">
        <f t="shared" ca="1" si="161"/>
        <v>-200.67000000000002</v>
      </c>
      <c r="DF19" s="31">
        <f t="shared" ca="1" si="162"/>
        <v>-169.88000000000002</v>
      </c>
      <c r="DG19" s="31">
        <f t="shared" ca="1" si="163"/>
        <v>-45.110000000000014</v>
      </c>
      <c r="DH19" s="31">
        <f t="shared" ca="1" si="164"/>
        <v>-212.98000000000002</v>
      </c>
      <c r="DI19" s="32">
        <f t="shared" ca="1" si="68"/>
        <v>0</v>
      </c>
      <c r="DJ19" s="32">
        <f t="shared" ca="1" si="69"/>
        <v>0</v>
      </c>
      <c r="DK19" s="32">
        <f t="shared" ca="1" si="70"/>
        <v>0</v>
      </c>
      <c r="DL19" s="32">
        <f t="shared" ca="1" si="71"/>
        <v>-0.63</v>
      </c>
      <c r="DM19" s="32">
        <f t="shared" ca="1" si="72"/>
        <v>-4.4800000000000004</v>
      </c>
      <c r="DN19" s="32">
        <f t="shared" ca="1" si="73"/>
        <v>-0.48</v>
      </c>
      <c r="DO19" s="32">
        <f t="shared" ca="1" si="74"/>
        <v>-0.56999999999999995</v>
      </c>
      <c r="DP19" s="32">
        <f t="shared" ca="1" si="75"/>
        <v>-4.55</v>
      </c>
      <c r="DQ19" s="32">
        <f t="shared" ca="1" si="76"/>
        <v>-10.029999999999999</v>
      </c>
      <c r="DR19" s="32">
        <f t="shared" ca="1" si="77"/>
        <v>-8.49</v>
      </c>
      <c r="DS19" s="32">
        <f t="shared" ca="1" si="78"/>
        <v>-2.2599999999999998</v>
      </c>
      <c r="DT19" s="32">
        <f t="shared" ca="1" si="79"/>
        <v>-10.65</v>
      </c>
      <c r="DU19" s="31">
        <f t="shared" ca="1" si="80"/>
        <v>0</v>
      </c>
      <c r="DV19" s="31">
        <f t="shared" ca="1" si="81"/>
        <v>0</v>
      </c>
      <c r="DW19" s="31">
        <f t="shared" ca="1" si="82"/>
        <v>0</v>
      </c>
      <c r="DX19" s="31">
        <f t="shared" ca="1" si="83"/>
        <v>-1.62</v>
      </c>
      <c r="DY19" s="31">
        <f t="shared" ca="1" si="84"/>
        <v>-11.46</v>
      </c>
      <c r="DZ19" s="31">
        <f t="shared" ca="1" si="85"/>
        <v>-1.2</v>
      </c>
      <c r="EA19" s="31">
        <f t="shared" ca="1" si="86"/>
        <v>-1.42</v>
      </c>
      <c r="EB19" s="31">
        <f t="shared" ca="1" si="87"/>
        <v>-11.11</v>
      </c>
      <c r="EC19" s="31">
        <f t="shared" ca="1" si="88"/>
        <v>-24.12</v>
      </c>
      <c r="ED19" s="31">
        <f t="shared" ca="1" si="89"/>
        <v>-20.100000000000001</v>
      </c>
      <c r="EE19" s="31">
        <f t="shared" ca="1" si="90"/>
        <v>-5.25</v>
      </c>
      <c r="EF19" s="31">
        <f t="shared" ca="1" si="91"/>
        <v>-24.4</v>
      </c>
      <c r="EG19" s="32">
        <f t="shared" ca="1" si="92"/>
        <v>0</v>
      </c>
      <c r="EH19" s="32">
        <f t="shared" ca="1" si="93"/>
        <v>0</v>
      </c>
      <c r="EI19" s="32">
        <f t="shared" ca="1" si="94"/>
        <v>0</v>
      </c>
      <c r="EJ19" s="32">
        <f t="shared" ca="1" si="95"/>
        <v>-14.75</v>
      </c>
      <c r="EK19" s="32">
        <f t="shared" ca="1" si="96"/>
        <v>-105.63</v>
      </c>
      <c r="EL19" s="32">
        <f t="shared" ca="1" si="97"/>
        <v>-11.200000000000001</v>
      </c>
      <c r="EM19" s="32">
        <f t="shared" ca="1" si="98"/>
        <v>-13.47</v>
      </c>
      <c r="EN19" s="32">
        <f t="shared" ca="1" si="99"/>
        <v>-106.65000000000002</v>
      </c>
      <c r="EO19" s="32">
        <f t="shared" ca="1" si="100"/>
        <v>-234.82000000000002</v>
      </c>
      <c r="EP19" s="32">
        <f t="shared" ca="1" si="101"/>
        <v>-198.47000000000003</v>
      </c>
      <c r="EQ19" s="32">
        <f t="shared" ca="1" si="102"/>
        <v>-52.620000000000012</v>
      </c>
      <c r="ER19" s="32">
        <f t="shared" ca="1" si="103"/>
        <v>-248.03000000000003</v>
      </c>
    </row>
    <row r="20" spans="1:148" x14ac:dyDescent="0.25">
      <c r="A20" t="s">
        <v>460</v>
      </c>
      <c r="B20" s="1" t="s">
        <v>21</v>
      </c>
      <c r="C20" t="str">
        <f t="shared" ca="1" si="1"/>
        <v>372S025N</v>
      </c>
      <c r="D20" t="str">
        <f t="shared" ca="1" si="2"/>
        <v>ATCO Electric Reversing POD - Lindbergh (969S)</v>
      </c>
      <c r="E20" s="48">
        <v>179.35512</v>
      </c>
      <c r="F20" s="48">
        <v>54.851399999999998</v>
      </c>
      <c r="G20" s="48">
        <v>171.84110000000001</v>
      </c>
      <c r="H20" s="48">
        <v>142.5009</v>
      </c>
      <c r="I20" s="48">
        <v>131.40541999999999</v>
      </c>
      <c r="J20" s="48">
        <v>198.9075</v>
      </c>
      <c r="K20" s="48">
        <v>76.631820000000005</v>
      </c>
      <c r="L20" s="48">
        <v>50.601779999999998</v>
      </c>
      <c r="M20" s="48">
        <v>104.88924</v>
      </c>
      <c r="N20" s="48">
        <v>71.144660000000002</v>
      </c>
      <c r="O20" s="48">
        <v>22.014019999999999</v>
      </c>
      <c r="P20" s="48">
        <v>29.99314</v>
      </c>
      <c r="Q20" s="32">
        <v>4841.28</v>
      </c>
      <c r="R20" s="32">
        <v>1174.3699999999999</v>
      </c>
      <c r="S20" s="32">
        <v>2679.98</v>
      </c>
      <c r="T20" s="32">
        <v>1980.92</v>
      </c>
      <c r="U20" s="32">
        <v>2280.84</v>
      </c>
      <c r="V20" s="32">
        <v>3023.62</v>
      </c>
      <c r="W20" s="32">
        <v>1185.81</v>
      </c>
      <c r="X20" s="32">
        <v>808.18</v>
      </c>
      <c r="Y20" s="32">
        <v>2257.5700000000002</v>
      </c>
      <c r="Z20" s="32">
        <v>1656.75</v>
      </c>
      <c r="AA20" s="32">
        <v>437.26</v>
      </c>
      <c r="AB20" s="32">
        <v>811.82</v>
      </c>
      <c r="AC20" s="2">
        <v>-2.13</v>
      </c>
      <c r="AD20" s="2">
        <v>-2.13</v>
      </c>
      <c r="AE20" s="2">
        <v>-2.13</v>
      </c>
      <c r="AF20" s="2">
        <v>-2.13</v>
      </c>
      <c r="AG20" s="2">
        <v>-2.13</v>
      </c>
      <c r="AH20" s="2">
        <v>-2.13</v>
      </c>
      <c r="AI20" s="2">
        <v>-2.13</v>
      </c>
      <c r="AJ20" s="2">
        <v>-2.13</v>
      </c>
      <c r="AK20" s="2">
        <v>-2.13</v>
      </c>
      <c r="AL20" s="2">
        <v>-2.13</v>
      </c>
      <c r="AM20" s="2">
        <v>-2.13</v>
      </c>
      <c r="AN20" s="2">
        <v>-2.13</v>
      </c>
      <c r="AO20" s="33">
        <v>-103.12</v>
      </c>
      <c r="AP20" s="33">
        <v>-25.01</v>
      </c>
      <c r="AQ20" s="33">
        <v>-57.08</v>
      </c>
      <c r="AR20" s="33">
        <v>-42.19</v>
      </c>
      <c r="AS20" s="33">
        <v>-48.58</v>
      </c>
      <c r="AT20" s="33">
        <v>-64.400000000000006</v>
      </c>
      <c r="AU20" s="33">
        <v>-25.26</v>
      </c>
      <c r="AV20" s="33">
        <v>-17.21</v>
      </c>
      <c r="AW20" s="33">
        <v>-48.09</v>
      </c>
      <c r="AX20" s="33">
        <v>-35.29</v>
      </c>
      <c r="AY20" s="33">
        <v>-9.31</v>
      </c>
      <c r="AZ20" s="33">
        <v>-17.29</v>
      </c>
      <c r="BA20" s="31">
        <f t="shared" ref="BA20" si="202">ROUND(Q20*BA$3,2)</f>
        <v>3.39</v>
      </c>
      <c r="BB20" s="31">
        <f t="shared" ref="BB20" si="203">ROUND(R20*BB$3,2)</f>
        <v>0.82</v>
      </c>
      <c r="BC20" s="31">
        <f t="shared" ref="BC20" si="204">ROUND(S20*BC$3,2)</f>
        <v>1.88</v>
      </c>
      <c r="BD20" s="31">
        <f t="shared" ref="BD20" si="205">ROUND(T20*BD$3,2)</f>
        <v>7.92</v>
      </c>
      <c r="BE20" s="31">
        <f t="shared" ref="BE20" si="206">ROUND(U20*BE$3,2)</f>
        <v>9.1199999999999992</v>
      </c>
      <c r="BF20" s="31">
        <f t="shared" ref="BF20" si="207">ROUND(V20*BF$3,2)</f>
        <v>12.09</v>
      </c>
      <c r="BG20" s="31">
        <f t="shared" ref="BG20" si="208">ROUND(W20*BG$3,2)</f>
        <v>6.4</v>
      </c>
      <c r="BH20" s="31">
        <f t="shared" ref="BH20" si="209">ROUND(X20*BH$3,2)</f>
        <v>4.3600000000000003</v>
      </c>
      <c r="BI20" s="31">
        <f t="shared" ref="BI20" si="210">ROUND(Y20*BI$3,2)</f>
        <v>12.19</v>
      </c>
      <c r="BJ20" s="31">
        <f t="shared" ref="BJ20" si="211">ROUND(Z20*BJ$3,2)</f>
        <v>4.6399999999999997</v>
      </c>
      <c r="BK20" s="31">
        <f t="shared" ref="BK20" si="212">ROUND(AA20*BK$3,2)</f>
        <v>1.22</v>
      </c>
      <c r="BL20" s="31">
        <f t="shared" ref="BL20" si="213">ROUND(AB20*BL$3,2)</f>
        <v>2.27</v>
      </c>
      <c r="BM20" s="6">
        <f t="shared" ref="BM20:BX20" ca="1" si="214">VLOOKUP($C20,LossFactorLookup,3,FALSE)</f>
        <v>-7.2300000000000003E-2</v>
      </c>
      <c r="BN20" s="6">
        <f t="shared" ca="1" si="214"/>
        <v>-7.2300000000000003E-2</v>
      </c>
      <c r="BO20" s="6">
        <f t="shared" ca="1" si="214"/>
        <v>-7.2300000000000003E-2</v>
      </c>
      <c r="BP20" s="6">
        <f t="shared" ca="1" si="214"/>
        <v>-7.2300000000000003E-2</v>
      </c>
      <c r="BQ20" s="6">
        <f t="shared" ca="1" si="214"/>
        <v>-7.2300000000000003E-2</v>
      </c>
      <c r="BR20" s="6">
        <f t="shared" ca="1" si="214"/>
        <v>-7.2300000000000003E-2</v>
      </c>
      <c r="BS20" s="6">
        <f t="shared" ca="1" si="214"/>
        <v>-7.2300000000000003E-2</v>
      </c>
      <c r="BT20" s="6">
        <f t="shared" ca="1" si="214"/>
        <v>-7.2300000000000003E-2</v>
      </c>
      <c r="BU20" s="6">
        <f t="shared" ca="1" si="214"/>
        <v>-7.2300000000000003E-2</v>
      </c>
      <c r="BV20" s="6">
        <f t="shared" ca="1" si="214"/>
        <v>-7.2300000000000003E-2</v>
      </c>
      <c r="BW20" s="6">
        <f t="shared" ca="1" si="214"/>
        <v>-7.2300000000000003E-2</v>
      </c>
      <c r="BX20" s="6">
        <f t="shared" ca="1" si="214"/>
        <v>-7.2300000000000003E-2</v>
      </c>
      <c r="BY20" s="31">
        <f t="shared" ca="1" si="16"/>
        <v>-350.02</v>
      </c>
      <c r="BZ20" s="31">
        <f t="shared" ca="1" si="17"/>
        <v>-84.91</v>
      </c>
      <c r="CA20" s="31">
        <f t="shared" ca="1" si="18"/>
        <v>-193.76</v>
      </c>
      <c r="CB20" s="31">
        <f t="shared" ca="1" si="19"/>
        <v>-143.22</v>
      </c>
      <c r="CC20" s="31">
        <f t="shared" ca="1" si="20"/>
        <v>-164.9</v>
      </c>
      <c r="CD20" s="31">
        <f t="shared" ca="1" si="21"/>
        <v>-218.61</v>
      </c>
      <c r="CE20" s="31">
        <f t="shared" ca="1" si="22"/>
        <v>-85.73</v>
      </c>
      <c r="CF20" s="31">
        <f t="shared" ca="1" si="23"/>
        <v>-58.43</v>
      </c>
      <c r="CG20" s="31">
        <f t="shared" ca="1" si="24"/>
        <v>-163.22</v>
      </c>
      <c r="CH20" s="31">
        <f t="shared" ca="1" si="25"/>
        <v>-119.78</v>
      </c>
      <c r="CI20" s="31">
        <f t="shared" ca="1" si="26"/>
        <v>-31.61</v>
      </c>
      <c r="CJ20" s="31">
        <f t="shared" ca="1" si="27"/>
        <v>-58.69</v>
      </c>
      <c r="CK20" s="32">
        <f t="shared" ref="CK20" ca="1" si="215">ROUND(Q20*$CV$3,2)</f>
        <v>26.63</v>
      </c>
      <c r="CL20" s="32">
        <f t="shared" ref="CL20" ca="1" si="216">ROUND(R20*$CV$3,2)</f>
        <v>6.46</v>
      </c>
      <c r="CM20" s="32">
        <f t="shared" ref="CM20" ca="1" si="217">ROUND(S20*$CV$3,2)</f>
        <v>14.74</v>
      </c>
      <c r="CN20" s="32">
        <f t="shared" ref="CN20" ca="1" si="218">ROUND(T20*$CV$3,2)</f>
        <v>10.9</v>
      </c>
      <c r="CO20" s="32">
        <f t="shared" ref="CO20" ca="1" si="219">ROUND(U20*$CV$3,2)</f>
        <v>12.54</v>
      </c>
      <c r="CP20" s="32">
        <f t="shared" ref="CP20" ca="1" si="220">ROUND(V20*$CV$3,2)</f>
        <v>16.63</v>
      </c>
      <c r="CQ20" s="32">
        <f t="shared" ref="CQ20" ca="1" si="221">ROUND(W20*$CV$3,2)</f>
        <v>6.52</v>
      </c>
      <c r="CR20" s="32">
        <f t="shared" ref="CR20" ca="1" si="222">ROUND(X20*$CV$3,2)</f>
        <v>4.4400000000000004</v>
      </c>
      <c r="CS20" s="32">
        <f t="shared" ref="CS20" ca="1" si="223">ROUND(Y20*$CV$3,2)</f>
        <v>12.42</v>
      </c>
      <c r="CT20" s="32">
        <f t="shared" ref="CT20" ca="1" si="224">ROUND(Z20*$CV$3,2)</f>
        <v>9.11</v>
      </c>
      <c r="CU20" s="32">
        <f t="shared" ref="CU20" ca="1" si="225">ROUND(AA20*$CV$3,2)</f>
        <v>2.4</v>
      </c>
      <c r="CV20" s="32">
        <f t="shared" ref="CV20" ca="1" si="226">ROUND(AB20*$CV$3,2)</f>
        <v>4.47</v>
      </c>
      <c r="CW20" s="31">
        <f t="shared" ca="1" si="153"/>
        <v>-223.65999999999997</v>
      </c>
      <c r="CX20" s="31">
        <f t="shared" ca="1" si="154"/>
        <v>-54.26</v>
      </c>
      <c r="CY20" s="31">
        <f t="shared" ca="1" si="155"/>
        <v>-123.81999999999998</v>
      </c>
      <c r="CZ20" s="31">
        <f t="shared" ca="1" si="156"/>
        <v>-98.05</v>
      </c>
      <c r="DA20" s="31">
        <f t="shared" ca="1" si="157"/>
        <v>-112.90000000000002</v>
      </c>
      <c r="DB20" s="31">
        <f t="shared" ca="1" si="158"/>
        <v>-149.67000000000002</v>
      </c>
      <c r="DC20" s="31">
        <f t="shared" ca="1" si="159"/>
        <v>-60.35</v>
      </c>
      <c r="DD20" s="31">
        <f t="shared" ca="1" si="160"/>
        <v>-41.14</v>
      </c>
      <c r="DE20" s="31">
        <f t="shared" ca="1" si="161"/>
        <v>-114.9</v>
      </c>
      <c r="DF20" s="31">
        <f t="shared" ca="1" si="162"/>
        <v>-80.02</v>
      </c>
      <c r="DG20" s="31">
        <f t="shared" ca="1" si="163"/>
        <v>-21.119999999999997</v>
      </c>
      <c r="DH20" s="31">
        <f t="shared" ca="1" si="164"/>
        <v>-39.200000000000003</v>
      </c>
      <c r="DI20" s="32">
        <f t="shared" ca="1" si="68"/>
        <v>-11.18</v>
      </c>
      <c r="DJ20" s="32">
        <f t="shared" ca="1" si="69"/>
        <v>-2.71</v>
      </c>
      <c r="DK20" s="32">
        <f t="shared" ca="1" si="70"/>
        <v>-6.19</v>
      </c>
      <c r="DL20" s="32">
        <f t="shared" ca="1" si="71"/>
        <v>-4.9000000000000004</v>
      </c>
      <c r="DM20" s="32">
        <f t="shared" ca="1" si="72"/>
        <v>-5.65</v>
      </c>
      <c r="DN20" s="32">
        <f t="shared" ca="1" si="73"/>
        <v>-7.48</v>
      </c>
      <c r="DO20" s="32">
        <f t="shared" ca="1" si="74"/>
        <v>-3.02</v>
      </c>
      <c r="DP20" s="32">
        <f t="shared" ca="1" si="75"/>
        <v>-2.06</v>
      </c>
      <c r="DQ20" s="32">
        <f t="shared" ca="1" si="76"/>
        <v>-5.75</v>
      </c>
      <c r="DR20" s="32">
        <f t="shared" ca="1" si="77"/>
        <v>-4</v>
      </c>
      <c r="DS20" s="32">
        <f t="shared" ca="1" si="78"/>
        <v>-1.06</v>
      </c>
      <c r="DT20" s="32">
        <f t="shared" ca="1" si="79"/>
        <v>-1.96</v>
      </c>
      <c r="DU20" s="31">
        <f t="shared" ca="1" si="80"/>
        <v>-30.23</v>
      </c>
      <c r="DV20" s="31">
        <f t="shared" ca="1" si="81"/>
        <v>-7.23</v>
      </c>
      <c r="DW20" s="31">
        <f t="shared" ca="1" si="82"/>
        <v>-16.28</v>
      </c>
      <c r="DX20" s="31">
        <f t="shared" ca="1" si="83"/>
        <v>-12.71</v>
      </c>
      <c r="DY20" s="31">
        <f t="shared" ca="1" si="84"/>
        <v>-14.42</v>
      </c>
      <c r="DZ20" s="31">
        <f t="shared" ca="1" si="85"/>
        <v>-18.829999999999998</v>
      </c>
      <c r="EA20" s="31">
        <f t="shared" ca="1" si="86"/>
        <v>-7.48</v>
      </c>
      <c r="EB20" s="31">
        <f t="shared" ca="1" si="87"/>
        <v>-5.0199999999999996</v>
      </c>
      <c r="EC20" s="31">
        <f t="shared" ca="1" si="88"/>
        <v>-13.81</v>
      </c>
      <c r="ED20" s="31">
        <f t="shared" ca="1" si="89"/>
        <v>-9.4700000000000006</v>
      </c>
      <c r="EE20" s="31">
        <f t="shared" ca="1" si="90"/>
        <v>-2.46</v>
      </c>
      <c r="EF20" s="31">
        <f t="shared" ca="1" si="91"/>
        <v>-4.49</v>
      </c>
      <c r="EG20" s="32">
        <f t="shared" ca="1" si="92"/>
        <v>-265.07</v>
      </c>
      <c r="EH20" s="32">
        <f t="shared" ca="1" si="93"/>
        <v>-64.2</v>
      </c>
      <c r="EI20" s="32">
        <f t="shared" ca="1" si="94"/>
        <v>-146.29</v>
      </c>
      <c r="EJ20" s="32">
        <f t="shared" ca="1" si="95"/>
        <v>-115.66</v>
      </c>
      <c r="EK20" s="32">
        <f t="shared" ca="1" si="96"/>
        <v>-132.97000000000003</v>
      </c>
      <c r="EL20" s="32">
        <f t="shared" ca="1" si="97"/>
        <v>-175.98000000000002</v>
      </c>
      <c r="EM20" s="32">
        <f t="shared" ca="1" si="98"/>
        <v>-70.850000000000009</v>
      </c>
      <c r="EN20" s="32">
        <f t="shared" ca="1" si="99"/>
        <v>-48.22</v>
      </c>
      <c r="EO20" s="32">
        <f t="shared" ca="1" si="100"/>
        <v>-134.46</v>
      </c>
      <c r="EP20" s="32">
        <f t="shared" ca="1" si="101"/>
        <v>-93.49</v>
      </c>
      <c r="EQ20" s="32">
        <f t="shared" ca="1" si="102"/>
        <v>-24.639999999999997</v>
      </c>
      <c r="ER20" s="32">
        <f t="shared" ca="1" si="103"/>
        <v>-45.650000000000006</v>
      </c>
    </row>
    <row r="21" spans="1:148" x14ac:dyDescent="0.25">
      <c r="A21" t="s">
        <v>461</v>
      </c>
      <c r="B21" s="1" t="s">
        <v>15</v>
      </c>
      <c r="C21" t="str">
        <f t="shared" ca="1" si="1"/>
        <v>BCHIMP</v>
      </c>
      <c r="D21" t="str">
        <f t="shared" ca="1" si="2"/>
        <v>Alberta-BC Intertie - Import</v>
      </c>
      <c r="I21" s="48">
        <v>100</v>
      </c>
      <c r="J21" s="48">
        <v>50</v>
      </c>
      <c r="P21" s="48">
        <v>1915</v>
      </c>
      <c r="Q21" s="32"/>
      <c r="R21" s="32"/>
      <c r="S21" s="32"/>
      <c r="T21" s="32"/>
      <c r="U21" s="32">
        <v>1341.5</v>
      </c>
      <c r="V21" s="32">
        <v>1090.5</v>
      </c>
      <c r="W21" s="32"/>
      <c r="X21" s="32"/>
      <c r="Y21" s="32"/>
      <c r="Z21" s="32"/>
      <c r="AA21" s="32"/>
      <c r="AB21" s="32">
        <v>56528.85</v>
      </c>
      <c r="AG21" s="2">
        <v>2.56</v>
      </c>
      <c r="AH21" s="2">
        <v>2.56</v>
      </c>
      <c r="AN21" s="2">
        <v>2.56</v>
      </c>
      <c r="AO21" s="33"/>
      <c r="AP21" s="33"/>
      <c r="AQ21" s="33"/>
      <c r="AR21" s="33"/>
      <c r="AS21" s="33">
        <v>34.340000000000003</v>
      </c>
      <c r="AT21" s="33">
        <v>27.92</v>
      </c>
      <c r="AU21" s="33"/>
      <c r="AV21" s="33"/>
      <c r="AW21" s="33"/>
      <c r="AX21" s="33"/>
      <c r="AY21" s="33"/>
      <c r="AZ21" s="33">
        <v>1447.14</v>
      </c>
      <c r="BA21" s="31">
        <f t="shared" si="44"/>
        <v>0</v>
      </c>
      <c r="BB21" s="31">
        <f t="shared" si="45"/>
        <v>0</v>
      </c>
      <c r="BC21" s="31">
        <f t="shared" si="46"/>
        <v>0</v>
      </c>
      <c r="BD21" s="31">
        <f t="shared" si="47"/>
        <v>0</v>
      </c>
      <c r="BE21" s="31">
        <f t="shared" si="48"/>
        <v>5.37</v>
      </c>
      <c r="BF21" s="31">
        <f t="shared" si="49"/>
        <v>4.3600000000000003</v>
      </c>
      <c r="BG21" s="31">
        <f t="shared" si="50"/>
        <v>0</v>
      </c>
      <c r="BH21" s="31">
        <f t="shared" si="51"/>
        <v>0</v>
      </c>
      <c r="BI21" s="31">
        <f t="shared" si="52"/>
        <v>0</v>
      </c>
      <c r="BJ21" s="31">
        <f t="shared" si="53"/>
        <v>0</v>
      </c>
      <c r="BK21" s="31">
        <f t="shared" si="54"/>
        <v>0</v>
      </c>
      <c r="BL21" s="31">
        <f t="shared" si="55"/>
        <v>158.28</v>
      </c>
      <c r="BM21" s="6">
        <f t="shared" ca="1" si="152"/>
        <v>3.5900000000000001E-2</v>
      </c>
      <c r="BN21" s="6">
        <f t="shared" ca="1" si="152"/>
        <v>3.5900000000000001E-2</v>
      </c>
      <c r="BO21" s="6">
        <f t="shared" ca="1" si="152"/>
        <v>3.5900000000000001E-2</v>
      </c>
      <c r="BP21" s="6">
        <f t="shared" ca="1" si="152"/>
        <v>3.5900000000000001E-2</v>
      </c>
      <c r="BQ21" s="6">
        <f t="shared" ca="1" si="152"/>
        <v>3.5900000000000001E-2</v>
      </c>
      <c r="BR21" s="6">
        <f t="shared" ca="1" si="152"/>
        <v>3.5900000000000001E-2</v>
      </c>
      <c r="BS21" s="6">
        <f t="shared" ca="1" si="152"/>
        <v>3.5900000000000001E-2</v>
      </c>
      <c r="BT21" s="6">
        <f t="shared" ca="1" si="152"/>
        <v>3.5900000000000001E-2</v>
      </c>
      <c r="BU21" s="6">
        <f t="shared" ca="1" si="152"/>
        <v>3.5900000000000001E-2</v>
      </c>
      <c r="BV21" s="6">
        <f t="shared" ca="1" si="152"/>
        <v>3.5900000000000001E-2</v>
      </c>
      <c r="BW21" s="6">
        <f t="shared" ca="1" si="152"/>
        <v>3.5900000000000001E-2</v>
      </c>
      <c r="BX21" s="6">
        <f t="shared" ca="1" si="152"/>
        <v>3.5900000000000001E-2</v>
      </c>
      <c r="BY21" s="31">
        <f t="shared" ca="1" si="16"/>
        <v>0</v>
      </c>
      <c r="BZ21" s="31">
        <f t="shared" ca="1" si="17"/>
        <v>0</v>
      </c>
      <c r="CA21" s="31">
        <f t="shared" ca="1" si="18"/>
        <v>0</v>
      </c>
      <c r="CB21" s="31">
        <f t="shared" ca="1" si="19"/>
        <v>0</v>
      </c>
      <c r="CC21" s="31">
        <f t="shared" ca="1" si="20"/>
        <v>48.16</v>
      </c>
      <c r="CD21" s="31">
        <f t="shared" ca="1" si="21"/>
        <v>39.15</v>
      </c>
      <c r="CE21" s="31">
        <f t="shared" ca="1" si="22"/>
        <v>0</v>
      </c>
      <c r="CF21" s="31">
        <f t="shared" ca="1" si="23"/>
        <v>0</v>
      </c>
      <c r="CG21" s="31">
        <f t="shared" ca="1" si="24"/>
        <v>0</v>
      </c>
      <c r="CH21" s="31">
        <f t="shared" ca="1" si="25"/>
        <v>0</v>
      </c>
      <c r="CI21" s="31">
        <f t="shared" ca="1" si="26"/>
        <v>0</v>
      </c>
      <c r="CJ21" s="31">
        <f t="shared" ca="1" si="27"/>
        <v>2029.39</v>
      </c>
      <c r="CK21" s="32">
        <f t="shared" ca="1" si="56"/>
        <v>0</v>
      </c>
      <c r="CL21" s="32">
        <f t="shared" ca="1" si="57"/>
        <v>0</v>
      </c>
      <c r="CM21" s="32">
        <f t="shared" ca="1" si="58"/>
        <v>0</v>
      </c>
      <c r="CN21" s="32">
        <f t="shared" ca="1" si="59"/>
        <v>0</v>
      </c>
      <c r="CO21" s="32">
        <f t="shared" ca="1" si="60"/>
        <v>7.38</v>
      </c>
      <c r="CP21" s="32">
        <f t="shared" ca="1" si="61"/>
        <v>6</v>
      </c>
      <c r="CQ21" s="32">
        <f t="shared" ca="1" si="62"/>
        <v>0</v>
      </c>
      <c r="CR21" s="32">
        <f t="shared" ca="1" si="63"/>
        <v>0</v>
      </c>
      <c r="CS21" s="32">
        <f t="shared" ca="1" si="64"/>
        <v>0</v>
      </c>
      <c r="CT21" s="32">
        <f t="shared" ca="1" si="65"/>
        <v>0</v>
      </c>
      <c r="CU21" s="32">
        <f t="shared" ca="1" si="66"/>
        <v>0</v>
      </c>
      <c r="CV21" s="32">
        <f t="shared" ca="1" si="67"/>
        <v>310.91000000000003</v>
      </c>
      <c r="CW21" s="31">
        <f t="shared" ca="1" si="153"/>
        <v>0</v>
      </c>
      <c r="CX21" s="31">
        <f t="shared" ca="1" si="154"/>
        <v>0</v>
      </c>
      <c r="CY21" s="31">
        <f t="shared" ca="1" si="155"/>
        <v>0</v>
      </c>
      <c r="CZ21" s="31">
        <f t="shared" ca="1" si="156"/>
        <v>0</v>
      </c>
      <c r="DA21" s="31">
        <f t="shared" ca="1" si="157"/>
        <v>15.829999999999995</v>
      </c>
      <c r="DB21" s="31">
        <f t="shared" ca="1" si="158"/>
        <v>12.869999999999997</v>
      </c>
      <c r="DC21" s="31">
        <f t="shared" ca="1" si="159"/>
        <v>0</v>
      </c>
      <c r="DD21" s="31">
        <f t="shared" ca="1" si="160"/>
        <v>0</v>
      </c>
      <c r="DE21" s="31">
        <f t="shared" ca="1" si="161"/>
        <v>0</v>
      </c>
      <c r="DF21" s="31">
        <f t="shared" ca="1" si="162"/>
        <v>0</v>
      </c>
      <c r="DG21" s="31">
        <f t="shared" ca="1" si="163"/>
        <v>0</v>
      </c>
      <c r="DH21" s="31">
        <f t="shared" ca="1" si="164"/>
        <v>734.88000000000011</v>
      </c>
      <c r="DI21" s="32">
        <f t="shared" ca="1" si="68"/>
        <v>0</v>
      </c>
      <c r="DJ21" s="32">
        <f t="shared" ca="1" si="69"/>
        <v>0</v>
      </c>
      <c r="DK21" s="32">
        <f t="shared" ca="1" si="70"/>
        <v>0</v>
      </c>
      <c r="DL21" s="32">
        <f t="shared" ca="1" si="71"/>
        <v>0</v>
      </c>
      <c r="DM21" s="32">
        <f t="shared" ca="1" si="72"/>
        <v>0.79</v>
      </c>
      <c r="DN21" s="32">
        <f t="shared" ca="1" si="73"/>
        <v>0.64</v>
      </c>
      <c r="DO21" s="32">
        <f t="shared" ca="1" si="74"/>
        <v>0</v>
      </c>
      <c r="DP21" s="32">
        <f t="shared" ca="1" si="75"/>
        <v>0</v>
      </c>
      <c r="DQ21" s="32">
        <f t="shared" ca="1" si="76"/>
        <v>0</v>
      </c>
      <c r="DR21" s="32">
        <f t="shared" ca="1" si="77"/>
        <v>0</v>
      </c>
      <c r="DS21" s="32">
        <f t="shared" ca="1" si="78"/>
        <v>0</v>
      </c>
      <c r="DT21" s="32">
        <f t="shared" ca="1" si="79"/>
        <v>36.74</v>
      </c>
      <c r="DU21" s="31">
        <f t="shared" ca="1" si="80"/>
        <v>0</v>
      </c>
      <c r="DV21" s="31">
        <f t="shared" ca="1" si="81"/>
        <v>0</v>
      </c>
      <c r="DW21" s="31">
        <f t="shared" ca="1" si="82"/>
        <v>0</v>
      </c>
      <c r="DX21" s="31">
        <f t="shared" ca="1" si="83"/>
        <v>0</v>
      </c>
      <c r="DY21" s="31">
        <f t="shared" ca="1" si="84"/>
        <v>2.02</v>
      </c>
      <c r="DZ21" s="31">
        <f t="shared" ca="1" si="85"/>
        <v>1.62</v>
      </c>
      <c r="EA21" s="31">
        <f t="shared" ca="1" si="86"/>
        <v>0</v>
      </c>
      <c r="EB21" s="31">
        <f t="shared" ca="1" si="87"/>
        <v>0</v>
      </c>
      <c r="EC21" s="31">
        <f t="shared" ca="1" si="88"/>
        <v>0</v>
      </c>
      <c r="ED21" s="31">
        <f t="shared" ca="1" si="89"/>
        <v>0</v>
      </c>
      <c r="EE21" s="31">
        <f t="shared" ca="1" si="90"/>
        <v>0</v>
      </c>
      <c r="EF21" s="31">
        <f t="shared" ca="1" si="91"/>
        <v>84.2</v>
      </c>
      <c r="EG21" s="32">
        <f t="shared" ca="1" si="92"/>
        <v>0</v>
      </c>
      <c r="EH21" s="32">
        <f t="shared" ca="1" si="93"/>
        <v>0</v>
      </c>
      <c r="EI21" s="32">
        <f t="shared" ca="1" si="94"/>
        <v>0</v>
      </c>
      <c r="EJ21" s="32">
        <f t="shared" ca="1" si="95"/>
        <v>0</v>
      </c>
      <c r="EK21" s="32">
        <f t="shared" ca="1" si="96"/>
        <v>18.639999999999993</v>
      </c>
      <c r="EL21" s="32">
        <f t="shared" ca="1" si="97"/>
        <v>15.129999999999999</v>
      </c>
      <c r="EM21" s="32">
        <f t="shared" ca="1" si="98"/>
        <v>0</v>
      </c>
      <c r="EN21" s="32">
        <f t="shared" ca="1" si="99"/>
        <v>0</v>
      </c>
      <c r="EO21" s="32">
        <f t="shared" ca="1" si="100"/>
        <v>0</v>
      </c>
      <c r="EP21" s="32">
        <f t="shared" ca="1" si="101"/>
        <v>0</v>
      </c>
      <c r="EQ21" s="32">
        <f t="shared" ca="1" si="102"/>
        <v>0</v>
      </c>
      <c r="ER21" s="32">
        <f t="shared" ca="1" si="103"/>
        <v>855.82000000000016</v>
      </c>
    </row>
    <row r="22" spans="1:148" x14ac:dyDescent="0.25">
      <c r="A22" t="s">
        <v>462</v>
      </c>
      <c r="B22" s="1" t="s">
        <v>17</v>
      </c>
      <c r="C22" t="str">
        <f t="shared" ca="1" si="1"/>
        <v>AFG1TX</v>
      </c>
      <c r="D22" t="str">
        <f t="shared" ca="1" si="2"/>
        <v>APF Athabasca</v>
      </c>
      <c r="E22" s="48">
        <v>2736.5889999999999</v>
      </c>
      <c r="F22" s="48">
        <v>2152.9744000000001</v>
      </c>
      <c r="G22" s="48">
        <v>4141.6875</v>
      </c>
      <c r="H22" s="48">
        <v>11552.2089</v>
      </c>
      <c r="I22" s="48">
        <v>11996.9141</v>
      </c>
      <c r="J22" s="48">
        <v>10394.1356</v>
      </c>
      <c r="K22" s="48">
        <v>9853.1214</v>
      </c>
      <c r="L22" s="48">
        <v>9213.9087999999992</v>
      </c>
      <c r="M22" s="48">
        <v>2611.7235999999998</v>
      </c>
      <c r="N22" s="48">
        <v>7311.3897999999999</v>
      </c>
      <c r="O22" s="48">
        <v>10249.4995</v>
      </c>
      <c r="P22" s="48">
        <v>11906.1762</v>
      </c>
      <c r="Q22" s="32">
        <v>78479.83</v>
      </c>
      <c r="R22" s="32">
        <v>38201.06</v>
      </c>
      <c r="S22" s="32">
        <v>62335.87</v>
      </c>
      <c r="T22" s="32">
        <v>158015.53</v>
      </c>
      <c r="U22" s="32">
        <v>196024.59</v>
      </c>
      <c r="V22" s="32">
        <v>156999.16</v>
      </c>
      <c r="W22" s="32">
        <v>186234.08</v>
      </c>
      <c r="X22" s="32">
        <v>173941.81</v>
      </c>
      <c r="Y22" s="32">
        <v>41259.019999999997</v>
      </c>
      <c r="Z22" s="32">
        <v>203344.21</v>
      </c>
      <c r="AA22" s="32">
        <v>168670.07</v>
      </c>
      <c r="AB22" s="32">
        <v>308646.87</v>
      </c>
      <c r="AC22" s="2">
        <v>0.01</v>
      </c>
      <c r="AD22" s="2">
        <v>0.01</v>
      </c>
      <c r="AE22" s="2">
        <v>0.01</v>
      </c>
      <c r="AF22" s="2">
        <v>0.01</v>
      </c>
      <c r="AG22" s="2">
        <v>0.01</v>
      </c>
      <c r="AH22" s="2">
        <v>0.01</v>
      </c>
      <c r="AI22" s="2">
        <v>0.01</v>
      </c>
      <c r="AJ22" s="2">
        <v>0.01</v>
      </c>
      <c r="AK22" s="2">
        <v>0.01</v>
      </c>
      <c r="AL22" s="2">
        <v>0.01</v>
      </c>
      <c r="AM22" s="2">
        <v>0.01</v>
      </c>
      <c r="AN22" s="2">
        <v>0.01</v>
      </c>
      <c r="AO22" s="33">
        <v>7.85</v>
      </c>
      <c r="AP22" s="33">
        <v>3.82</v>
      </c>
      <c r="AQ22" s="33">
        <v>6.23</v>
      </c>
      <c r="AR22" s="33">
        <v>15.8</v>
      </c>
      <c r="AS22" s="33">
        <v>19.600000000000001</v>
      </c>
      <c r="AT22" s="33">
        <v>15.7</v>
      </c>
      <c r="AU22" s="33">
        <v>18.62</v>
      </c>
      <c r="AV22" s="33">
        <v>17.39</v>
      </c>
      <c r="AW22" s="33">
        <v>4.13</v>
      </c>
      <c r="AX22" s="33">
        <v>20.329999999999998</v>
      </c>
      <c r="AY22" s="33">
        <v>16.87</v>
      </c>
      <c r="AZ22" s="33">
        <v>30.86</v>
      </c>
      <c r="BA22" s="31">
        <f t="shared" si="44"/>
        <v>54.94</v>
      </c>
      <c r="BB22" s="31">
        <f t="shared" si="45"/>
        <v>26.74</v>
      </c>
      <c r="BC22" s="31">
        <f t="shared" si="46"/>
        <v>43.64</v>
      </c>
      <c r="BD22" s="31">
        <f t="shared" si="47"/>
        <v>632.05999999999995</v>
      </c>
      <c r="BE22" s="31">
        <f t="shared" si="48"/>
        <v>784.1</v>
      </c>
      <c r="BF22" s="31">
        <f t="shared" si="49"/>
        <v>628</v>
      </c>
      <c r="BG22" s="31">
        <f t="shared" si="50"/>
        <v>1005.66</v>
      </c>
      <c r="BH22" s="31">
        <f t="shared" si="51"/>
        <v>939.29</v>
      </c>
      <c r="BI22" s="31">
        <f t="shared" si="52"/>
        <v>222.8</v>
      </c>
      <c r="BJ22" s="31">
        <f t="shared" si="53"/>
        <v>569.36</v>
      </c>
      <c r="BK22" s="31">
        <f t="shared" si="54"/>
        <v>472.28</v>
      </c>
      <c r="BL22" s="31">
        <f t="shared" si="55"/>
        <v>864.21</v>
      </c>
      <c r="BM22" s="6">
        <f t="shared" ca="1" si="152"/>
        <v>-1.5800000000000002E-2</v>
      </c>
      <c r="BN22" s="6">
        <f t="shared" ca="1" si="152"/>
        <v>-1.5800000000000002E-2</v>
      </c>
      <c r="BO22" s="6">
        <f t="shared" ca="1" si="152"/>
        <v>-1.5800000000000002E-2</v>
      </c>
      <c r="BP22" s="6">
        <f t="shared" ca="1" si="152"/>
        <v>-1.5800000000000002E-2</v>
      </c>
      <c r="BQ22" s="6">
        <f t="shared" ca="1" si="152"/>
        <v>-1.5800000000000002E-2</v>
      </c>
      <c r="BR22" s="6">
        <f t="shared" ca="1" si="152"/>
        <v>-1.5800000000000002E-2</v>
      </c>
      <c r="BS22" s="6">
        <f t="shared" ca="1" si="152"/>
        <v>-1.5800000000000002E-2</v>
      </c>
      <c r="BT22" s="6">
        <f t="shared" ca="1" si="152"/>
        <v>-1.5800000000000002E-2</v>
      </c>
      <c r="BU22" s="6">
        <f t="shared" ca="1" si="152"/>
        <v>-1.5800000000000002E-2</v>
      </c>
      <c r="BV22" s="6">
        <f t="shared" ca="1" si="152"/>
        <v>-1.5800000000000002E-2</v>
      </c>
      <c r="BW22" s="6">
        <f t="shared" ca="1" si="152"/>
        <v>-1.5800000000000002E-2</v>
      </c>
      <c r="BX22" s="6">
        <f t="shared" ca="1" si="152"/>
        <v>-1.5800000000000002E-2</v>
      </c>
      <c r="BY22" s="31">
        <f t="shared" ca="1" si="16"/>
        <v>-1239.98</v>
      </c>
      <c r="BZ22" s="31">
        <f t="shared" ca="1" si="17"/>
        <v>-603.58000000000004</v>
      </c>
      <c r="CA22" s="31">
        <f t="shared" ca="1" si="18"/>
        <v>-984.91</v>
      </c>
      <c r="CB22" s="31">
        <f t="shared" ca="1" si="19"/>
        <v>-2496.65</v>
      </c>
      <c r="CC22" s="31">
        <f t="shared" ca="1" si="20"/>
        <v>-3097.19</v>
      </c>
      <c r="CD22" s="31">
        <f t="shared" ca="1" si="21"/>
        <v>-2480.59</v>
      </c>
      <c r="CE22" s="31">
        <f t="shared" ca="1" si="22"/>
        <v>-2942.5</v>
      </c>
      <c r="CF22" s="31">
        <f t="shared" ca="1" si="23"/>
        <v>-2748.28</v>
      </c>
      <c r="CG22" s="31">
        <f t="shared" ca="1" si="24"/>
        <v>-651.89</v>
      </c>
      <c r="CH22" s="31">
        <f t="shared" ca="1" si="25"/>
        <v>-3212.84</v>
      </c>
      <c r="CI22" s="31">
        <f t="shared" ca="1" si="26"/>
        <v>-2664.99</v>
      </c>
      <c r="CJ22" s="31">
        <f t="shared" ca="1" si="27"/>
        <v>-4876.62</v>
      </c>
      <c r="CK22" s="32">
        <f t="shared" ca="1" si="56"/>
        <v>431.64</v>
      </c>
      <c r="CL22" s="32">
        <f t="shared" ca="1" si="57"/>
        <v>210.11</v>
      </c>
      <c r="CM22" s="32">
        <f t="shared" ca="1" si="58"/>
        <v>342.85</v>
      </c>
      <c r="CN22" s="32">
        <f t="shared" ca="1" si="59"/>
        <v>869.09</v>
      </c>
      <c r="CO22" s="32">
        <f t="shared" ca="1" si="60"/>
        <v>1078.1400000000001</v>
      </c>
      <c r="CP22" s="32">
        <f t="shared" ca="1" si="61"/>
        <v>863.5</v>
      </c>
      <c r="CQ22" s="32">
        <f t="shared" ca="1" si="62"/>
        <v>1024.29</v>
      </c>
      <c r="CR22" s="32">
        <f t="shared" ca="1" si="63"/>
        <v>956.68</v>
      </c>
      <c r="CS22" s="32">
        <f t="shared" ca="1" si="64"/>
        <v>226.92</v>
      </c>
      <c r="CT22" s="32">
        <f t="shared" ca="1" si="65"/>
        <v>1118.3900000000001</v>
      </c>
      <c r="CU22" s="32">
        <f t="shared" ca="1" si="66"/>
        <v>927.69</v>
      </c>
      <c r="CV22" s="32">
        <f t="shared" ca="1" si="67"/>
        <v>1697.56</v>
      </c>
      <c r="CW22" s="31">
        <f t="shared" ref="CW22:CW72" ca="1" si="227">BY22+CK22-AO22-BA22</f>
        <v>-871.13000000000011</v>
      </c>
      <c r="CX22" s="31">
        <f t="shared" ref="CX22:CX72" ca="1" si="228">BZ22+CL22-AP22-BB22</f>
        <v>-424.03000000000003</v>
      </c>
      <c r="CY22" s="31">
        <f t="shared" ref="CY22:CY72" ca="1" si="229">CA22+CM22-AQ22-BC22</f>
        <v>-691.93</v>
      </c>
      <c r="CZ22" s="31">
        <f t="shared" ref="CZ22:CZ72" ca="1" si="230">CB22+CN22-AR22-BD22</f>
        <v>-2275.42</v>
      </c>
      <c r="DA22" s="31">
        <f t="shared" ref="DA22:DA72" ca="1" si="231">CC22+CO22-AS22-BE22</f>
        <v>-2822.75</v>
      </c>
      <c r="DB22" s="31">
        <f t="shared" ref="DB22:DB72" ca="1" si="232">CD22+CP22-AT22-BF22</f>
        <v>-2260.79</v>
      </c>
      <c r="DC22" s="31">
        <f t="shared" ref="DC22:DC72" ca="1" si="233">CE22+CQ22-AU22-BG22</f>
        <v>-2942.49</v>
      </c>
      <c r="DD22" s="31">
        <f t="shared" ref="DD22:DD72" ca="1" si="234">CF22+CR22-AV22-BH22</f>
        <v>-2748.2800000000007</v>
      </c>
      <c r="DE22" s="31">
        <f t="shared" ref="DE22:DE72" ca="1" si="235">CG22+CS22-AW22-BI22</f>
        <v>-651.90000000000009</v>
      </c>
      <c r="DF22" s="31">
        <f t="shared" ref="DF22:DF72" ca="1" si="236">CH22+CT22-AX22-BJ22</f>
        <v>-2684.14</v>
      </c>
      <c r="DG22" s="31">
        <f t="shared" ref="DG22:DG72" ca="1" si="237">CI22+CU22-AY22-BK22</f>
        <v>-2226.4499999999998</v>
      </c>
      <c r="DH22" s="31">
        <f t="shared" ref="DH22:DH72" ca="1" si="238">CJ22+CV22-AZ22-BL22</f>
        <v>-4074.13</v>
      </c>
      <c r="DI22" s="32">
        <f t="shared" ca="1" si="68"/>
        <v>-43.56</v>
      </c>
      <c r="DJ22" s="32">
        <f t="shared" ca="1" si="69"/>
        <v>-21.2</v>
      </c>
      <c r="DK22" s="32">
        <f t="shared" ca="1" si="70"/>
        <v>-34.6</v>
      </c>
      <c r="DL22" s="32">
        <f t="shared" ca="1" si="71"/>
        <v>-113.77</v>
      </c>
      <c r="DM22" s="32">
        <f t="shared" ca="1" si="72"/>
        <v>-141.13999999999999</v>
      </c>
      <c r="DN22" s="32">
        <f t="shared" ca="1" si="73"/>
        <v>-113.04</v>
      </c>
      <c r="DO22" s="32">
        <f t="shared" ca="1" si="74"/>
        <v>-147.12</v>
      </c>
      <c r="DP22" s="32">
        <f t="shared" ca="1" si="75"/>
        <v>-137.41</v>
      </c>
      <c r="DQ22" s="32">
        <f t="shared" ca="1" si="76"/>
        <v>-32.6</v>
      </c>
      <c r="DR22" s="32">
        <f t="shared" ca="1" si="77"/>
        <v>-134.21</v>
      </c>
      <c r="DS22" s="32">
        <f t="shared" ca="1" si="78"/>
        <v>-111.32</v>
      </c>
      <c r="DT22" s="32">
        <f t="shared" ca="1" si="79"/>
        <v>-203.71</v>
      </c>
      <c r="DU22" s="31">
        <f t="shared" ca="1" si="80"/>
        <v>-117.75</v>
      </c>
      <c r="DV22" s="31">
        <f t="shared" ca="1" si="81"/>
        <v>-56.51</v>
      </c>
      <c r="DW22" s="31">
        <f t="shared" ca="1" si="82"/>
        <v>-90.98</v>
      </c>
      <c r="DX22" s="31">
        <f t="shared" ca="1" si="83"/>
        <v>-294.85000000000002</v>
      </c>
      <c r="DY22" s="31">
        <f t="shared" ca="1" si="84"/>
        <v>-360.57</v>
      </c>
      <c r="DZ22" s="31">
        <f t="shared" ca="1" si="85"/>
        <v>-284.48</v>
      </c>
      <c r="EA22" s="31">
        <f t="shared" ca="1" si="86"/>
        <v>-364.83</v>
      </c>
      <c r="EB22" s="31">
        <f t="shared" ca="1" si="87"/>
        <v>-335.51</v>
      </c>
      <c r="EC22" s="31">
        <f t="shared" ca="1" si="88"/>
        <v>-78.34</v>
      </c>
      <c r="ED22" s="31">
        <f t="shared" ca="1" si="89"/>
        <v>-317.62</v>
      </c>
      <c r="EE22" s="31">
        <f t="shared" ca="1" si="90"/>
        <v>-259.20999999999998</v>
      </c>
      <c r="EF22" s="31">
        <f t="shared" ca="1" si="91"/>
        <v>-466.82</v>
      </c>
      <c r="EG22" s="32">
        <f t="shared" ca="1" si="92"/>
        <v>-1032.44</v>
      </c>
      <c r="EH22" s="32">
        <f t="shared" ca="1" si="93"/>
        <v>-501.74</v>
      </c>
      <c r="EI22" s="32">
        <f t="shared" ca="1" si="94"/>
        <v>-817.51</v>
      </c>
      <c r="EJ22" s="32">
        <f t="shared" ca="1" si="95"/>
        <v>-2684.04</v>
      </c>
      <c r="EK22" s="32">
        <f t="shared" ca="1" si="96"/>
        <v>-3324.46</v>
      </c>
      <c r="EL22" s="32">
        <f t="shared" ca="1" si="97"/>
        <v>-2658.31</v>
      </c>
      <c r="EM22" s="32">
        <f t="shared" ca="1" si="98"/>
        <v>-3454.4399999999996</v>
      </c>
      <c r="EN22" s="32">
        <f t="shared" ca="1" si="99"/>
        <v>-3221.2000000000007</v>
      </c>
      <c r="EO22" s="32">
        <f t="shared" ca="1" si="100"/>
        <v>-762.84000000000015</v>
      </c>
      <c r="EP22" s="32">
        <f t="shared" ca="1" si="101"/>
        <v>-3135.97</v>
      </c>
      <c r="EQ22" s="32">
        <f t="shared" ca="1" si="102"/>
        <v>-2596.98</v>
      </c>
      <c r="ER22" s="32">
        <f t="shared" ca="1" si="103"/>
        <v>-4744.66</v>
      </c>
    </row>
    <row r="23" spans="1:148" x14ac:dyDescent="0.25">
      <c r="A23" t="s">
        <v>463</v>
      </c>
      <c r="B23" s="1" t="s">
        <v>62</v>
      </c>
      <c r="C23" t="str">
        <f t="shared" ca="1" si="1"/>
        <v>AKE1</v>
      </c>
      <c r="D23" t="str">
        <f t="shared" ca="1" si="2"/>
        <v>McBride Lake Wind Facility</v>
      </c>
      <c r="E23" s="48">
        <v>22415.203099999999</v>
      </c>
      <c r="F23" s="48">
        <v>29607.123800000001</v>
      </c>
      <c r="G23" s="48">
        <v>21590.7932</v>
      </c>
      <c r="H23" s="48">
        <v>14201.836600000001</v>
      </c>
      <c r="I23" s="48">
        <v>10432.1055</v>
      </c>
      <c r="J23" s="48">
        <v>18863.9097</v>
      </c>
      <c r="K23" s="48">
        <v>11232.9151</v>
      </c>
      <c r="L23" s="48">
        <v>7319.0943980000002</v>
      </c>
      <c r="M23" s="48">
        <v>19098.179800000002</v>
      </c>
      <c r="N23" s="48">
        <v>14207.4709</v>
      </c>
      <c r="O23" s="48">
        <v>20816.283599999999</v>
      </c>
      <c r="P23" s="48">
        <v>20714.3135</v>
      </c>
      <c r="Q23" s="32">
        <v>408587.19</v>
      </c>
      <c r="R23" s="32">
        <v>479666.15</v>
      </c>
      <c r="S23" s="32">
        <v>300097.12</v>
      </c>
      <c r="T23" s="32">
        <v>179117.72</v>
      </c>
      <c r="U23" s="32">
        <v>147460.07999999999</v>
      </c>
      <c r="V23" s="32">
        <v>260563.44</v>
      </c>
      <c r="W23" s="32">
        <v>188478.22</v>
      </c>
      <c r="X23" s="32">
        <v>117144.15</v>
      </c>
      <c r="Y23" s="32">
        <v>302608.34000000003</v>
      </c>
      <c r="Z23" s="32">
        <v>311793.28999999998</v>
      </c>
      <c r="AA23" s="32">
        <v>324042.78000000003</v>
      </c>
      <c r="AB23" s="32">
        <v>380527.32</v>
      </c>
      <c r="AC23" s="2">
        <v>3.28</v>
      </c>
      <c r="AD23" s="2">
        <v>3.28</v>
      </c>
      <c r="AE23" s="2">
        <v>3.28</v>
      </c>
      <c r="AF23" s="2">
        <v>3.28</v>
      </c>
      <c r="AG23" s="2">
        <v>3.28</v>
      </c>
      <c r="AH23" s="2">
        <v>3.28</v>
      </c>
      <c r="AI23" s="2">
        <v>3.28</v>
      </c>
      <c r="AJ23" s="2">
        <v>3.28</v>
      </c>
      <c r="AK23" s="2">
        <v>3.28</v>
      </c>
      <c r="AL23" s="2">
        <v>3.28</v>
      </c>
      <c r="AM23" s="2">
        <v>3.28</v>
      </c>
      <c r="AN23" s="2">
        <v>3.28</v>
      </c>
      <c r="AO23" s="33">
        <v>13401.66</v>
      </c>
      <c r="AP23" s="33">
        <v>15733.05</v>
      </c>
      <c r="AQ23" s="33">
        <v>9843.19</v>
      </c>
      <c r="AR23" s="33">
        <v>5875.06</v>
      </c>
      <c r="AS23" s="33">
        <v>4836.6899999999996</v>
      </c>
      <c r="AT23" s="33">
        <v>8546.48</v>
      </c>
      <c r="AU23" s="33">
        <v>6182.09</v>
      </c>
      <c r="AV23" s="33">
        <v>3842.33</v>
      </c>
      <c r="AW23" s="33">
        <v>9925.5499999999993</v>
      </c>
      <c r="AX23" s="33">
        <v>10226.82</v>
      </c>
      <c r="AY23" s="33">
        <v>10628.6</v>
      </c>
      <c r="AZ23" s="33">
        <v>12481.3</v>
      </c>
      <c r="BA23" s="31">
        <f t="shared" si="44"/>
        <v>286.01</v>
      </c>
      <c r="BB23" s="31">
        <f t="shared" si="45"/>
        <v>335.77</v>
      </c>
      <c r="BC23" s="31">
        <f t="shared" si="46"/>
        <v>210.07</v>
      </c>
      <c r="BD23" s="31">
        <f t="shared" si="47"/>
        <v>716.47</v>
      </c>
      <c r="BE23" s="31">
        <f t="shared" si="48"/>
        <v>589.84</v>
      </c>
      <c r="BF23" s="31">
        <f t="shared" si="49"/>
        <v>1042.25</v>
      </c>
      <c r="BG23" s="31">
        <f t="shared" si="50"/>
        <v>1017.78</v>
      </c>
      <c r="BH23" s="31">
        <f t="shared" si="51"/>
        <v>632.58000000000004</v>
      </c>
      <c r="BI23" s="31">
        <f t="shared" si="52"/>
        <v>1634.09</v>
      </c>
      <c r="BJ23" s="31">
        <f t="shared" si="53"/>
        <v>873.02</v>
      </c>
      <c r="BK23" s="31">
        <f t="shared" si="54"/>
        <v>907.32</v>
      </c>
      <c r="BL23" s="31">
        <f t="shared" si="55"/>
        <v>1065.48</v>
      </c>
      <c r="BM23" s="6">
        <f t="shared" ca="1" si="152"/>
        <v>4.3999999999999997E-2</v>
      </c>
      <c r="BN23" s="6">
        <f t="shared" ca="1" si="152"/>
        <v>4.3999999999999997E-2</v>
      </c>
      <c r="BO23" s="6">
        <f t="shared" ca="1" si="152"/>
        <v>4.3999999999999997E-2</v>
      </c>
      <c r="BP23" s="6">
        <f t="shared" ca="1" si="152"/>
        <v>4.3999999999999997E-2</v>
      </c>
      <c r="BQ23" s="6">
        <f t="shared" ca="1" si="152"/>
        <v>4.3999999999999997E-2</v>
      </c>
      <c r="BR23" s="6">
        <f t="shared" ca="1" si="152"/>
        <v>4.3999999999999997E-2</v>
      </c>
      <c r="BS23" s="6">
        <f t="shared" ca="1" si="152"/>
        <v>4.3999999999999997E-2</v>
      </c>
      <c r="BT23" s="6">
        <f t="shared" ca="1" si="152"/>
        <v>4.3999999999999997E-2</v>
      </c>
      <c r="BU23" s="6">
        <f t="shared" ca="1" si="152"/>
        <v>4.3999999999999997E-2</v>
      </c>
      <c r="BV23" s="6">
        <f t="shared" ca="1" si="152"/>
        <v>4.3999999999999997E-2</v>
      </c>
      <c r="BW23" s="6">
        <f t="shared" ca="1" si="152"/>
        <v>4.3999999999999997E-2</v>
      </c>
      <c r="BX23" s="6">
        <f t="shared" ca="1" si="152"/>
        <v>4.3999999999999997E-2</v>
      </c>
      <c r="BY23" s="31">
        <f t="shared" ca="1" si="16"/>
        <v>17977.84</v>
      </c>
      <c r="BZ23" s="31">
        <f t="shared" ca="1" si="17"/>
        <v>21105.31</v>
      </c>
      <c r="CA23" s="31">
        <f t="shared" ca="1" si="18"/>
        <v>13204.27</v>
      </c>
      <c r="CB23" s="31">
        <f t="shared" ca="1" si="19"/>
        <v>7881.18</v>
      </c>
      <c r="CC23" s="31">
        <f t="shared" ca="1" si="20"/>
        <v>6488.24</v>
      </c>
      <c r="CD23" s="31">
        <f t="shared" ca="1" si="21"/>
        <v>11464.79</v>
      </c>
      <c r="CE23" s="31">
        <f t="shared" ca="1" si="22"/>
        <v>8293.0400000000009</v>
      </c>
      <c r="CF23" s="31">
        <f t="shared" ca="1" si="23"/>
        <v>5154.34</v>
      </c>
      <c r="CG23" s="31">
        <f t="shared" ca="1" si="24"/>
        <v>13314.77</v>
      </c>
      <c r="CH23" s="31">
        <f t="shared" ca="1" si="25"/>
        <v>13718.9</v>
      </c>
      <c r="CI23" s="31">
        <f t="shared" ca="1" si="26"/>
        <v>14257.88</v>
      </c>
      <c r="CJ23" s="31">
        <f t="shared" ca="1" si="27"/>
        <v>16743.2</v>
      </c>
      <c r="CK23" s="32">
        <f t="shared" ca="1" si="56"/>
        <v>2247.23</v>
      </c>
      <c r="CL23" s="32">
        <f t="shared" ca="1" si="57"/>
        <v>2638.16</v>
      </c>
      <c r="CM23" s="32">
        <f t="shared" ca="1" si="58"/>
        <v>1650.53</v>
      </c>
      <c r="CN23" s="32">
        <f t="shared" ca="1" si="59"/>
        <v>985.15</v>
      </c>
      <c r="CO23" s="32">
        <f t="shared" ca="1" si="60"/>
        <v>811.03</v>
      </c>
      <c r="CP23" s="32">
        <f t="shared" ca="1" si="61"/>
        <v>1433.1</v>
      </c>
      <c r="CQ23" s="32">
        <f t="shared" ca="1" si="62"/>
        <v>1036.6300000000001</v>
      </c>
      <c r="CR23" s="32">
        <f t="shared" ca="1" si="63"/>
        <v>644.29</v>
      </c>
      <c r="CS23" s="32">
        <f t="shared" ca="1" si="64"/>
        <v>1664.35</v>
      </c>
      <c r="CT23" s="32">
        <f t="shared" ca="1" si="65"/>
        <v>1714.86</v>
      </c>
      <c r="CU23" s="32">
        <f t="shared" ca="1" si="66"/>
        <v>1782.24</v>
      </c>
      <c r="CV23" s="32">
        <f t="shared" ca="1" si="67"/>
        <v>2092.9</v>
      </c>
      <c r="CW23" s="31">
        <f t="shared" ca="1" si="227"/>
        <v>6537.4</v>
      </c>
      <c r="CX23" s="31">
        <f t="shared" ca="1" si="228"/>
        <v>7674.6500000000015</v>
      </c>
      <c r="CY23" s="31">
        <f t="shared" ca="1" si="229"/>
        <v>4801.5400000000009</v>
      </c>
      <c r="CZ23" s="31">
        <f t="shared" ca="1" si="230"/>
        <v>2274.7999999999993</v>
      </c>
      <c r="DA23" s="31">
        <f t="shared" ca="1" si="231"/>
        <v>1872.7399999999998</v>
      </c>
      <c r="DB23" s="31">
        <f t="shared" ca="1" si="232"/>
        <v>3309.1600000000017</v>
      </c>
      <c r="DC23" s="31">
        <f t="shared" ca="1" si="233"/>
        <v>2129.800000000002</v>
      </c>
      <c r="DD23" s="31">
        <f t="shared" ca="1" si="234"/>
        <v>1323.7200000000003</v>
      </c>
      <c r="DE23" s="31">
        <f t="shared" ca="1" si="235"/>
        <v>3419.4800000000014</v>
      </c>
      <c r="DF23" s="31">
        <f t="shared" ca="1" si="236"/>
        <v>4333.92</v>
      </c>
      <c r="DG23" s="31">
        <f t="shared" ca="1" si="237"/>
        <v>4504.1999999999989</v>
      </c>
      <c r="DH23" s="31">
        <f t="shared" ca="1" si="238"/>
        <v>5289.3200000000033</v>
      </c>
      <c r="DI23" s="32">
        <f t="shared" ca="1" si="68"/>
        <v>326.87</v>
      </c>
      <c r="DJ23" s="32">
        <f t="shared" ca="1" si="69"/>
        <v>383.73</v>
      </c>
      <c r="DK23" s="32">
        <f t="shared" ca="1" si="70"/>
        <v>240.08</v>
      </c>
      <c r="DL23" s="32">
        <f t="shared" ca="1" si="71"/>
        <v>113.74</v>
      </c>
      <c r="DM23" s="32">
        <f t="shared" ca="1" si="72"/>
        <v>93.64</v>
      </c>
      <c r="DN23" s="32">
        <f t="shared" ca="1" si="73"/>
        <v>165.46</v>
      </c>
      <c r="DO23" s="32">
        <f t="shared" ca="1" si="74"/>
        <v>106.49</v>
      </c>
      <c r="DP23" s="32">
        <f t="shared" ca="1" si="75"/>
        <v>66.19</v>
      </c>
      <c r="DQ23" s="32">
        <f t="shared" ca="1" si="76"/>
        <v>170.97</v>
      </c>
      <c r="DR23" s="32">
        <f t="shared" ca="1" si="77"/>
        <v>216.7</v>
      </c>
      <c r="DS23" s="32">
        <f t="shared" ca="1" si="78"/>
        <v>225.21</v>
      </c>
      <c r="DT23" s="32">
        <f t="shared" ca="1" si="79"/>
        <v>264.47000000000003</v>
      </c>
      <c r="DU23" s="31">
        <f t="shared" ca="1" si="80"/>
        <v>883.69</v>
      </c>
      <c r="DV23" s="31">
        <f t="shared" ca="1" si="81"/>
        <v>1022.79</v>
      </c>
      <c r="DW23" s="31">
        <f t="shared" ca="1" si="82"/>
        <v>631.34</v>
      </c>
      <c r="DX23" s="31">
        <f t="shared" ca="1" si="83"/>
        <v>294.77</v>
      </c>
      <c r="DY23" s="31">
        <f t="shared" ca="1" si="84"/>
        <v>239.22</v>
      </c>
      <c r="DZ23" s="31">
        <f t="shared" ca="1" si="85"/>
        <v>416.39</v>
      </c>
      <c r="EA23" s="31">
        <f t="shared" ca="1" si="86"/>
        <v>264.07</v>
      </c>
      <c r="EB23" s="31">
        <f t="shared" ca="1" si="87"/>
        <v>161.6</v>
      </c>
      <c r="EC23" s="31">
        <f t="shared" ca="1" si="88"/>
        <v>410.94</v>
      </c>
      <c r="ED23" s="31">
        <f t="shared" ca="1" si="89"/>
        <v>512.84</v>
      </c>
      <c r="EE23" s="31">
        <f t="shared" ca="1" si="90"/>
        <v>524.4</v>
      </c>
      <c r="EF23" s="31">
        <f t="shared" ca="1" si="91"/>
        <v>606.04999999999995</v>
      </c>
      <c r="EG23" s="32">
        <f t="shared" ca="1" si="92"/>
        <v>7747.9599999999991</v>
      </c>
      <c r="EH23" s="32">
        <f t="shared" ca="1" si="93"/>
        <v>9081.1700000000019</v>
      </c>
      <c r="EI23" s="32">
        <f t="shared" ca="1" si="94"/>
        <v>5672.9600000000009</v>
      </c>
      <c r="EJ23" s="32">
        <f t="shared" ca="1" si="95"/>
        <v>2683.309999999999</v>
      </c>
      <c r="EK23" s="32">
        <f t="shared" ca="1" si="96"/>
        <v>2205.6</v>
      </c>
      <c r="EL23" s="32">
        <f t="shared" ca="1" si="97"/>
        <v>3891.0100000000016</v>
      </c>
      <c r="EM23" s="32">
        <f t="shared" ca="1" si="98"/>
        <v>2500.3600000000019</v>
      </c>
      <c r="EN23" s="32">
        <f t="shared" ca="1" si="99"/>
        <v>1551.5100000000002</v>
      </c>
      <c r="EO23" s="32">
        <f t="shared" ca="1" si="100"/>
        <v>4001.3900000000012</v>
      </c>
      <c r="EP23" s="32">
        <f t="shared" ca="1" si="101"/>
        <v>5063.46</v>
      </c>
      <c r="EQ23" s="32">
        <f t="shared" ca="1" si="102"/>
        <v>5253.8099999999986</v>
      </c>
      <c r="ER23" s="32">
        <f t="shared" ca="1" si="103"/>
        <v>6159.8400000000038</v>
      </c>
    </row>
    <row r="24" spans="1:148" x14ac:dyDescent="0.25">
      <c r="A24" t="s">
        <v>464</v>
      </c>
      <c r="B24" s="1" t="s">
        <v>14</v>
      </c>
      <c r="C24" t="str">
        <f t="shared" ca="1" si="1"/>
        <v>ANC1</v>
      </c>
      <c r="D24" t="str">
        <f t="shared" ca="1" si="2"/>
        <v>Alberta Newsprint</v>
      </c>
      <c r="E24" s="48">
        <v>398.16612850000001</v>
      </c>
      <c r="F24" s="48">
        <v>173.70117049999999</v>
      </c>
      <c r="G24" s="48">
        <v>269.95864289999997</v>
      </c>
      <c r="H24" s="48">
        <v>870.03382839999995</v>
      </c>
      <c r="I24" s="48">
        <v>40.111072299999996</v>
      </c>
      <c r="J24" s="48">
        <v>322.32035839999998</v>
      </c>
      <c r="K24" s="48">
        <v>614.82442260000005</v>
      </c>
      <c r="L24" s="48">
        <v>314.91860580000002</v>
      </c>
      <c r="M24" s="48">
        <v>350.25581849999998</v>
      </c>
      <c r="N24" s="48">
        <v>680.88066460000005</v>
      </c>
      <c r="O24" s="48">
        <v>199.19573679999999</v>
      </c>
      <c r="P24" s="48">
        <v>571.445424</v>
      </c>
      <c r="Q24" s="32">
        <v>10904.44</v>
      </c>
      <c r="R24" s="32">
        <v>4219.1400000000003</v>
      </c>
      <c r="S24" s="32">
        <v>4230.8599999999997</v>
      </c>
      <c r="T24" s="32">
        <v>12360.72</v>
      </c>
      <c r="U24" s="32">
        <v>3775.85</v>
      </c>
      <c r="V24" s="32">
        <v>5979.4</v>
      </c>
      <c r="W24" s="32">
        <v>20334.52</v>
      </c>
      <c r="X24" s="32">
        <v>12582.09</v>
      </c>
      <c r="Y24" s="32">
        <v>6080.49</v>
      </c>
      <c r="Z24" s="32">
        <v>19470.97</v>
      </c>
      <c r="AA24" s="32">
        <v>3811.72</v>
      </c>
      <c r="AB24" s="32">
        <v>20329.97</v>
      </c>
      <c r="AC24" s="2">
        <v>2.75</v>
      </c>
      <c r="AD24" s="2">
        <v>2.75</v>
      </c>
      <c r="AE24" s="2">
        <v>2.75</v>
      </c>
      <c r="AF24" s="2">
        <v>2.75</v>
      </c>
      <c r="AG24" s="2">
        <v>2.75</v>
      </c>
      <c r="AH24" s="2">
        <v>2.75</v>
      </c>
      <c r="AI24" s="2">
        <v>2.75</v>
      </c>
      <c r="AJ24" s="2">
        <v>2.75</v>
      </c>
      <c r="AK24" s="2">
        <v>2.75</v>
      </c>
      <c r="AL24" s="2">
        <v>2.75</v>
      </c>
      <c r="AM24" s="2">
        <v>2.75</v>
      </c>
      <c r="AN24" s="2">
        <v>2.75</v>
      </c>
      <c r="AO24" s="33">
        <v>299.87</v>
      </c>
      <c r="AP24" s="33">
        <v>116.03</v>
      </c>
      <c r="AQ24" s="33">
        <v>116.35</v>
      </c>
      <c r="AR24" s="33">
        <v>339.92</v>
      </c>
      <c r="AS24" s="33">
        <v>103.84</v>
      </c>
      <c r="AT24" s="33">
        <v>164.43</v>
      </c>
      <c r="AU24" s="33">
        <v>559.20000000000005</v>
      </c>
      <c r="AV24" s="33">
        <v>346.01</v>
      </c>
      <c r="AW24" s="33">
        <v>167.21</v>
      </c>
      <c r="AX24" s="33">
        <v>535.45000000000005</v>
      </c>
      <c r="AY24" s="33">
        <v>104.82</v>
      </c>
      <c r="AZ24" s="33">
        <v>559.07000000000005</v>
      </c>
      <c r="BA24" s="31">
        <f t="shared" si="44"/>
        <v>7.63</v>
      </c>
      <c r="BB24" s="31">
        <f t="shared" si="45"/>
        <v>2.95</v>
      </c>
      <c r="BC24" s="31">
        <f t="shared" si="46"/>
        <v>2.96</v>
      </c>
      <c r="BD24" s="31">
        <f t="shared" si="47"/>
        <v>49.44</v>
      </c>
      <c r="BE24" s="31">
        <f t="shared" si="48"/>
        <v>15.1</v>
      </c>
      <c r="BF24" s="31">
        <f t="shared" si="49"/>
        <v>23.92</v>
      </c>
      <c r="BG24" s="31">
        <f t="shared" si="50"/>
        <v>109.81</v>
      </c>
      <c r="BH24" s="31">
        <f t="shared" si="51"/>
        <v>67.94</v>
      </c>
      <c r="BI24" s="31">
        <f t="shared" si="52"/>
        <v>32.83</v>
      </c>
      <c r="BJ24" s="31">
        <f t="shared" si="53"/>
        <v>54.52</v>
      </c>
      <c r="BK24" s="31">
        <f t="shared" si="54"/>
        <v>10.67</v>
      </c>
      <c r="BL24" s="31">
        <f t="shared" si="55"/>
        <v>56.92</v>
      </c>
      <c r="BM24" s="6">
        <f t="shared" ca="1" si="152"/>
        <v>1.49E-2</v>
      </c>
      <c r="BN24" s="6">
        <f t="shared" ca="1" si="152"/>
        <v>1.49E-2</v>
      </c>
      <c r="BO24" s="6">
        <f t="shared" ca="1" si="152"/>
        <v>1.49E-2</v>
      </c>
      <c r="BP24" s="6">
        <f t="shared" ca="1" si="152"/>
        <v>1.49E-2</v>
      </c>
      <c r="BQ24" s="6">
        <f t="shared" ca="1" si="152"/>
        <v>1.49E-2</v>
      </c>
      <c r="BR24" s="6">
        <f t="shared" ca="1" si="152"/>
        <v>1.49E-2</v>
      </c>
      <c r="BS24" s="6">
        <f t="shared" ca="1" si="152"/>
        <v>1.49E-2</v>
      </c>
      <c r="BT24" s="6">
        <f t="shared" ca="1" si="152"/>
        <v>1.49E-2</v>
      </c>
      <c r="BU24" s="6">
        <f t="shared" ca="1" si="152"/>
        <v>1.49E-2</v>
      </c>
      <c r="BV24" s="6">
        <f t="shared" ca="1" si="152"/>
        <v>1.49E-2</v>
      </c>
      <c r="BW24" s="6">
        <f t="shared" ca="1" si="152"/>
        <v>1.49E-2</v>
      </c>
      <c r="BX24" s="6">
        <f t="shared" ca="1" si="152"/>
        <v>1.49E-2</v>
      </c>
      <c r="BY24" s="31">
        <f t="shared" ca="1" si="16"/>
        <v>162.47999999999999</v>
      </c>
      <c r="BZ24" s="31">
        <f t="shared" ca="1" si="17"/>
        <v>62.87</v>
      </c>
      <c r="CA24" s="31">
        <f t="shared" ca="1" si="18"/>
        <v>63.04</v>
      </c>
      <c r="CB24" s="31">
        <f t="shared" ca="1" si="19"/>
        <v>184.17</v>
      </c>
      <c r="CC24" s="31">
        <f t="shared" ca="1" si="20"/>
        <v>56.26</v>
      </c>
      <c r="CD24" s="31">
        <f t="shared" ca="1" si="21"/>
        <v>89.09</v>
      </c>
      <c r="CE24" s="31">
        <f t="shared" ca="1" si="22"/>
        <v>302.98</v>
      </c>
      <c r="CF24" s="31">
        <f t="shared" ca="1" si="23"/>
        <v>187.47</v>
      </c>
      <c r="CG24" s="31">
        <f t="shared" ca="1" si="24"/>
        <v>90.6</v>
      </c>
      <c r="CH24" s="31">
        <f t="shared" ca="1" si="25"/>
        <v>290.12</v>
      </c>
      <c r="CI24" s="31">
        <f t="shared" ca="1" si="26"/>
        <v>56.79</v>
      </c>
      <c r="CJ24" s="31">
        <f t="shared" ca="1" si="27"/>
        <v>302.92</v>
      </c>
      <c r="CK24" s="32">
        <f t="shared" ca="1" si="56"/>
        <v>59.97</v>
      </c>
      <c r="CL24" s="32">
        <f t="shared" ca="1" si="57"/>
        <v>23.21</v>
      </c>
      <c r="CM24" s="32">
        <f t="shared" ca="1" si="58"/>
        <v>23.27</v>
      </c>
      <c r="CN24" s="32">
        <f t="shared" ca="1" si="59"/>
        <v>67.98</v>
      </c>
      <c r="CO24" s="32">
        <f t="shared" ca="1" si="60"/>
        <v>20.77</v>
      </c>
      <c r="CP24" s="32">
        <f t="shared" ca="1" si="61"/>
        <v>32.89</v>
      </c>
      <c r="CQ24" s="32">
        <f t="shared" ca="1" si="62"/>
        <v>111.84</v>
      </c>
      <c r="CR24" s="32">
        <f t="shared" ca="1" si="63"/>
        <v>69.2</v>
      </c>
      <c r="CS24" s="32">
        <f t="shared" ca="1" si="64"/>
        <v>33.44</v>
      </c>
      <c r="CT24" s="32">
        <f t="shared" ca="1" si="65"/>
        <v>107.09</v>
      </c>
      <c r="CU24" s="32">
        <f t="shared" ca="1" si="66"/>
        <v>20.96</v>
      </c>
      <c r="CV24" s="32">
        <f t="shared" ca="1" si="67"/>
        <v>111.81</v>
      </c>
      <c r="CW24" s="31">
        <f t="shared" ca="1" si="227"/>
        <v>-85.050000000000011</v>
      </c>
      <c r="CX24" s="31">
        <f t="shared" ca="1" si="228"/>
        <v>-32.900000000000006</v>
      </c>
      <c r="CY24" s="31">
        <f t="shared" ca="1" si="229"/>
        <v>-32.999999999999993</v>
      </c>
      <c r="CZ24" s="31">
        <f t="shared" ca="1" si="230"/>
        <v>-137.21000000000004</v>
      </c>
      <c r="DA24" s="31">
        <f t="shared" ca="1" si="231"/>
        <v>-41.910000000000004</v>
      </c>
      <c r="DB24" s="31">
        <f t="shared" ca="1" si="232"/>
        <v>-66.37</v>
      </c>
      <c r="DC24" s="31">
        <f t="shared" ca="1" si="233"/>
        <v>-254.19</v>
      </c>
      <c r="DD24" s="31">
        <f t="shared" ca="1" si="234"/>
        <v>-157.27999999999997</v>
      </c>
      <c r="DE24" s="31">
        <f t="shared" ca="1" si="235"/>
        <v>-76.000000000000014</v>
      </c>
      <c r="DF24" s="31">
        <f t="shared" ca="1" si="236"/>
        <v>-192.76000000000002</v>
      </c>
      <c r="DG24" s="31">
        <f t="shared" ca="1" si="237"/>
        <v>-37.739999999999995</v>
      </c>
      <c r="DH24" s="31">
        <f t="shared" ca="1" si="238"/>
        <v>-201.26000000000005</v>
      </c>
      <c r="DI24" s="32">
        <f t="shared" ca="1" si="68"/>
        <v>-4.25</v>
      </c>
      <c r="DJ24" s="32">
        <f t="shared" ca="1" si="69"/>
        <v>-1.65</v>
      </c>
      <c r="DK24" s="32">
        <f t="shared" ca="1" si="70"/>
        <v>-1.65</v>
      </c>
      <c r="DL24" s="32">
        <f t="shared" ca="1" si="71"/>
        <v>-6.86</v>
      </c>
      <c r="DM24" s="32">
        <f t="shared" ca="1" si="72"/>
        <v>-2.1</v>
      </c>
      <c r="DN24" s="32">
        <f t="shared" ca="1" si="73"/>
        <v>-3.32</v>
      </c>
      <c r="DO24" s="32">
        <f t="shared" ca="1" si="74"/>
        <v>-12.71</v>
      </c>
      <c r="DP24" s="32">
        <f t="shared" ca="1" si="75"/>
        <v>-7.86</v>
      </c>
      <c r="DQ24" s="32">
        <f t="shared" ca="1" si="76"/>
        <v>-3.8</v>
      </c>
      <c r="DR24" s="32">
        <f t="shared" ca="1" si="77"/>
        <v>-9.64</v>
      </c>
      <c r="DS24" s="32">
        <f t="shared" ca="1" si="78"/>
        <v>-1.89</v>
      </c>
      <c r="DT24" s="32">
        <f t="shared" ca="1" si="79"/>
        <v>-10.06</v>
      </c>
      <c r="DU24" s="31">
        <f t="shared" ca="1" si="80"/>
        <v>-11.5</v>
      </c>
      <c r="DV24" s="31">
        <f t="shared" ca="1" si="81"/>
        <v>-4.38</v>
      </c>
      <c r="DW24" s="31">
        <f t="shared" ca="1" si="82"/>
        <v>-4.34</v>
      </c>
      <c r="DX24" s="31">
        <f t="shared" ca="1" si="83"/>
        <v>-17.78</v>
      </c>
      <c r="DY24" s="31">
        <f t="shared" ca="1" si="84"/>
        <v>-5.35</v>
      </c>
      <c r="DZ24" s="31">
        <f t="shared" ca="1" si="85"/>
        <v>-8.35</v>
      </c>
      <c r="EA24" s="31">
        <f t="shared" ca="1" si="86"/>
        <v>-31.52</v>
      </c>
      <c r="EB24" s="31">
        <f t="shared" ca="1" si="87"/>
        <v>-19.2</v>
      </c>
      <c r="EC24" s="31">
        <f t="shared" ca="1" si="88"/>
        <v>-9.1300000000000008</v>
      </c>
      <c r="ED24" s="31">
        <f t="shared" ca="1" si="89"/>
        <v>-22.81</v>
      </c>
      <c r="EE24" s="31">
        <f t="shared" ca="1" si="90"/>
        <v>-4.3899999999999997</v>
      </c>
      <c r="EF24" s="31">
        <f t="shared" ca="1" si="91"/>
        <v>-23.06</v>
      </c>
      <c r="EG24" s="32">
        <f t="shared" ca="1" si="92"/>
        <v>-100.80000000000001</v>
      </c>
      <c r="EH24" s="32">
        <f t="shared" ca="1" si="93"/>
        <v>-38.930000000000007</v>
      </c>
      <c r="EI24" s="32">
        <f t="shared" ca="1" si="94"/>
        <v>-38.989999999999995</v>
      </c>
      <c r="EJ24" s="32">
        <f t="shared" ca="1" si="95"/>
        <v>-161.85000000000005</v>
      </c>
      <c r="EK24" s="32">
        <f t="shared" ca="1" si="96"/>
        <v>-49.360000000000007</v>
      </c>
      <c r="EL24" s="32">
        <f t="shared" ca="1" si="97"/>
        <v>-78.039999999999992</v>
      </c>
      <c r="EM24" s="32">
        <f t="shared" ca="1" si="98"/>
        <v>-298.41999999999996</v>
      </c>
      <c r="EN24" s="32">
        <f t="shared" ca="1" si="99"/>
        <v>-184.33999999999997</v>
      </c>
      <c r="EO24" s="32">
        <f t="shared" ca="1" si="100"/>
        <v>-88.93</v>
      </c>
      <c r="EP24" s="32">
        <f t="shared" ca="1" si="101"/>
        <v>-225.21000000000004</v>
      </c>
      <c r="EQ24" s="32">
        <f t="shared" ca="1" si="102"/>
        <v>-44.019999999999996</v>
      </c>
      <c r="ER24" s="32">
        <f t="shared" ca="1" si="103"/>
        <v>-234.38000000000005</v>
      </c>
    </row>
    <row r="25" spans="1:148" x14ac:dyDescent="0.25">
      <c r="A25" t="s">
        <v>461</v>
      </c>
      <c r="B25" s="1" t="s">
        <v>16</v>
      </c>
      <c r="C25" t="str">
        <f t="shared" ca="1" si="1"/>
        <v>BCHEXP</v>
      </c>
      <c r="D25" t="str">
        <f t="shared" ca="1" si="2"/>
        <v>Alberta-BC Intertie - Export</v>
      </c>
      <c r="E25" s="48">
        <v>300</v>
      </c>
      <c r="F25" s="48">
        <v>200</v>
      </c>
      <c r="J25" s="48">
        <v>200</v>
      </c>
      <c r="K25" s="48">
        <v>187.5</v>
      </c>
      <c r="L25" s="48">
        <v>200</v>
      </c>
      <c r="M25" s="48">
        <v>3122.5</v>
      </c>
      <c r="N25" s="48">
        <v>75</v>
      </c>
      <c r="P25" s="48">
        <v>234.5</v>
      </c>
      <c r="Q25" s="32">
        <v>3429.5</v>
      </c>
      <c r="R25" s="32">
        <v>2746</v>
      </c>
      <c r="S25" s="32"/>
      <c r="T25" s="32"/>
      <c r="U25" s="32"/>
      <c r="V25" s="32">
        <v>2954</v>
      </c>
      <c r="W25" s="32">
        <v>2473.25</v>
      </c>
      <c r="X25" s="32">
        <v>2975.5</v>
      </c>
      <c r="Y25" s="32">
        <v>57786.82</v>
      </c>
      <c r="Z25" s="32">
        <v>1144.5</v>
      </c>
      <c r="AA25" s="32"/>
      <c r="AB25" s="32">
        <v>5858.96</v>
      </c>
      <c r="AC25" s="2">
        <v>0.77</v>
      </c>
      <c r="AD25" s="2">
        <v>0.77</v>
      </c>
      <c r="AH25" s="2">
        <v>0.77</v>
      </c>
      <c r="AI25" s="2">
        <v>0.77</v>
      </c>
      <c r="AJ25" s="2">
        <v>0.77</v>
      </c>
      <c r="AK25" s="2">
        <v>0.77</v>
      </c>
      <c r="AL25" s="2">
        <v>0.77</v>
      </c>
      <c r="AN25" s="2">
        <v>0.77</v>
      </c>
      <c r="AO25" s="33">
        <v>26.41</v>
      </c>
      <c r="AP25" s="33">
        <v>21.14</v>
      </c>
      <c r="AQ25" s="33"/>
      <c r="AR25" s="33"/>
      <c r="AS25" s="33"/>
      <c r="AT25" s="33">
        <v>22.75</v>
      </c>
      <c r="AU25" s="33">
        <v>19.04</v>
      </c>
      <c r="AV25" s="33">
        <v>22.91</v>
      </c>
      <c r="AW25" s="33">
        <v>444.96</v>
      </c>
      <c r="AX25" s="33">
        <v>8.81</v>
      </c>
      <c r="AY25" s="33"/>
      <c r="AZ25" s="33">
        <v>45.11</v>
      </c>
      <c r="BA25" s="31">
        <f t="shared" si="44"/>
        <v>2.4</v>
      </c>
      <c r="BB25" s="31">
        <f t="shared" si="45"/>
        <v>1.92</v>
      </c>
      <c r="BC25" s="31">
        <f t="shared" si="46"/>
        <v>0</v>
      </c>
      <c r="BD25" s="31">
        <f t="shared" si="47"/>
        <v>0</v>
      </c>
      <c r="BE25" s="31">
        <f t="shared" si="48"/>
        <v>0</v>
      </c>
      <c r="BF25" s="31">
        <f t="shared" si="49"/>
        <v>11.82</v>
      </c>
      <c r="BG25" s="31">
        <f t="shared" si="50"/>
        <v>13.36</v>
      </c>
      <c r="BH25" s="31">
        <f t="shared" si="51"/>
        <v>16.07</v>
      </c>
      <c r="BI25" s="31">
        <f t="shared" si="52"/>
        <v>312.05</v>
      </c>
      <c r="BJ25" s="31">
        <f t="shared" si="53"/>
        <v>3.2</v>
      </c>
      <c r="BK25" s="31">
        <f t="shared" si="54"/>
        <v>0</v>
      </c>
      <c r="BL25" s="31">
        <f t="shared" si="55"/>
        <v>16.41</v>
      </c>
      <c r="BM25" s="6">
        <f t="shared" ca="1" si="152"/>
        <v>8.3000000000000001E-3</v>
      </c>
      <c r="BN25" s="6">
        <f t="shared" ca="1" si="152"/>
        <v>8.3000000000000001E-3</v>
      </c>
      <c r="BO25" s="6">
        <f t="shared" ca="1" si="152"/>
        <v>8.3000000000000001E-3</v>
      </c>
      <c r="BP25" s="6">
        <f t="shared" ca="1" si="152"/>
        <v>8.3000000000000001E-3</v>
      </c>
      <c r="BQ25" s="6">
        <f t="shared" ca="1" si="152"/>
        <v>8.3000000000000001E-3</v>
      </c>
      <c r="BR25" s="6">
        <f t="shared" ca="1" si="152"/>
        <v>8.3000000000000001E-3</v>
      </c>
      <c r="BS25" s="6">
        <f t="shared" ca="1" si="152"/>
        <v>8.3000000000000001E-3</v>
      </c>
      <c r="BT25" s="6">
        <f t="shared" ca="1" si="152"/>
        <v>8.3000000000000001E-3</v>
      </c>
      <c r="BU25" s="6">
        <f t="shared" ca="1" si="152"/>
        <v>8.3000000000000001E-3</v>
      </c>
      <c r="BV25" s="6">
        <f t="shared" ca="1" si="152"/>
        <v>8.3000000000000001E-3</v>
      </c>
      <c r="BW25" s="6">
        <f t="shared" ca="1" si="152"/>
        <v>8.3000000000000001E-3</v>
      </c>
      <c r="BX25" s="6">
        <f t="shared" ca="1" si="152"/>
        <v>8.3000000000000001E-3</v>
      </c>
      <c r="BY25" s="31">
        <f t="shared" ca="1" si="16"/>
        <v>28.46</v>
      </c>
      <c r="BZ25" s="31">
        <f t="shared" ca="1" si="17"/>
        <v>22.79</v>
      </c>
      <c r="CA25" s="31">
        <f t="shared" ca="1" si="18"/>
        <v>0</v>
      </c>
      <c r="CB25" s="31">
        <f t="shared" ca="1" si="19"/>
        <v>0</v>
      </c>
      <c r="CC25" s="31">
        <f t="shared" ca="1" si="20"/>
        <v>0</v>
      </c>
      <c r="CD25" s="31">
        <f t="shared" ca="1" si="21"/>
        <v>24.52</v>
      </c>
      <c r="CE25" s="31">
        <f t="shared" ca="1" si="22"/>
        <v>20.53</v>
      </c>
      <c r="CF25" s="31">
        <f t="shared" ca="1" si="23"/>
        <v>24.7</v>
      </c>
      <c r="CG25" s="31">
        <f t="shared" ca="1" si="24"/>
        <v>479.63</v>
      </c>
      <c r="CH25" s="31">
        <f t="shared" ca="1" si="25"/>
        <v>9.5</v>
      </c>
      <c r="CI25" s="31">
        <f t="shared" ca="1" si="26"/>
        <v>0</v>
      </c>
      <c r="CJ25" s="31">
        <f t="shared" ca="1" si="27"/>
        <v>48.63</v>
      </c>
      <c r="CK25" s="32">
        <f t="shared" ca="1" si="56"/>
        <v>18.86</v>
      </c>
      <c r="CL25" s="32">
        <f t="shared" ca="1" si="57"/>
        <v>15.1</v>
      </c>
      <c r="CM25" s="32">
        <f t="shared" ca="1" si="58"/>
        <v>0</v>
      </c>
      <c r="CN25" s="32">
        <f t="shared" ca="1" si="59"/>
        <v>0</v>
      </c>
      <c r="CO25" s="32">
        <f t="shared" ca="1" si="60"/>
        <v>0</v>
      </c>
      <c r="CP25" s="32">
        <f t="shared" ca="1" si="61"/>
        <v>16.25</v>
      </c>
      <c r="CQ25" s="32">
        <f t="shared" ca="1" si="62"/>
        <v>13.6</v>
      </c>
      <c r="CR25" s="32">
        <f t="shared" ca="1" si="63"/>
        <v>16.37</v>
      </c>
      <c r="CS25" s="32">
        <f t="shared" ca="1" si="64"/>
        <v>317.83</v>
      </c>
      <c r="CT25" s="32">
        <f t="shared" ca="1" si="65"/>
        <v>6.29</v>
      </c>
      <c r="CU25" s="32">
        <f t="shared" ca="1" si="66"/>
        <v>0</v>
      </c>
      <c r="CV25" s="32">
        <f t="shared" ca="1" si="67"/>
        <v>32.22</v>
      </c>
      <c r="CW25" s="31">
        <f t="shared" ca="1" si="227"/>
        <v>18.510000000000002</v>
      </c>
      <c r="CX25" s="31">
        <f t="shared" ca="1" si="228"/>
        <v>14.83</v>
      </c>
      <c r="CY25" s="31">
        <f t="shared" ca="1" si="229"/>
        <v>0</v>
      </c>
      <c r="CZ25" s="31">
        <f t="shared" ca="1" si="230"/>
        <v>0</v>
      </c>
      <c r="DA25" s="31">
        <f t="shared" ca="1" si="231"/>
        <v>0</v>
      </c>
      <c r="DB25" s="31">
        <f t="shared" ca="1" si="232"/>
        <v>6.1999999999999957</v>
      </c>
      <c r="DC25" s="31">
        <f t="shared" ca="1" si="233"/>
        <v>1.730000000000004</v>
      </c>
      <c r="DD25" s="31">
        <f t="shared" ca="1" si="234"/>
        <v>2.09</v>
      </c>
      <c r="DE25" s="31">
        <f t="shared" ca="1" si="235"/>
        <v>40.450000000000045</v>
      </c>
      <c r="DF25" s="31">
        <f t="shared" ca="1" si="236"/>
        <v>3.7799999999999985</v>
      </c>
      <c r="DG25" s="31">
        <f t="shared" ca="1" si="237"/>
        <v>0</v>
      </c>
      <c r="DH25" s="31">
        <f t="shared" ca="1" si="238"/>
        <v>19.329999999999995</v>
      </c>
      <c r="DI25" s="32">
        <f t="shared" ca="1" si="68"/>
        <v>0.93</v>
      </c>
      <c r="DJ25" s="32">
        <f t="shared" ca="1" si="69"/>
        <v>0.74</v>
      </c>
      <c r="DK25" s="32">
        <f t="shared" ca="1" si="70"/>
        <v>0</v>
      </c>
      <c r="DL25" s="32">
        <f t="shared" ca="1" si="71"/>
        <v>0</v>
      </c>
      <c r="DM25" s="32">
        <f t="shared" ca="1" si="72"/>
        <v>0</v>
      </c>
      <c r="DN25" s="32">
        <f t="shared" ca="1" si="73"/>
        <v>0.31</v>
      </c>
      <c r="DO25" s="32">
        <f t="shared" ca="1" si="74"/>
        <v>0.09</v>
      </c>
      <c r="DP25" s="32">
        <f t="shared" ca="1" si="75"/>
        <v>0.1</v>
      </c>
      <c r="DQ25" s="32">
        <f t="shared" ca="1" si="76"/>
        <v>2.02</v>
      </c>
      <c r="DR25" s="32">
        <f t="shared" ca="1" si="77"/>
        <v>0.19</v>
      </c>
      <c r="DS25" s="32">
        <f t="shared" ca="1" si="78"/>
        <v>0</v>
      </c>
      <c r="DT25" s="32">
        <f t="shared" ca="1" si="79"/>
        <v>0.97</v>
      </c>
      <c r="DU25" s="31">
        <f t="shared" ca="1" si="80"/>
        <v>2.5</v>
      </c>
      <c r="DV25" s="31">
        <f t="shared" ca="1" si="81"/>
        <v>1.98</v>
      </c>
      <c r="DW25" s="31">
        <f t="shared" ca="1" si="82"/>
        <v>0</v>
      </c>
      <c r="DX25" s="31">
        <f t="shared" ca="1" si="83"/>
        <v>0</v>
      </c>
      <c r="DY25" s="31">
        <f t="shared" ca="1" si="84"/>
        <v>0</v>
      </c>
      <c r="DZ25" s="31">
        <f t="shared" ca="1" si="85"/>
        <v>0.78</v>
      </c>
      <c r="EA25" s="31">
        <f t="shared" ca="1" si="86"/>
        <v>0.21</v>
      </c>
      <c r="EB25" s="31">
        <f t="shared" ca="1" si="87"/>
        <v>0.26</v>
      </c>
      <c r="EC25" s="31">
        <f t="shared" ca="1" si="88"/>
        <v>4.8600000000000003</v>
      </c>
      <c r="ED25" s="31">
        <f t="shared" ca="1" si="89"/>
        <v>0.45</v>
      </c>
      <c r="EE25" s="31">
        <f t="shared" ca="1" si="90"/>
        <v>0</v>
      </c>
      <c r="EF25" s="31">
        <f t="shared" ca="1" si="91"/>
        <v>2.21</v>
      </c>
      <c r="EG25" s="32">
        <f t="shared" ca="1" si="92"/>
        <v>21.94</v>
      </c>
      <c r="EH25" s="32">
        <f t="shared" ca="1" si="93"/>
        <v>17.55</v>
      </c>
      <c r="EI25" s="32">
        <f t="shared" ca="1" si="94"/>
        <v>0</v>
      </c>
      <c r="EJ25" s="32">
        <f t="shared" ca="1" si="95"/>
        <v>0</v>
      </c>
      <c r="EK25" s="32">
        <f t="shared" ca="1" si="96"/>
        <v>0</v>
      </c>
      <c r="EL25" s="32">
        <f t="shared" ca="1" si="97"/>
        <v>7.2899999999999956</v>
      </c>
      <c r="EM25" s="32">
        <f t="shared" ca="1" si="98"/>
        <v>2.0300000000000042</v>
      </c>
      <c r="EN25" s="32">
        <f t="shared" ca="1" si="99"/>
        <v>2.4500000000000002</v>
      </c>
      <c r="EO25" s="32">
        <f t="shared" ca="1" si="100"/>
        <v>47.330000000000048</v>
      </c>
      <c r="EP25" s="32">
        <f t="shared" ca="1" si="101"/>
        <v>4.4199999999999982</v>
      </c>
      <c r="EQ25" s="32">
        <f t="shared" ca="1" si="102"/>
        <v>0</v>
      </c>
      <c r="ER25" s="32">
        <f t="shared" ca="1" si="103"/>
        <v>22.509999999999994</v>
      </c>
    </row>
    <row r="26" spans="1:148" x14ac:dyDescent="0.25">
      <c r="A26" t="s">
        <v>465</v>
      </c>
      <c r="B26" s="1" t="s">
        <v>157</v>
      </c>
      <c r="C26" t="str">
        <f t="shared" ca="1" si="1"/>
        <v>ARD1</v>
      </c>
      <c r="D26" t="str">
        <f t="shared" ca="1" si="2"/>
        <v>Ardenville Wind Facility</v>
      </c>
      <c r="E26" s="48">
        <v>21580.4028</v>
      </c>
      <c r="F26" s="48">
        <v>29932.385999999999</v>
      </c>
      <c r="G26" s="48">
        <v>22700.493699999999</v>
      </c>
      <c r="H26" s="48">
        <v>13999.5167</v>
      </c>
      <c r="I26" s="48">
        <v>10896.991400000001</v>
      </c>
      <c r="J26" s="48">
        <v>18902.007699999998</v>
      </c>
      <c r="K26" s="48">
        <v>11618.5918</v>
      </c>
      <c r="L26" s="48">
        <v>8958.3621999999996</v>
      </c>
      <c r="M26" s="48">
        <v>19774.7464</v>
      </c>
      <c r="N26" s="48">
        <v>14235.450500000001</v>
      </c>
      <c r="O26" s="48">
        <v>19497.109799999998</v>
      </c>
      <c r="P26" s="48">
        <v>22799.9323</v>
      </c>
      <c r="Q26" s="32">
        <v>398731.36</v>
      </c>
      <c r="R26" s="32">
        <v>486802.41</v>
      </c>
      <c r="S26" s="32">
        <v>318480.21999999997</v>
      </c>
      <c r="T26" s="32">
        <v>176541.02</v>
      </c>
      <c r="U26" s="32">
        <v>153416.07999999999</v>
      </c>
      <c r="V26" s="32">
        <v>259404.29</v>
      </c>
      <c r="W26" s="32">
        <v>188651.04</v>
      </c>
      <c r="X26" s="32">
        <v>142089.18</v>
      </c>
      <c r="Y26" s="32">
        <v>313845.81</v>
      </c>
      <c r="Z26" s="32">
        <v>313071.2</v>
      </c>
      <c r="AA26" s="32">
        <v>303914.01</v>
      </c>
      <c r="AB26" s="32">
        <v>426599.75</v>
      </c>
      <c r="AC26" s="2">
        <v>4.1399999999999997</v>
      </c>
      <c r="AD26" s="2">
        <v>4.1399999999999997</v>
      </c>
      <c r="AE26" s="2">
        <v>4.1399999999999997</v>
      </c>
      <c r="AF26" s="2">
        <v>4.1399999999999997</v>
      </c>
      <c r="AG26" s="2">
        <v>4.1399999999999997</v>
      </c>
      <c r="AH26" s="2">
        <v>4.1399999999999997</v>
      </c>
      <c r="AI26" s="2">
        <v>4.1399999999999997</v>
      </c>
      <c r="AJ26" s="2">
        <v>4.1399999999999997</v>
      </c>
      <c r="AK26" s="2">
        <v>4.1399999999999997</v>
      </c>
      <c r="AL26" s="2">
        <v>4.1399999999999997</v>
      </c>
      <c r="AM26" s="2">
        <v>4.1399999999999997</v>
      </c>
      <c r="AN26" s="2">
        <v>4.1399999999999997</v>
      </c>
      <c r="AO26" s="33">
        <v>16507.48</v>
      </c>
      <c r="AP26" s="33">
        <v>20153.62</v>
      </c>
      <c r="AQ26" s="33">
        <v>13185.08</v>
      </c>
      <c r="AR26" s="33">
        <v>7308.8</v>
      </c>
      <c r="AS26" s="33">
        <v>6351.43</v>
      </c>
      <c r="AT26" s="33">
        <v>10739.34</v>
      </c>
      <c r="AU26" s="33">
        <v>7810.15</v>
      </c>
      <c r="AV26" s="33">
        <v>5882.49</v>
      </c>
      <c r="AW26" s="33">
        <v>12993.22</v>
      </c>
      <c r="AX26" s="33">
        <v>12961.15</v>
      </c>
      <c r="AY26" s="33">
        <v>12582.04</v>
      </c>
      <c r="AZ26" s="33">
        <v>17661.23</v>
      </c>
      <c r="BA26" s="31">
        <f t="shared" si="44"/>
        <v>279.11</v>
      </c>
      <c r="BB26" s="31">
        <f t="shared" si="45"/>
        <v>340.76</v>
      </c>
      <c r="BC26" s="31">
        <f t="shared" si="46"/>
        <v>222.94</v>
      </c>
      <c r="BD26" s="31">
        <f t="shared" si="47"/>
        <v>706.16</v>
      </c>
      <c r="BE26" s="31">
        <f t="shared" si="48"/>
        <v>613.66</v>
      </c>
      <c r="BF26" s="31">
        <f t="shared" si="49"/>
        <v>1037.6199999999999</v>
      </c>
      <c r="BG26" s="31">
        <f t="shared" si="50"/>
        <v>1018.72</v>
      </c>
      <c r="BH26" s="31">
        <f t="shared" si="51"/>
        <v>767.28</v>
      </c>
      <c r="BI26" s="31">
        <f t="shared" si="52"/>
        <v>1694.77</v>
      </c>
      <c r="BJ26" s="31">
        <f t="shared" si="53"/>
        <v>876.6</v>
      </c>
      <c r="BK26" s="31">
        <f t="shared" si="54"/>
        <v>850.96</v>
      </c>
      <c r="BL26" s="31">
        <f t="shared" si="55"/>
        <v>1194.48</v>
      </c>
      <c r="BM26" s="6">
        <f t="shared" ca="1" si="152"/>
        <v>4.41E-2</v>
      </c>
      <c r="BN26" s="6">
        <f t="shared" ca="1" si="152"/>
        <v>4.41E-2</v>
      </c>
      <c r="BO26" s="6">
        <f t="shared" ca="1" si="152"/>
        <v>4.41E-2</v>
      </c>
      <c r="BP26" s="6">
        <f t="shared" ca="1" si="152"/>
        <v>4.41E-2</v>
      </c>
      <c r="BQ26" s="6">
        <f t="shared" ca="1" si="152"/>
        <v>4.41E-2</v>
      </c>
      <c r="BR26" s="6">
        <f t="shared" ca="1" si="152"/>
        <v>4.41E-2</v>
      </c>
      <c r="BS26" s="6">
        <f t="shared" ca="1" si="152"/>
        <v>4.41E-2</v>
      </c>
      <c r="BT26" s="6">
        <f t="shared" ca="1" si="152"/>
        <v>4.41E-2</v>
      </c>
      <c r="BU26" s="6">
        <f t="shared" ca="1" si="152"/>
        <v>4.41E-2</v>
      </c>
      <c r="BV26" s="6">
        <f t="shared" ca="1" si="152"/>
        <v>4.41E-2</v>
      </c>
      <c r="BW26" s="6">
        <f t="shared" ca="1" si="152"/>
        <v>4.41E-2</v>
      </c>
      <c r="BX26" s="6">
        <f t="shared" ca="1" si="152"/>
        <v>4.41E-2</v>
      </c>
      <c r="BY26" s="31">
        <f t="shared" ca="1" si="16"/>
        <v>17584.05</v>
      </c>
      <c r="BZ26" s="31">
        <f t="shared" ca="1" si="17"/>
        <v>21467.99</v>
      </c>
      <c r="CA26" s="31">
        <f t="shared" ca="1" si="18"/>
        <v>14044.98</v>
      </c>
      <c r="CB26" s="31">
        <f t="shared" ca="1" si="19"/>
        <v>7785.46</v>
      </c>
      <c r="CC26" s="31">
        <f t="shared" ca="1" si="20"/>
        <v>6765.65</v>
      </c>
      <c r="CD26" s="31">
        <f t="shared" ca="1" si="21"/>
        <v>11439.73</v>
      </c>
      <c r="CE26" s="31">
        <f t="shared" ca="1" si="22"/>
        <v>8319.51</v>
      </c>
      <c r="CF26" s="31">
        <f t="shared" ca="1" si="23"/>
        <v>6266.13</v>
      </c>
      <c r="CG26" s="31">
        <f t="shared" ca="1" si="24"/>
        <v>13840.6</v>
      </c>
      <c r="CH26" s="31">
        <f t="shared" ca="1" si="25"/>
        <v>13806.44</v>
      </c>
      <c r="CI26" s="31">
        <f t="shared" ca="1" si="26"/>
        <v>13402.61</v>
      </c>
      <c r="CJ26" s="31">
        <f t="shared" ca="1" si="27"/>
        <v>18813.05</v>
      </c>
      <c r="CK26" s="32">
        <f t="shared" ca="1" si="56"/>
        <v>2193.02</v>
      </c>
      <c r="CL26" s="32">
        <f t="shared" ca="1" si="57"/>
        <v>2677.41</v>
      </c>
      <c r="CM26" s="32">
        <f t="shared" ca="1" si="58"/>
        <v>1751.64</v>
      </c>
      <c r="CN26" s="32">
        <f t="shared" ca="1" si="59"/>
        <v>970.98</v>
      </c>
      <c r="CO26" s="32">
        <f t="shared" ca="1" si="60"/>
        <v>843.79</v>
      </c>
      <c r="CP26" s="32">
        <f t="shared" ca="1" si="61"/>
        <v>1426.72</v>
      </c>
      <c r="CQ26" s="32">
        <f t="shared" ca="1" si="62"/>
        <v>1037.58</v>
      </c>
      <c r="CR26" s="32">
        <f t="shared" ca="1" si="63"/>
        <v>781.49</v>
      </c>
      <c r="CS26" s="32">
        <f t="shared" ca="1" si="64"/>
        <v>1726.15</v>
      </c>
      <c r="CT26" s="32">
        <f t="shared" ca="1" si="65"/>
        <v>1721.89</v>
      </c>
      <c r="CU26" s="32">
        <f t="shared" ca="1" si="66"/>
        <v>1671.53</v>
      </c>
      <c r="CV26" s="32">
        <f t="shared" ca="1" si="67"/>
        <v>2346.3000000000002</v>
      </c>
      <c r="CW26" s="31">
        <f t="shared" ca="1" si="227"/>
        <v>2990.48</v>
      </c>
      <c r="CX26" s="31">
        <f t="shared" ca="1" si="228"/>
        <v>3651.0200000000023</v>
      </c>
      <c r="CY26" s="31">
        <f t="shared" ca="1" si="229"/>
        <v>2388.599999999999</v>
      </c>
      <c r="CZ26" s="31">
        <f t="shared" ca="1" si="230"/>
        <v>741.48000000000036</v>
      </c>
      <c r="DA26" s="31">
        <f t="shared" ca="1" si="231"/>
        <v>644.34999999999934</v>
      </c>
      <c r="DB26" s="31">
        <f t="shared" ca="1" si="232"/>
        <v>1089.4899999999989</v>
      </c>
      <c r="DC26" s="31">
        <f t="shared" ca="1" si="233"/>
        <v>528.22000000000048</v>
      </c>
      <c r="DD26" s="31">
        <f t="shared" ca="1" si="234"/>
        <v>397.85000000000014</v>
      </c>
      <c r="DE26" s="31">
        <f t="shared" ca="1" si="235"/>
        <v>878.76000000000067</v>
      </c>
      <c r="DF26" s="31">
        <f t="shared" ca="1" si="236"/>
        <v>1690.5800000000004</v>
      </c>
      <c r="DG26" s="31">
        <f t="shared" ca="1" si="237"/>
        <v>1641.1400000000003</v>
      </c>
      <c r="DH26" s="31">
        <f t="shared" ca="1" si="238"/>
        <v>2303.639999999999</v>
      </c>
      <c r="DI26" s="32">
        <f t="shared" ca="1" si="68"/>
        <v>149.52000000000001</v>
      </c>
      <c r="DJ26" s="32">
        <f t="shared" ca="1" si="69"/>
        <v>182.55</v>
      </c>
      <c r="DK26" s="32">
        <f t="shared" ca="1" si="70"/>
        <v>119.43</v>
      </c>
      <c r="DL26" s="32">
        <f t="shared" ca="1" si="71"/>
        <v>37.07</v>
      </c>
      <c r="DM26" s="32">
        <f t="shared" ca="1" si="72"/>
        <v>32.22</v>
      </c>
      <c r="DN26" s="32">
        <f t="shared" ca="1" si="73"/>
        <v>54.47</v>
      </c>
      <c r="DO26" s="32">
        <f t="shared" ca="1" si="74"/>
        <v>26.41</v>
      </c>
      <c r="DP26" s="32">
        <f t="shared" ca="1" si="75"/>
        <v>19.89</v>
      </c>
      <c r="DQ26" s="32">
        <f t="shared" ca="1" si="76"/>
        <v>43.94</v>
      </c>
      <c r="DR26" s="32">
        <f t="shared" ca="1" si="77"/>
        <v>84.53</v>
      </c>
      <c r="DS26" s="32">
        <f t="shared" ca="1" si="78"/>
        <v>82.06</v>
      </c>
      <c r="DT26" s="32">
        <f t="shared" ca="1" si="79"/>
        <v>115.18</v>
      </c>
      <c r="DU26" s="31">
        <f t="shared" ca="1" si="80"/>
        <v>404.24</v>
      </c>
      <c r="DV26" s="31">
        <f t="shared" ca="1" si="81"/>
        <v>486.57</v>
      </c>
      <c r="DW26" s="31">
        <f t="shared" ca="1" si="82"/>
        <v>314.07</v>
      </c>
      <c r="DX26" s="31">
        <f t="shared" ca="1" si="83"/>
        <v>96.08</v>
      </c>
      <c r="DY26" s="31">
        <f t="shared" ca="1" si="84"/>
        <v>82.31</v>
      </c>
      <c r="DZ26" s="31">
        <f t="shared" ca="1" si="85"/>
        <v>137.09</v>
      </c>
      <c r="EA26" s="31">
        <f t="shared" ca="1" si="86"/>
        <v>65.489999999999995</v>
      </c>
      <c r="EB26" s="31">
        <f t="shared" ca="1" si="87"/>
        <v>48.57</v>
      </c>
      <c r="EC26" s="31">
        <f t="shared" ca="1" si="88"/>
        <v>105.6</v>
      </c>
      <c r="ED26" s="31">
        <f t="shared" ca="1" si="89"/>
        <v>200.05</v>
      </c>
      <c r="EE26" s="31">
        <f t="shared" ca="1" si="90"/>
        <v>191.07</v>
      </c>
      <c r="EF26" s="31">
        <f t="shared" ca="1" si="91"/>
        <v>263.95</v>
      </c>
      <c r="EG26" s="32">
        <f t="shared" ca="1" si="92"/>
        <v>3544.24</v>
      </c>
      <c r="EH26" s="32">
        <f t="shared" ca="1" si="93"/>
        <v>4320.1400000000021</v>
      </c>
      <c r="EI26" s="32">
        <f t="shared" ca="1" si="94"/>
        <v>2822.099999999999</v>
      </c>
      <c r="EJ26" s="32">
        <f t="shared" ca="1" si="95"/>
        <v>874.63000000000045</v>
      </c>
      <c r="EK26" s="32">
        <f t="shared" ca="1" si="96"/>
        <v>758.87999999999943</v>
      </c>
      <c r="EL26" s="32">
        <f t="shared" ca="1" si="97"/>
        <v>1281.0499999999988</v>
      </c>
      <c r="EM26" s="32">
        <f t="shared" ca="1" si="98"/>
        <v>620.12000000000046</v>
      </c>
      <c r="EN26" s="32">
        <f t="shared" ca="1" si="99"/>
        <v>466.31000000000012</v>
      </c>
      <c r="EO26" s="32">
        <f t="shared" ca="1" si="100"/>
        <v>1028.3000000000006</v>
      </c>
      <c r="EP26" s="32">
        <f t="shared" ca="1" si="101"/>
        <v>1975.1600000000003</v>
      </c>
      <c r="EQ26" s="32">
        <f t="shared" ca="1" si="102"/>
        <v>1914.2700000000002</v>
      </c>
      <c r="ER26" s="32">
        <f t="shared" ca="1" si="103"/>
        <v>2682.7699999999986</v>
      </c>
    </row>
    <row r="27" spans="1:148" x14ac:dyDescent="0.25">
      <c r="A27" t="s">
        <v>466</v>
      </c>
      <c r="B27" s="1" t="s">
        <v>122</v>
      </c>
      <c r="C27" t="str">
        <f t="shared" ca="1" si="1"/>
        <v>BAR</v>
      </c>
      <c r="D27" t="str">
        <f t="shared" ca="1" si="2"/>
        <v>Barrier Hydro Facility</v>
      </c>
      <c r="E27" s="48">
        <v>3347.0848688999999</v>
      </c>
      <c r="F27" s="48">
        <v>2658.0123859</v>
      </c>
      <c r="G27" s="48">
        <v>3108.254833</v>
      </c>
      <c r="H27" s="48">
        <v>3409.1048707999998</v>
      </c>
      <c r="I27" s="48">
        <v>4104.2389390999997</v>
      </c>
      <c r="J27" s="48">
        <v>2516.2033688000001</v>
      </c>
      <c r="K27" s="48">
        <v>3342.4805120000001</v>
      </c>
      <c r="L27" s="48">
        <v>2038.6634865999999</v>
      </c>
      <c r="M27" s="48">
        <v>1178.2948186000001</v>
      </c>
      <c r="N27" s="48">
        <v>2146.2408684000002</v>
      </c>
      <c r="O27" s="48">
        <v>1313.6908005</v>
      </c>
      <c r="P27" s="48">
        <v>1136.3016448000001</v>
      </c>
      <c r="Q27" s="32">
        <v>86780.1</v>
      </c>
      <c r="R27" s="32">
        <v>49488.81</v>
      </c>
      <c r="S27" s="32">
        <v>47196.86</v>
      </c>
      <c r="T27" s="32">
        <v>49510.31</v>
      </c>
      <c r="U27" s="32">
        <v>70758.039999999994</v>
      </c>
      <c r="V27" s="32">
        <v>43365.63</v>
      </c>
      <c r="W27" s="32">
        <v>69592.350000000006</v>
      </c>
      <c r="X27" s="32">
        <v>45385.19</v>
      </c>
      <c r="Y27" s="32">
        <v>22190.66</v>
      </c>
      <c r="Z27" s="32">
        <v>58791.48</v>
      </c>
      <c r="AA27" s="32">
        <v>23163.43</v>
      </c>
      <c r="AB27" s="32">
        <v>28358.93</v>
      </c>
      <c r="AC27" s="2">
        <v>2.59</v>
      </c>
      <c r="AD27" s="2">
        <v>2.59</v>
      </c>
      <c r="AE27" s="2">
        <v>2.59</v>
      </c>
      <c r="AF27" s="2">
        <v>2.59</v>
      </c>
      <c r="AG27" s="2">
        <v>2.59</v>
      </c>
      <c r="AH27" s="2">
        <v>2.59</v>
      </c>
      <c r="AI27" s="2">
        <v>2.59</v>
      </c>
      <c r="AJ27" s="2">
        <v>2.59</v>
      </c>
      <c r="AK27" s="2">
        <v>2.59</v>
      </c>
      <c r="AL27" s="2">
        <v>2.59</v>
      </c>
      <c r="AM27" s="2">
        <v>2.59</v>
      </c>
      <c r="AN27" s="2">
        <v>2.59</v>
      </c>
      <c r="AO27" s="33">
        <v>2247.6</v>
      </c>
      <c r="AP27" s="33">
        <v>1281.76</v>
      </c>
      <c r="AQ27" s="33">
        <v>1222.4000000000001</v>
      </c>
      <c r="AR27" s="33">
        <v>1282.32</v>
      </c>
      <c r="AS27" s="33">
        <v>1832.63</v>
      </c>
      <c r="AT27" s="33">
        <v>1123.17</v>
      </c>
      <c r="AU27" s="33">
        <v>1802.44</v>
      </c>
      <c r="AV27" s="33">
        <v>1175.48</v>
      </c>
      <c r="AW27" s="33">
        <v>574.74</v>
      </c>
      <c r="AX27" s="33">
        <v>1522.7</v>
      </c>
      <c r="AY27" s="33">
        <v>599.92999999999995</v>
      </c>
      <c r="AZ27" s="33">
        <v>734.5</v>
      </c>
      <c r="BA27" s="31">
        <f t="shared" si="44"/>
        <v>60.75</v>
      </c>
      <c r="BB27" s="31">
        <f t="shared" si="45"/>
        <v>34.64</v>
      </c>
      <c r="BC27" s="31">
        <f t="shared" si="46"/>
        <v>33.04</v>
      </c>
      <c r="BD27" s="31">
        <f t="shared" si="47"/>
        <v>198.04</v>
      </c>
      <c r="BE27" s="31">
        <f t="shared" si="48"/>
        <v>283.02999999999997</v>
      </c>
      <c r="BF27" s="31">
        <f t="shared" si="49"/>
        <v>173.46</v>
      </c>
      <c r="BG27" s="31">
        <f t="shared" si="50"/>
        <v>375.8</v>
      </c>
      <c r="BH27" s="31">
        <f t="shared" si="51"/>
        <v>245.08</v>
      </c>
      <c r="BI27" s="31">
        <f t="shared" si="52"/>
        <v>119.83</v>
      </c>
      <c r="BJ27" s="31">
        <f t="shared" si="53"/>
        <v>164.62</v>
      </c>
      <c r="BK27" s="31">
        <f t="shared" si="54"/>
        <v>64.86</v>
      </c>
      <c r="BL27" s="31">
        <f t="shared" si="55"/>
        <v>79.41</v>
      </c>
      <c r="BM27" s="6">
        <f t="shared" ca="1" si="152"/>
        <v>-8.6999999999999994E-3</v>
      </c>
      <c r="BN27" s="6">
        <f t="shared" ca="1" si="152"/>
        <v>-8.6999999999999994E-3</v>
      </c>
      <c r="BO27" s="6">
        <f t="shared" ca="1" si="152"/>
        <v>-8.6999999999999994E-3</v>
      </c>
      <c r="BP27" s="6">
        <f t="shared" ca="1" si="152"/>
        <v>-8.6999999999999994E-3</v>
      </c>
      <c r="BQ27" s="6">
        <f t="shared" ca="1" si="152"/>
        <v>-8.6999999999999994E-3</v>
      </c>
      <c r="BR27" s="6">
        <f t="shared" ca="1" si="152"/>
        <v>-8.6999999999999994E-3</v>
      </c>
      <c r="BS27" s="6">
        <f t="shared" ca="1" si="152"/>
        <v>-8.6999999999999994E-3</v>
      </c>
      <c r="BT27" s="6">
        <f t="shared" ca="1" si="152"/>
        <v>-8.6999999999999994E-3</v>
      </c>
      <c r="BU27" s="6">
        <f t="shared" ca="1" si="152"/>
        <v>-8.6999999999999994E-3</v>
      </c>
      <c r="BV27" s="6">
        <f t="shared" ca="1" si="152"/>
        <v>-8.6999999999999994E-3</v>
      </c>
      <c r="BW27" s="6">
        <f t="shared" ca="1" si="152"/>
        <v>-8.6999999999999994E-3</v>
      </c>
      <c r="BX27" s="6">
        <f t="shared" ca="1" si="152"/>
        <v>-8.6999999999999994E-3</v>
      </c>
      <c r="BY27" s="31">
        <f t="shared" ca="1" si="16"/>
        <v>-754.99</v>
      </c>
      <c r="BZ27" s="31">
        <f t="shared" ca="1" si="17"/>
        <v>-430.55</v>
      </c>
      <c r="CA27" s="31">
        <f t="shared" ca="1" si="18"/>
        <v>-410.61</v>
      </c>
      <c r="CB27" s="31">
        <f t="shared" ca="1" si="19"/>
        <v>-430.74</v>
      </c>
      <c r="CC27" s="31">
        <f t="shared" ca="1" si="20"/>
        <v>-615.59</v>
      </c>
      <c r="CD27" s="31">
        <f t="shared" ca="1" si="21"/>
        <v>-377.28</v>
      </c>
      <c r="CE27" s="31">
        <f t="shared" ca="1" si="22"/>
        <v>-605.45000000000005</v>
      </c>
      <c r="CF27" s="31">
        <f t="shared" ca="1" si="23"/>
        <v>-394.85</v>
      </c>
      <c r="CG27" s="31">
        <f t="shared" ca="1" si="24"/>
        <v>-193.06</v>
      </c>
      <c r="CH27" s="31">
        <f t="shared" ca="1" si="25"/>
        <v>-511.49</v>
      </c>
      <c r="CI27" s="31">
        <f t="shared" ca="1" si="26"/>
        <v>-201.52</v>
      </c>
      <c r="CJ27" s="31">
        <f t="shared" ca="1" si="27"/>
        <v>-246.72</v>
      </c>
      <c r="CK27" s="32">
        <f t="shared" ca="1" si="56"/>
        <v>477.29</v>
      </c>
      <c r="CL27" s="32">
        <f t="shared" ca="1" si="57"/>
        <v>272.19</v>
      </c>
      <c r="CM27" s="32">
        <f t="shared" ca="1" si="58"/>
        <v>259.58</v>
      </c>
      <c r="CN27" s="32">
        <f t="shared" ca="1" si="59"/>
        <v>272.31</v>
      </c>
      <c r="CO27" s="32">
        <f t="shared" ca="1" si="60"/>
        <v>389.17</v>
      </c>
      <c r="CP27" s="32">
        <f t="shared" ca="1" si="61"/>
        <v>238.51</v>
      </c>
      <c r="CQ27" s="32">
        <f t="shared" ca="1" si="62"/>
        <v>382.76</v>
      </c>
      <c r="CR27" s="32">
        <f t="shared" ca="1" si="63"/>
        <v>249.62</v>
      </c>
      <c r="CS27" s="32">
        <f t="shared" ca="1" si="64"/>
        <v>122.05</v>
      </c>
      <c r="CT27" s="32">
        <f t="shared" ca="1" si="65"/>
        <v>323.35000000000002</v>
      </c>
      <c r="CU27" s="32">
        <f t="shared" ca="1" si="66"/>
        <v>127.4</v>
      </c>
      <c r="CV27" s="32">
        <f t="shared" ca="1" si="67"/>
        <v>155.97</v>
      </c>
      <c r="CW27" s="31">
        <f t="shared" ca="1" si="227"/>
        <v>-2586.0499999999997</v>
      </c>
      <c r="CX27" s="31">
        <f t="shared" ca="1" si="228"/>
        <v>-1474.76</v>
      </c>
      <c r="CY27" s="31">
        <f t="shared" ca="1" si="229"/>
        <v>-1406.47</v>
      </c>
      <c r="CZ27" s="31">
        <f t="shared" ca="1" si="230"/>
        <v>-1638.79</v>
      </c>
      <c r="DA27" s="31">
        <f t="shared" ca="1" si="231"/>
        <v>-2342.08</v>
      </c>
      <c r="DB27" s="31">
        <f t="shared" ca="1" si="232"/>
        <v>-1435.4</v>
      </c>
      <c r="DC27" s="31">
        <f t="shared" ca="1" si="233"/>
        <v>-2400.9300000000003</v>
      </c>
      <c r="DD27" s="31">
        <f t="shared" ca="1" si="234"/>
        <v>-1565.79</v>
      </c>
      <c r="DE27" s="31">
        <f t="shared" ca="1" si="235"/>
        <v>-765.58</v>
      </c>
      <c r="DF27" s="31">
        <f t="shared" ca="1" si="236"/>
        <v>-1875.46</v>
      </c>
      <c r="DG27" s="31">
        <f t="shared" ca="1" si="237"/>
        <v>-738.91</v>
      </c>
      <c r="DH27" s="31">
        <f t="shared" ca="1" si="238"/>
        <v>-904.66</v>
      </c>
      <c r="DI27" s="32">
        <f t="shared" ca="1" si="68"/>
        <v>-129.30000000000001</v>
      </c>
      <c r="DJ27" s="32">
        <f t="shared" ca="1" si="69"/>
        <v>-73.739999999999995</v>
      </c>
      <c r="DK27" s="32">
        <f t="shared" ca="1" si="70"/>
        <v>-70.319999999999993</v>
      </c>
      <c r="DL27" s="32">
        <f t="shared" ca="1" si="71"/>
        <v>-81.94</v>
      </c>
      <c r="DM27" s="32">
        <f t="shared" ca="1" si="72"/>
        <v>-117.1</v>
      </c>
      <c r="DN27" s="32">
        <f t="shared" ca="1" si="73"/>
        <v>-71.77</v>
      </c>
      <c r="DO27" s="32">
        <f t="shared" ca="1" si="74"/>
        <v>-120.05</v>
      </c>
      <c r="DP27" s="32">
        <f t="shared" ca="1" si="75"/>
        <v>-78.290000000000006</v>
      </c>
      <c r="DQ27" s="32">
        <f t="shared" ca="1" si="76"/>
        <v>-38.28</v>
      </c>
      <c r="DR27" s="32">
        <f t="shared" ca="1" si="77"/>
        <v>-93.77</v>
      </c>
      <c r="DS27" s="32">
        <f t="shared" ca="1" si="78"/>
        <v>-36.950000000000003</v>
      </c>
      <c r="DT27" s="32">
        <f t="shared" ca="1" si="79"/>
        <v>-45.23</v>
      </c>
      <c r="DU27" s="31">
        <f t="shared" ca="1" si="80"/>
        <v>-349.57</v>
      </c>
      <c r="DV27" s="31">
        <f t="shared" ca="1" si="81"/>
        <v>-196.54</v>
      </c>
      <c r="DW27" s="31">
        <f t="shared" ca="1" si="82"/>
        <v>-184.93</v>
      </c>
      <c r="DX27" s="31">
        <f t="shared" ca="1" si="83"/>
        <v>-212.36</v>
      </c>
      <c r="DY27" s="31">
        <f t="shared" ca="1" si="84"/>
        <v>-299.17</v>
      </c>
      <c r="DZ27" s="31">
        <f t="shared" ca="1" si="85"/>
        <v>-180.62</v>
      </c>
      <c r="EA27" s="31">
        <f t="shared" ca="1" si="86"/>
        <v>-297.68</v>
      </c>
      <c r="EB27" s="31">
        <f t="shared" ca="1" si="87"/>
        <v>-191.15</v>
      </c>
      <c r="EC27" s="31">
        <f t="shared" ca="1" si="88"/>
        <v>-92</v>
      </c>
      <c r="ED27" s="31">
        <f t="shared" ca="1" si="89"/>
        <v>-221.92</v>
      </c>
      <c r="EE27" s="31">
        <f t="shared" ca="1" si="90"/>
        <v>-86.03</v>
      </c>
      <c r="EF27" s="31">
        <f t="shared" ca="1" si="91"/>
        <v>-103.66</v>
      </c>
      <c r="EG27" s="32">
        <f t="shared" ca="1" si="92"/>
        <v>-3064.92</v>
      </c>
      <c r="EH27" s="32">
        <f t="shared" ca="1" si="93"/>
        <v>-1745.04</v>
      </c>
      <c r="EI27" s="32">
        <f t="shared" ca="1" si="94"/>
        <v>-1661.72</v>
      </c>
      <c r="EJ27" s="32">
        <f t="shared" ca="1" si="95"/>
        <v>-1933.0900000000001</v>
      </c>
      <c r="EK27" s="32">
        <f t="shared" ca="1" si="96"/>
        <v>-2758.35</v>
      </c>
      <c r="EL27" s="32">
        <f t="shared" ca="1" si="97"/>
        <v>-1687.79</v>
      </c>
      <c r="EM27" s="32">
        <f t="shared" ca="1" si="98"/>
        <v>-2818.6600000000003</v>
      </c>
      <c r="EN27" s="32">
        <f t="shared" ca="1" si="99"/>
        <v>-1835.23</v>
      </c>
      <c r="EO27" s="32">
        <f t="shared" ca="1" si="100"/>
        <v>-895.86</v>
      </c>
      <c r="EP27" s="32">
        <f t="shared" ca="1" si="101"/>
        <v>-2191.15</v>
      </c>
      <c r="EQ27" s="32">
        <f t="shared" ca="1" si="102"/>
        <v>-861.89</v>
      </c>
      <c r="ER27" s="32">
        <f t="shared" ca="1" si="103"/>
        <v>-1053.55</v>
      </c>
    </row>
    <row r="28" spans="1:148" x14ac:dyDescent="0.25">
      <c r="A28" t="s">
        <v>467</v>
      </c>
      <c r="B28" s="1" t="s">
        <v>138</v>
      </c>
      <c r="C28" t="str">
        <f t="shared" ca="1" si="1"/>
        <v>BCR2</v>
      </c>
      <c r="D28" t="str">
        <f t="shared" ca="1" si="2"/>
        <v>Bear Creek #2</v>
      </c>
      <c r="E28" s="48">
        <v>12018.210869799999</v>
      </c>
      <c r="F28" s="48">
        <v>10959.9599782</v>
      </c>
      <c r="G28" s="48">
        <v>18641.561408599999</v>
      </c>
      <c r="H28" s="48">
        <v>13461.355816499999</v>
      </c>
      <c r="I28" s="48">
        <v>21043.322091000002</v>
      </c>
      <c r="J28" s="48">
        <v>20265.984742299999</v>
      </c>
      <c r="K28" s="48">
        <v>17151.508777399999</v>
      </c>
      <c r="L28" s="48">
        <v>19023.406013799999</v>
      </c>
      <c r="M28" s="48">
        <v>12873.6685151</v>
      </c>
      <c r="N28" s="48">
        <v>16642.0370764</v>
      </c>
      <c r="O28" s="48">
        <v>12394.415080799999</v>
      </c>
      <c r="P28" s="48">
        <v>13862.0113502</v>
      </c>
      <c r="Q28" s="32">
        <v>271427.83</v>
      </c>
      <c r="R28" s="32">
        <v>188588.39</v>
      </c>
      <c r="S28" s="32">
        <v>278348.65000000002</v>
      </c>
      <c r="T28" s="32">
        <v>181447.03</v>
      </c>
      <c r="U28" s="32">
        <v>336142.75</v>
      </c>
      <c r="V28" s="32">
        <v>313559.58</v>
      </c>
      <c r="W28" s="32">
        <v>317816.90000000002</v>
      </c>
      <c r="X28" s="32">
        <v>349311.52</v>
      </c>
      <c r="Y28" s="32">
        <v>237443.11</v>
      </c>
      <c r="Z28" s="32">
        <v>430040.39</v>
      </c>
      <c r="AA28" s="32">
        <v>202809</v>
      </c>
      <c r="AB28" s="32">
        <v>340985.24</v>
      </c>
      <c r="AC28" s="2">
        <v>-3.93</v>
      </c>
      <c r="AD28" s="2">
        <v>-3.93</v>
      </c>
      <c r="AE28" s="2">
        <v>-3.93</v>
      </c>
      <c r="AF28" s="2">
        <v>-3.93</v>
      </c>
      <c r="AG28" s="2">
        <v>-3.93</v>
      </c>
      <c r="AH28" s="2">
        <v>-3.93</v>
      </c>
      <c r="AI28" s="2">
        <v>-3.93</v>
      </c>
      <c r="AJ28" s="2">
        <v>-3.93</v>
      </c>
      <c r="AK28" s="2">
        <v>-3.93</v>
      </c>
      <c r="AL28" s="2">
        <v>-3.93</v>
      </c>
      <c r="AM28" s="2">
        <v>-3.93</v>
      </c>
      <c r="AN28" s="2">
        <v>-3.93</v>
      </c>
      <c r="AO28" s="33">
        <v>-10667.11</v>
      </c>
      <c r="AP28" s="33">
        <v>-7411.52</v>
      </c>
      <c r="AQ28" s="33">
        <v>-10939.1</v>
      </c>
      <c r="AR28" s="33">
        <v>-7130.87</v>
      </c>
      <c r="AS28" s="33">
        <v>-13210.41</v>
      </c>
      <c r="AT28" s="33">
        <v>-12322.89</v>
      </c>
      <c r="AU28" s="33">
        <v>-12490.2</v>
      </c>
      <c r="AV28" s="33">
        <v>-13727.94</v>
      </c>
      <c r="AW28" s="33">
        <v>-9331.51</v>
      </c>
      <c r="AX28" s="33">
        <v>-16900.59</v>
      </c>
      <c r="AY28" s="33">
        <v>-7970.39</v>
      </c>
      <c r="AZ28" s="33">
        <v>-13400.72</v>
      </c>
      <c r="BA28" s="31">
        <f t="shared" si="44"/>
        <v>190</v>
      </c>
      <c r="BB28" s="31">
        <f t="shared" si="45"/>
        <v>132.01</v>
      </c>
      <c r="BC28" s="31">
        <f t="shared" si="46"/>
        <v>194.84</v>
      </c>
      <c r="BD28" s="31">
        <f t="shared" si="47"/>
        <v>725.79</v>
      </c>
      <c r="BE28" s="31">
        <f t="shared" si="48"/>
        <v>1344.57</v>
      </c>
      <c r="BF28" s="31">
        <f t="shared" si="49"/>
        <v>1254.24</v>
      </c>
      <c r="BG28" s="31">
        <f t="shared" si="50"/>
        <v>1716.21</v>
      </c>
      <c r="BH28" s="31">
        <f t="shared" si="51"/>
        <v>1886.28</v>
      </c>
      <c r="BI28" s="31">
        <f t="shared" si="52"/>
        <v>1282.19</v>
      </c>
      <c r="BJ28" s="31">
        <f t="shared" si="53"/>
        <v>1204.1099999999999</v>
      </c>
      <c r="BK28" s="31">
        <f t="shared" si="54"/>
        <v>567.87</v>
      </c>
      <c r="BL28" s="31">
        <f t="shared" si="55"/>
        <v>954.76</v>
      </c>
      <c r="BM28" s="6">
        <f t="shared" ca="1" si="152"/>
        <v>-0.12</v>
      </c>
      <c r="BN28" s="6">
        <f t="shared" ca="1" si="152"/>
        <v>-0.12</v>
      </c>
      <c r="BO28" s="6">
        <f t="shared" ca="1" si="152"/>
        <v>-0.12</v>
      </c>
      <c r="BP28" s="6">
        <f t="shared" ca="1" si="152"/>
        <v>-0.12</v>
      </c>
      <c r="BQ28" s="6">
        <f t="shared" ca="1" si="152"/>
        <v>-0.12</v>
      </c>
      <c r="BR28" s="6">
        <f t="shared" ca="1" si="152"/>
        <v>-0.12</v>
      </c>
      <c r="BS28" s="6">
        <f t="shared" ca="1" si="152"/>
        <v>-0.12</v>
      </c>
      <c r="BT28" s="6">
        <f t="shared" ca="1" si="152"/>
        <v>-0.12</v>
      </c>
      <c r="BU28" s="6">
        <f t="shared" ca="1" si="152"/>
        <v>-0.12</v>
      </c>
      <c r="BV28" s="6">
        <f t="shared" ca="1" si="152"/>
        <v>-0.12</v>
      </c>
      <c r="BW28" s="6">
        <f t="shared" ca="1" si="152"/>
        <v>-0.12</v>
      </c>
      <c r="BX28" s="6">
        <f t="shared" ca="1" si="152"/>
        <v>-0.12</v>
      </c>
      <c r="BY28" s="31">
        <f t="shared" ca="1" si="16"/>
        <v>-32571.34</v>
      </c>
      <c r="BZ28" s="31">
        <f t="shared" ca="1" si="17"/>
        <v>-22630.61</v>
      </c>
      <c r="CA28" s="31">
        <f t="shared" ca="1" si="18"/>
        <v>-33401.839999999997</v>
      </c>
      <c r="CB28" s="31">
        <f t="shared" ca="1" si="19"/>
        <v>-21773.64</v>
      </c>
      <c r="CC28" s="31">
        <f t="shared" ca="1" si="20"/>
        <v>-40337.129999999997</v>
      </c>
      <c r="CD28" s="31">
        <f t="shared" ca="1" si="21"/>
        <v>-37627.15</v>
      </c>
      <c r="CE28" s="31">
        <f t="shared" ca="1" si="22"/>
        <v>-38138.03</v>
      </c>
      <c r="CF28" s="31">
        <f t="shared" ca="1" si="23"/>
        <v>-41917.379999999997</v>
      </c>
      <c r="CG28" s="31">
        <f t="shared" ca="1" si="24"/>
        <v>-28493.17</v>
      </c>
      <c r="CH28" s="31">
        <f t="shared" ca="1" si="25"/>
        <v>-51604.85</v>
      </c>
      <c r="CI28" s="31">
        <f t="shared" ca="1" si="26"/>
        <v>-24337.08</v>
      </c>
      <c r="CJ28" s="31">
        <f t="shared" ca="1" si="27"/>
        <v>-40918.230000000003</v>
      </c>
      <c r="CK28" s="32">
        <f t="shared" ca="1" si="56"/>
        <v>1492.85</v>
      </c>
      <c r="CL28" s="32">
        <f t="shared" ca="1" si="57"/>
        <v>1037.24</v>
      </c>
      <c r="CM28" s="32">
        <f t="shared" ca="1" si="58"/>
        <v>1530.92</v>
      </c>
      <c r="CN28" s="32">
        <f t="shared" ca="1" si="59"/>
        <v>997.96</v>
      </c>
      <c r="CO28" s="32">
        <f t="shared" ca="1" si="60"/>
        <v>1848.79</v>
      </c>
      <c r="CP28" s="32">
        <f t="shared" ca="1" si="61"/>
        <v>1724.58</v>
      </c>
      <c r="CQ28" s="32">
        <f t="shared" ca="1" si="62"/>
        <v>1747.99</v>
      </c>
      <c r="CR28" s="32">
        <f t="shared" ca="1" si="63"/>
        <v>1921.21</v>
      </c>
      <c r="CS28" s="32">
        <f t="shared" ca="1" si="64"/>
        <v>1305.94</v>
      </c>
      <c r="CT28" s="32">
        <f t="shared" ca="1" si="65"/>
        <v>2365.2199999999998</v>
      </c>
      <c r="CU28" s="32">
        <f t="shared" ca="1" si="66"/>
        <v>1115.45</v>
      </c>
      <c r="CV28" s="32">
        <f t="shared" ca="1" si="67"/>
        <v>1875.42</v>
      </c>
      <c r="CW28" s="31">
        <f t="shared" ca="1" si="227"/>
        <v>-20601.38</v>
      </c>
      <c r="CX28" s="31">
        <f t="shared" ca="1" si="228"/>
        <v>-14313.859999999999</v>
      </c>
      <c r="CY28" s="31">
        <f t="shared" ca="1" si="229"/>
        <v>-21126.66</v>
      </c>
      <c r="CZ28" s="31">
        <f t="shared" ca="1" si="230"/>
        <v>-14370.600000000002</v>
      </c>
      <c r="DA28" s="31">
        <f t="shared" ca="1" si="231"/>
        <v>-26622.499999999996</v>
      </c>
      <c r="DB28" s="31">
        <f t="shared" ca="1" si="232"/>
        <v>-24833.920000000002</v>
      </c>
      <c r="DC28" s="31">
        <f t="shared" ca="1" si="233"/>
        <v>-25616.05</v>
      </c>
      <c r="DD28" s="31">
        <f t="shared" ca="1" si="234"/>
        <v>-28154.509999999995</v>
      </c>
      <c r="DE28" s="31">
        <f t="shared" ca="1" si="235"/>
        <v>-19137.91</v>
      </c>
      <c r="DF28" s="31">
        <f t="shared" ca="1" si="236"/>
        <v>-33543.149999999994</v>
      </c>
      <c r="DG28" s="31">
        <f t="shared" ca="1" si="237"/>
        <v>-15819.110000000002</v>
      </c>
      <c r="DH28" s="31">
        <f t="shared" ca="1" si="238"/>
        <v>-26596.850000000002</v>
      </c>
      <c r="DI28" s="32">
        <f t="shared" ca="1" si="68"/>
        <v>-1030.07</v>
      </c>
      <c r="DJ28" s="32">
        <f t="shared" ca="1" si="69"/>
        <v>-715.69</v>
      </c>
      <c r="DK28" s="32">
        <f t="shared" ca="1" si="70"/>
        <v>-1056.33</v>
      </c>
      <c r="DL28" s="32">
        <f t="shared" ca="1" si="71"/>
        <v>-718.53</v>
      </c>
      <c r="DM28" s="32">
        <f t="shared" ca="1" si="72"/>
        <v>-1331.13</v>
      </c>
      <c r="DN28" s="32">
        <f t="shared" ca="1" si="73"/>
        <v>-1241.7</v>
      </c>
      <c r="DO28" s="32">
        <f t="shared" ca="1" si="74"/>
        <v>-1280.8</v>
      </c>
      <c r="DP28" s="32">
        <f t="shared" ca="1" si="75"/>
        <v>-1407.73</v>
      </c>
      <c r="DQ28" s="32">
        <f t="shared" ca="1" si="76"/>
        <v>-956.9</v>
      </c>
      <c r="DR28" s="32">
        <f t="shared" ca="1" si="77"/>
        <v>-1677.16</v>
      </c>
      <c r="DS28" s="32">
        <f t="shared" ca="1" si="78"/>
        <v>-790.96</v>
      </c>
      <c r="DT28" s="32">
        <f t="shared" ca="1" si="79"/>
        <v>-1329.84</v>
      </c>
      <c r="DU28" s="31">
        <f t="shared" ca="1" si="80"/>
        <v>-2784.79</v>
      </c>
      <c r="DV28" s="31">
        <f t="shared" ca="1" si="81"/>
        <v>-1907.6</v>
      </c>
      <c r="DW28" s="31">
        <f t="shared" ca="1" si="82"/>
        <v>-2777.87</v>
      </c>
      <c r="DX28" s="31">
        <f t="shared" ca="1" si="83"/>
        <v>-1862.15</v>
      </c>
      <c r="DY28" s="31">
        <f t="shared" ca="1" si="84"/>
        <v>-3400.66</v>
      </c>
      <c r="DZ28" s="31">
        <f t="shared" ca="1" si="85"/>
        <v>-3124.87</v>
      </c>
      <c r="EA28" s="31">
        <f t="shared" ca="1" si="86"/>
        <v>-3176.04</v>
      </c>
      <c r="EB28" s="31">
        <f t="shared" ca="1" si="87"/>
        <v>-3437.12</v>
      </c>
      <c r="EC28" s="31">
        <f t="shared" ca="1" si="88"/>
        <v>-2299.9</v>
      </c>
      <c r="ED28" s="31">
        <f t="shared" ca="1" si="89"/>
        <v>-3969.18</v>
      </c>
      <c r="EE28" s="31">
        <f t="shared" ca="1" si="90"/>
        <v>-1841.74</v>
      </c>
      <c r="EF28" s="31">
        <f t="shared" ca="1" si="91"/>
        <v>-3047.48</v>
      </c>
      <c r="EG28" s="32">
        <f t="shared" ca="1" si="92"/>
        <v>-24416.240000000002</v>
      </c>
      <c r="EH28" s="32">
        <f t="shared" ca="1" si="93"/>
        <v>-16937.149999999998</v>
      </c>
      <c r="EI28" s="32">
        <f t="shared" ca="1" si="94"/>
        <v>-24960.859999999997</v>
      </c>
      <c r="EJ28" s="32">
        <f t="shared" ca="1" si="95"/>
        <v>-16951.280000000002</v>
      </c>
      <c r="EK28" s="32">
        <f t="shared" ca="1" si="96"/>
        <v>-31354.289999999997</v>
      </c>
      <c r="EL28" s="32">
        <f t="shared" ca="1" si="97"/>
        <v>-29200.49</v>
      </c>
      <c r="EM28" s="32">
        <f t="shared" ca="1" si="98"/>
        <v>-30072.89</v>
      </c>
      <c r="EN28" s="32">
        <f t="shared" ca="1" si="99"/>
        <v>-32999.359999999993</v>
      </c>
      <c r="EO28" s="32">
        <f t="shared" ca="1" si="100"/>
        <v>-22394.710000000003</v>
      </c>
      <c r="EP28" s="32">
        <f t="shared" ca="1" si="101"/>
        <v>-39189.49</v>
      </c>
      <c r="EQ28" s="32">
        <f t="shared" ca="1" si="102"/>
        <v>-18451.810000000005</v>
      </c>
      <c r="ER28" s="32">
        <f t="shared" ca="1" si="103"/>
        <v>-30974.170000000002</v>
      </c>
    </row>
    <row r="29" spans="1:148" x14ac:dyDescent="0.25">
      <c r="A29" t="s">
        <v>467</v>
      </c>
      <c r="B29" s="1" t="s">
        <v>139</v>
      </c>
      <c r="C29" t="str">
        <f t="shared" ca="1" si="1"/>
        <v>BCRK</v>
      </c>
      <c r="D29" t="str">
        <f t="shared" ca="1" si="2"/>
        <v>Bear Creek #1</v>
      </c>
      <c r="E29" s="48">
        <v>4915.2291302000003</v>
      </c>
      <c r="F29" s="48">
        <v>708.7840218</v>
      </c>
      <c r="G29" s="48">
        <v>34074.150591400001</v>
      </c>
      <c r="H29" s="48">
        <v>24507.316183499999</v>
      </c>
      <c r="I29" s="48">
        <v>34122.533908999998</v>
      </c>
      <c r="J29" s="48">
        <v>33176.127257699998</v>
      </c>
      <c r="K29" s="48">
        <v>18838.331122600001</v>
      </c>
      <c r="L29" s="48">
        <v>23367.793986199998</v>
      </c>
      <c r="M29" s="48">
        <v>10537.7185849</v>
      </c>
      <c r="N29" s="48">
        <v>23997.002923600001</v>
      </c>
      <c r="O29" s="48">
        <v>4254.9609191999998</v>
      </c>
      <c r="P29" s="48">
        <v>24211.3510498</v>
      </c>
      <c r="Q29" s="32">
        <v>124525.04</v>
      </c>
      <c r="R29" s="32">
        <v>12667.38</v>
      </c>
      <c r="S29" s="32">
        <v>501445.88</v>
      </c>
      <c r="T29" s="32">
        <v>331239.24</v>
      </c>
      <c r="U29" s="32">
        <v>550272.56000000006</v>
      </c>
      <c r="V29" s="32">
        <v>511994.48</v>
      </c>
      <c r="W29" s="32">
        <v>375931.17</v>
      </c>
      <c r="X29" s="32">
        <v>447819.37</v>
      </c>
      <c r="Y29" s="32">
        <v>227410.76</v>
      </c>
      <c r="Z29" s="32">
        <v>647553.92000000004</v>
      </c>
      <c r="AA29" s="32">
        <v>76628.28</v>
      </c>
      <c r="AB29" s="32">
        <v>700304.71</v>
      </c>
      <c r="AC29" s="2">
        <v>-3.93</v>
      </c>
      <c r="AD29" s="2">
        <v>-3.93</v>
      </c>
      <c r="AE29" s="2">
        <v>-3.93</v>
      </c>
      <c r="AF29" s="2">
        <v>-3.93</v>
      </c>
      <c r="AG29" s="2">
        <v>-3.93</v>
      </c>
      <c r="AH29" s="2">
        <v>-3.93</v>
      </c>
      <c r="AI29" s="2">
        <v>-3.93</v>
      </c>
      <c r="AJ29" s="2">
        <v>-3.93</v>
      </c>
      <c r="AK29" s="2">
        <v>-3.93</v>
      </c>
      <c r="AL29" s="2">
        <v>-3.93</v>
      </c>
      <c r="AM29" s="2">
        <v>-3.93</v>
      </c>
      <c r="AN29" s="2">
        <v>-3.93</v>
      </c>
      <c r="AO29" s="33">
        <v>-4893.83</v>
      </c>
      <c r="AP29" s="33">
        <v>-497.83</v>
      </c>
      <c r="AQ29" s="33">
        <v>-19706.82</v>
      </c>
      <c r="AR29" s="33">
        <v>-13017.7</v>
      </c>
      <c r="AS29" s="33">
        <v>-21625.71</v>
      </c>
      <c r="AT29" s="33">
        <v>-20121.38</v>
      </c>
      <c r="AU29" s="33">
        <v>-14774.09</v>
      </c>
      <c r="AV29" s="33">
        <v>-17599.3</v>
      </c>
      <c r="AW29" s="33">
        <v>-8937.24</v>
      </c>
      <c r="AX29" s="33">
        <v>-25448.87</v>
      </c>
      <c r="AY29" s="33">
        <v>-3011.49</v>
      </c>
      <c r="AZ29" s="33">
        <v>-27521.98</v>
      </c>
      <c r="BA29" s="31">
        <f t="shared" si="44"/>
        <v>87.17</v>
      </c>
      <c r="BB29" s="31">
        <f t="shared" si="45"/>
        <v>8.8699999999999992</v>
      </c>
      <c r="BC29" s="31">
        <f t="shared" si="46"/>
        <v>351.01</v>
      </c>
      <c r="BD29" s="31">
        <f t="shared" si="47"/>
        <v>1324.96</v>
      </c>
      <c r="BE29" s="31">
        <f t="shared" si="48"/>
        <v>2201.09</v>
      </c>
      <c r="BF29" s="31">
        <f t="shared" si="49"/>
        <v>2047.98</v>
      </c>
      <c r="BG29" s="31">
        <f t="shared" si="50"/>
        <v>2030.03</v>
      </c>
      <c r="BH29" s="31">
        <f t="shared" si="51"/>
        <v>2418.2199999999998</v>
      </c>
      <c r="BI29" s="31">
        <f t="shared" si="52"/>
        <v>1228.02</v>
      </c>
      <c r="BJ29" s="31">
        <f t="shared" si="53"/>
        <v>1813.15</v>
      </c>
      <c r="BK29" s="31">
        <f t="shared" si="54"/>
        <v>214.56</v>
      </c>
      <c r="BL29" s="31">
        <f t="shared" si="55"/>
        <v>1960.85</v>
      </c>
      <c r="BM29" s="6">
        <f t="shared" ca="1" si="152"/>
        <v>-0.12</v>
      </c>
      <c r="BN29" s="6">
        <f t="shared" ca="1" si="152"/>
        <v>-0.12</v>
      </c>
      <c r="BO29" s="6">
        <f t="shared" ca="1" si="152"/>
        <v>-0.12</v>
      </c>
      <c r="BP29" s="6">
        <f t="shared" ca="1" si="152"/>
        <v>-0.12</v>
      </c>
      <c r="BQ29" s="6">
        <f t="shared" ca="1" si="152"/>
        <v>-0.12</v>
      </c>
      <c r="BR29" s="6">
        <f t="shared" ca="1" si="152"/>
        <v>-0.12</v>
      </c>
      <c r="BS29" s="6">
        <f t="shared" ca="1" si="152"/>
        <v>-0.12</v>
      </c>
      <c r="BT29" s="6">
        <f t="shared" ca="1" si="152"/>
        <v>-0.12</v>
      </c>
      <c r="BU29" s="6">
        <f t="shared" ca="1" si="152"/>
        <v>-0.12</v>
      </c>
      <c r="BV29" s="6">
        <f t="shared" ca="1" si="152"/>
        <v>-0.12</v>
      </c>
      <c r="BW29" s="6">
        <f t="shared" ca="1" si="152"/>
        <v>-0.12</v>
      </c>
      <c r="BX29" s="6">
        <f t="shared" ca="1" si="152"/>
        <v>-0.12</v>
      </c>
      <c r="BY29" s="31">
        <f t="shared" ca="1" si="16"/>
        <v>-14943</v>
      </c>
      <c r="BZ29" s="31">
        <f t="shared" ca="1" si="17"/>
        <v>-1520.09</v>
      </c>
      <c r="CA29" s="31">
        <f t="shared" ca="1" si="18"/>
        <v>-60173.51</v>
      </c>
      <c r="CB29" s="31">
        <f t="shared" ca="1" si="19"/>
        <v>-39748.71</v>
      </c>
      <c r="CC29" s="31">
        <f t="shared" ca="1" si="20"/>
        <v>-66032.710000000006</v>
      </c>
      <c r="CD29" s="31">
        <f t="shared" ca="1" si="21"/>
        <v>-61439.34</v>
      </c>
      <c r="CE29" s="31">
        <f t="shared" ca="1" si="22"/>
        <v>-45111.74</v>
      </c>
      <c r="CF29" s="31">
        <f t="shared" ca="1" si="23"/>
        <v>-53738.32</v>
      </c>
      <c r="CG29" s="31">
        <f t="shared" ca="1" si="24"/>
        <v>-27289.29</v>
      </c>
      <c r="CH29" s="31">
        <f t="shared" ca="1" si="25"/>
        <v>-77706.47</v>
      </c>
      <c r="CI29" s="31">
        <f t="shared" ca="1" si="26"/>
        <v>-9195.39</v>
      </c>
      <c r="CJ29" s="31">
        <f t="shared" ca="1" si="27"/>
        <v>-84036.57</v>
      </c>
      <c r="CK29" s="32">
        <f t="shared" ca="1" si="56"/>
        <v>684.89</v>
      </c>
      <c r="CL29" s="32">
        <f t="shared" ca="1" si="57"/>
        <v>69.67</v>
      </c>
      <c r="CM29" s="32">
        <f t="shared" ca="1" si="58"/>
        <v>2757.95</v>
      </c>
      <c r="CN29" s="32">
        <f t="shared" ca="1" si="59"/>
        <v>1821.82</v>
      </c>
      <c r="CO29" s="32">
        <f t="shared" ca="1" si="60"/>
        <v>3026.5</v>
      </c>
      <c r="CP29" s="32">
        <f t="shared" ca="1" si="61"/>
        <v>2815.97</v>
      </c>
      <c r="CQ29" s="32">
        <f t="shared" ca="1" si="62"/>
        <v>2067.62</v>
      </c>
      <c r="CR29" s="32">
        <f t="shared" ca="1" si="63"/>
        <v>2463.0100000000002</v>
      </c>
      <c r="CS29" s="32">
        <f t="shared" ca="1" si="64"/>
        <v>1250.76</v>
      </c>
      <c r="CT29" s="32">
        <f t="shared" ca="1" si="65"/>
        <v>3561.55</v>
      </c>
      <c r="CU29" s="32">
        <f t="shared" ca="1" si="66"/>
        <v>421.46</v>
      </c>
      <c r="CV29" s="32">
        <f t="shared" ca="1" si="67"/>
        <v>3851.68</v>
      </c>
      <c r="CW29" s="31">
        <f t="shared" ca="1" si="227"/>
        <v>-9451.4500000000007</v>
      </c>
      <c r="CX29" s="31">
        <f t="shared" ca="1" si="228"/>
        <v>-961.45999999999992</v>
      </c>
      <c r="CY29" s="31">
        <f t="shared" ca="1" si="229"/>
        <v>-38059.750000000007</v>
      </c>
      <c r="CZ29" s="31">
        <f t="shared" ca="1" si="230"/>
        <v>-26234.149999999998</v>
      </c>
      <c r="DA29" s="31">
        <f t="shared" ca="1" si="231"/>
        <v>-43581.590000000011</v>
      </c>
      <c r="DB29" s="31">
        <f t="shared" ca="1" si="232"/>
        <v>-40549.969999999994</v>
      </c>
      <c r="DC29" s="31">
        <f t="shared" ca="1" si="233"/>
        <v>-30300.059999999994</v>
      </c>
      <c r="DD29" s="31">
        <f t="shared" ca="1" si="234"/>
        <v>-36094.229999999996</v>
      </c>
      <c r="DE29" s="31">
        <f t="shared" ca="1" si="235"/>
        <v>-18329.310000000001</v>
      </c>
      <c r="DF29" s="31">
        <f t="shared" ca="1" si="236"/>
        <v>-50509.200000000004</v>
      </c>
      <c r="DG29" s="31">
        <f t="shared" ca="1" si="237"/>
        <v>-5977.0000000000009</v>
      </c>
      <c r="DH29" s="31">
        <f t="shared" ca="1" si="238"/>
        <v>-54623.760000000017</v>
      </c>
      <c r="DI29" s="32">
        <f t="shared" ca="1" si="68"/>
        <v>-472.57</v>
      </c>
      <c r="DJ29" s="32">
        <f t="shared" ca="1" si="69"/>
        <v>-48.07</v>
      </c>
      <c r="DK29" s="32">
        <f t="shared" ca="1" si="70"/>
        <v>-1902.99</v>
      </c>
      <c r="DL29" s="32">
        <f t="shared" ca="1" si="71"/>
        <v>-1311.71</v>
      </c>
      <c r="DM29" s="32">
        <f t="shared" ca="1" si="72"/>
        <v>-2179.08</v>
      </c>
      <c r="DN29" s="32">
        <f t="shared" ca="1" si="73"/>
        <v>-2027.5</v>
      </c>
      <c r="DO29" s="32">
        <f t="shared" ca="1" si="74"/>
        <v>-1515</v>
      </c>
      <c r="DP29" s="32">
        <f t="shared" ca="1" si="75"/>
        <v>-1804.71</v>
      </c>
      <c r="DQ29" s="32">
        <f t="shared" ca="1" si="76"/>
        <v>-916.47</v>
      </c>
      <c r="DR29" s="32">
        <f t="shared" ca="1" si="77"/>
        <v>-2525.46</v>
      </c>
      <c r="DS29" s="32">
        <f t="shared" ca="1" si="78"/>
        <v>-298.85000000000002</v>
      </c>
      <c r="DT29" s="32">
        <f t="shared" ca="1" si="79"/>
        <v>-2731.19</v>
      </c>
      <c r="DU29" s="31">
        <f t="shared" ca="1" si="80"/>
        <v>-1277.5999999999999</v>
      </c>
      <c r="DV29" s="31">
        <f t="shared" ca="1" si="81"/>
        <v>-128.13</v>
      </c>
      <c r="DW29" s="31">
        <f t="shared" ca="1" si="82"/>
        <v>-5004.34</v>
      </c>
      <c r="DX29" s="31">
        <f t="shared" ca="1" si="83"/>
        <v>-3399.44</v>
      </c>
      <c r="DY29" s="31">
        <f t="shared" ca="1" si="84"/>
        <v>-5566.95</v>
      </c>
      <c r="DZ29" s="31">
        <f t="shared" ca="1" si="85"/>
        <v>-5102.43</v>
      </c>
      <c r="EA29" s="31">
        <f t="shared" ca="1" si="86"/>
        <v>-3756.79</v>
      </c>
      <c r="EB29" s="31">
        <f t="shared" ca="1" si="87"/>
        <v>-4406.3999999999996</v>
      </c>
      <c r="EC29" s="31">
        <f t="shared" ca="1" si="88"/>
        <v>-2202.7199999999998</v>
      </c>
      <c r="ED29" s="31">
        <f t="shared" ca="1" si="89"/>
        <v>-5976.78</v>
      </c>
      <c r="EE29" s="31">
        <f t="shared" ca="1" si="90"/>
        <v>-695.87</v>
      </c>
      <c r="EF29" s="31">
        <f t="shared" ca="1" si="91"/>
        <v>-6258.82</v>
      </c>
      <c r="EG29" s="32">
        <f t="shared" ca="1" si="92"/>
        <v>-11201.62</v>
      </c>
      <c r="EH29" s="32">
        <f t="shared" ca="1" si="93"/>
        <v>-1137.6599999999999</v>
      </c>
      <c r="EI29" s="32">
        <f t="shared" ca="1" si="94"/>
        <v>-44967.08</v>
      </c>
      <c r="EJ29" s="32">
        <f t="shared" ca="1" si="95"/>
        <v>-30945.299999999996</v>
      </c>
      <c r="EK29" s="32">
        <f t="shared" ca="1" si="96"/>
        <v>-51327.62000000001</v>
      </c>
      <c r="EL29" s="32">
        <f t="shared" ca="1" si="97"/>
        <v>-47679.899999999994</v>
      </c>
      <c r="EM29" s="32">
        <f t="shared" ca="1" si="98"/>
        <v>-35571.849999999991</v>
      </c>
      <c r="EN29" s="32">
        <f t="shared" ca="1" si="99"/>
        <v>-42305.34</v>
      </c>
      <c r="EO29" s="32">
        <f t="shared" ca="1" si="100"/>
        <v>-21448.500000000004</v>
      </c>
      <c r="EP29" s="32">
        <f t="shared" ca="1" si="101"/>
        <v>-59011.44</v>
      </c>
      <c r="EQ29" s="32">
        <f t="shared" ca="1" si="102"/>
        <v>-6971.7200000000012</v>
      </c>
      <c r="ER29" s="32">
        <f t="shared" ca="1" si="103"/>
        <v>-63613.770000000019</v>
      </c>
    </row>
    <row r="30" spans="1:148" x14ac:dyDescent="0.25">
      <c r="A30" t="s">
        <v>466</v>
      </c>
      <c r="B30" s="1" t="s">
        <v>123</v>
      </c>
      <c r="C30" t="str">
        <f t="shared" ca="1" si="1"/>
        <v>BIG</v>
      </c>
      <c r="D30" t="str">
        <f t="shared" ca="1" si="2"/>
        <v>Bighorn Hydro Facility</v>
      </c>
      <c r="E30" s="48">
        <v>49306.553993000001</v>
      </c>
      <c r="F30" s="48">
        <v>36565.216172</v>
      </c>
      <c r="G30" s="48">
        <v>37327.192483999999</v>
      </c>
      <c r="H30" s="48">
        <v>31901.916031000001</v>
      </c>
      <c r="I30" s="48">
        <v>31675.282094499998</v>
      </c>
      <c r="J30" s="48">
        <v>22771.097045499999</v>
      </c>
      <c r="K30" s="48">
        <v>18541.9768018</v>
      </c>
      <c r="L30" s="48">
        <v>25492.898943</v>
      </c>
      <c r="M30" s="48">
        <v>21633.665295999999</v>
      </c>
      <c r="N30" s="48">
        <v>32147.193080500001</v>
      </c>
      <c r="O30" s="48">
        <v>38701.420553399999</v>
      </c>
      <c r="P30" s="48">
        <v>45522.021934999997</v>
      </c>
      <c r="Q30" s="32">
        <v>1137177.52</v>
      </c>
      <c r="R30" s="32">
        <v>644894.26</v>
      </c>
      <c r="S30" s="32">
        <v>554878.1</v>
      </c>
      <c r="T30" s="32">
        <v>445129.38</v>
      </c>
      <c r="U30" s="32">
        <v>511149.17</v>
      </c>
      <c r="V30" s="32">
        <v>357438.18</v>
      </c>
      <c r="W30" s="32">
        <v>365542.71</v>
      </c>
      <c r="X30" s="32">
        <v>456096.3</v>
      </c>
      <c r="Y30" s="32">
        <v>378758.6</v>
      </c>
      <c r="Z30" s="32">
        <v>874050.66</v>
      </c>
      <c r="AA30" s="32">
        <v>656553.79</v>
      </c>
      <c r="AB30" s="32">
        <v>1224357.51</v>
      </c>
      <c r="AC30" s="2">
        <v>4.34</v>
      </c>
      <c r="AD30" s="2">
        <v>4.34</v>
      </c>
      <c r="AE30" s="2">
        <v>4.34</v>
      </c>
      <c r="AF30" s="2">
        <v>4.34</v>
      </c>
      <c r="AG30" s="2">
        <v>4.34</v>
      </c>
      <c r="AH30" s="2">
        <v>4.34</v>
      </c>
      <c r="AI30" s="2">
        <v>4.34</v>
      </c>
      <c r="AJ30" s="2">
        <v>4.34</v>
      </c>
      <c r="AK30" s="2">
        <v>4.34</v>
      </c>
      <c r="AL30" s="2">
        <v>4.34</v>
      </c>
      <c r="AM30" s="2">
        <v>4.34</v>
      </c>
      <c r="AN30" s="2">
        <v>4.34</v>
      </c>
      <c r="AO30" s="33">
        <v>49353.5</v>
      </c>
      <c r="AP30" s="33">
        <v>27988.41</v>
      </c>
      <c r="AQ30" s="33">
        <v>24081.71</v>
      </c>
      <c r="AR30" s="33">
        <v>19318.62</v>
      </c>
      <c r="AS30" s="33">
        <v>22183.87</v>
      </c>
      <c r="AT30" s="33">
        <v>15512.82</v>
      </c>
      <c r="AU30" s="33">
        <v>15864.55</v>
      </c>
      <c r="AV30" s="33">
        <v>19794.580000000002</v>
      </c>
      <c r="AW30" s="33">
        <v>16438.12</v>
      </c>
      <c r="AX30" s="33">
        <v>37933.800000000003</v>
      </c>
      <c r="AY30" s="33">
        <v>28494.43</v>
      </c>
      <c r="AZ30" s="33">
        <v>53137.120000000003</v>
      </c>
      <c r="BA30" s="31">
        <f t="shared" si="44"/>
        <v>796.02</v>
      </c>
      <c r="BB30" s="31">
        <f t="shared" si="45"/>
        <v>451.43</v>
      </c>
      <c r="BC30" s="31">
        <f t="shared" si="46"/>
        <v>388.41</v>
      </c>
      <c r="BD30" s="31">
        <f t="shared" si="47"/>
        <v>1780.52</v>
      </c>
      <c r="BE30" s="31">
        <f t="shared" si="48"/>
        <v>2044.6</v>
      </c>
      <c r="BF30" s="31">
        <f t="shared" si="49"/>
        <v>1429.75</v>
      </c>
      <c r="BG30" s="31">
        <f t="shared" si="50"/>
        <v>1973.93</v>
      </c>
      <c r="BH30" s="31">
        <f t="shared" si="51"/>
        <v>2462.92</v>
      </c>
      <c r="BI30" s="31">
        <f t="shared" si="52"/>
        <v>2045.3</v>
      </c>
      <c r="BJ30" s="31">
        <f t="shared" si="53"/>
        <v>2447.34</v>
      </c>
      <c r="BK30" s="31">
        <f t="shared" si="54"/>
        <v>1838.35</v>
      </c>
      <c r="BL30" s="31">
        <f t="shared" si="55"/>
        <v>3428.2</v>
      </c>
      <c r="BM30" s="6">
        <f t="shared" ca="1" si="152"/>
        <v>1.24E-2</v>
      </c>
      <c r="BN30" s="6">
        <f t="shared" ca="1" si="152"/>
        <v>1.24E-2</v>
      </c>
      <c r="BO30" s="6">
        <f t="shared" ca="1" si="152"/>
        <v>1.24E-2</v>
      </c>
      <c r="BP30" s="6">
        <f t="shared" ca="1" si="152"/>
        <v>1.24E-2</v>
      </c>
      <c r="BQ30" s="6">
        <f t="shared" ca="1" si="152"/>
        <v>1.24E-2</v>
      </c>
      <c r="BR30" s="6">
        <f t="shared" ca="1" si="152"/>
        <v>1.24E-2</v>
      </c>
      <c r="BS30" s="6">
        <f t="shared" ca="1" si="152"/>
        <v>1.24E-2</v>
      </c>
      <c r="BT30" s="6">
        <f t="shared" ca="1" si="152"/>
        <v>1.24E-2</v>
      </c>
      <c r="BU30" s="6">
        <f t="shared" ca="1" si="152"/>
        <v>1.24E-2</v>
      </c>
      <c r="BV30" s="6">
        <f t="shared" ca="1" si="152"/>
        <v>1.24E-2</v>
      </c>
      <c r="BW30" s="6">
        <f t="shared" ca="1" si="152"/>
        <v>1.24E-2</v>
      </c>
      <c r="BX30" s="6">
        <f t="shared" ca="1" si="152"/>
        <v>1.24E-2</v>
      </c>
      <c r="BY30" s="31">
        <f t="shared" ca="1" si="16"/>
        <v>14101</v>
      </c>
      <c r="BZ30" s="31">
        <f t="shared" ca="1" si="17"/>
        <v>7996.69</v>
      </c>
      <c r="CA30" s="31">
        <f t="shared" ca="1" si="18"/>
        <v>6880.49</v>
      </c>
      <c r="CB30" s="31">
        <f t="shared" ca="1" si="19"/>
        <v>5519.6</v>
      </c>
      <c r="CC30" s="31">
        <f t="shared" ca="1" si="20"/>
        <v>6338.25</v>
      </c>
      <c r="CD30" s="31">
        <f t="shared" ca="1" si="21"/>
        <v>4432.2299999999996</v>
      </c>
      <c r="CE30" s="31">
        <f t="shared" ca="1" si="22"/>
        <v>4532.7299999999996</v>
      </c>
      <c r="CF30" s="31">
        <f t="shared" ca="1" si="23"/>
        <v>5655.59</v>
      </c>
      <c r="CG30" s="31">
        <f t="shared" ca="1" si="24"/>
        <v>4696.6099999999997</v>
      </c>
      <c r="CH30" s="31">
        <f t="shared" ca="1" si="25"/>
        <v>10838.23</v>
      </c>
      <c r="CI30" s="31">
        <f t="shared" ca="1" si="26"/>
        <v>8141.27</v>
      </c>
      <c r="CJ30" s="31">
        <f t="shared" ca="1" si="27"/>
        <v>15182.03</v>
      </c>
      <c r="CK30" s="32">
        <f t="shared" ca="1" si="56"/>
        <v>6254.48</v>
      </c>
      <c r="CL30" s="32">
        <f t="shared" ca="1" si="57"/>
        <v>3546.92</v>
      </c>
      <c r="CM30" s="32">
        <f t="shared" ca="1" si="58"/>
        <v>3051.83</v>
      </c>
      <c r="CN30" s="32">
        <f t="shared" ca="1" si="59"/>
        <v>2448.21</v>
      </c>
      <c r="CO30" s="32">
        <f t="shared" ca="1" si="60"/>
        <v>2811.32</v>
      </c>
      <c r="CP30" s="32">
        <f t="shared" ca="1" si="61"/>
        <v>1965.91</v>
      </c>
      <c r="CQ30" s="32">
        <f t="shared" ca="1" si="62"/>
        <v>2010.48</v>
      </c>
      <c r="CR30" s="32">
        <f t="shared" ca="1" si="63"/>
        <v>2508.5300000000002</v>
      </c>
      <c r="CS30" s="32">
        <f t="shared" ca="1" si="64"/>
        <v>2083.17</v>
      </c>
      <c r="CT30" s="32">
        <f t="shared" ca="1" si="65"/>
        <v>4807.28</v>
      </c>
      <c r="CU30" s="32">
        <f t="shared" ca="1" si="66"/>
        <v>3611.05</v>
      </c>
      <c r="CV30" s="32">
        <f t="shared" ca="1" si="67"/>
        <v>6733.97</v>
      </c>
      <c r="CW30" s="31">
        <f t="shared" ca="1" si="227"/>
        <v>-29794.04</v>
      </c>
      <c r="CX30" s="31">
        <f t="shared" ca="1" si="228"/>
        <v>-16896.23</v>
      </c>
      <c r="CY30" s="31">
        <f t="shared" ca="1" si="229"/>
        <v>-14537.8</v>
      </c>
      <c r="CZ30" s="31">
        <f t="shared" ca="1" si="230"/>
        <v>-13131.329999999998</v>
      </c>
      <c r="DA30" s="31">
        <f t="shared" ca="1" si="231"/>
        <v>-15078.9</v>
      </c>
      <c r="DB30" s="31">
        <f t="shared" ca="1" si="232"/>
        <v>-10544.43</v>
      </c>
      <c r="DC30" s="31">
        <f t="shared" ca="1" si="233"/>
        <v>-11295.27</v>
      </c>
      <c r="DD30" s="31">
        <f t="shared" ca="1" si="234"/>
        <v>-14093.380000000001</v>
      </c>
      <c r="DE30" s="31">
        <f t="shared" ca="1" si="235"/>
        <v>-11703.64</v>
      </c>
      <c r="DF30" s="31">
        <f t="shared" ca="1" si="236"/>
        <v>-24735.630000000005</v>
      </c>
      <c r="DG30" s="31">
        <f t="shared" ca="1" si="237"/>
        <v>-18580.46</v>
      </c>
      <c r="DH30" s="31">
        <f t="shared" ca="1" si="238"/>
        <v>-34649.32</v>
      </c>
      <c r="DI30" s="32">
        <f t="shared" ca="1" si="68"/>
        <v>-1489.7</v>
      </c>
      <c r="DJ30" s="32">
        <f t="shared" ca="1" si="69"/>
        <v>-844.81</v>
      </c>
      <c r="DK30" s="32">
        <f t="shared" ca="1" si="70"/>
        <v>-726.89</v>
      </c>
      <c r="DL30" s="32">
        <f t="shared" ca="1" si="71"/>
        <v>-656.57</v>
      </c>
      <c r="DM30" s="32">
        <f t="shared" ca="1" si="72"/>
        <v>-753.95</v>
      </c>
      <c r="DN30" s="32">
        <f t="shared" ca="1" si="73"/>
        <v>-527.22</v>
      </c>
      <c r="DO30" s="32">
        <f t="shared" ca="1" si="74"/>
        <v>-564.76</v>
      </c>
      <c r="DP30" s="32">
        <f t="shared" ca="1" si="75"/>
        <v>-704.67</v>
      </c>
      <c r="DQ30" s="32">
        <f t="shared" ca="1" si="76"/>
        <v>-585.17999999999995</v>
      </c>
      <c r="DR30" s="32">
        <f t="shared" ca="1" si="77"/>
        <v>-1236.78</v>
      </c>
      <c r="DS30" s="32">
        <f t="shared" ca="1" si="78"/>
        <v>-929.02</v>
      </c>
      <c r="DT30" s="32">
        <f t="shared" ca="1" si="79"/>
        <v>-1732.47</v>
      </c>
      <c r="DU30" s="31">
        <f t="shared" ca="1" si="80"/>
        <v>-4027.4</v>
      </c>
      <c r="DV30" s="31">
        <f t="shared" ca="1" si="81"/>
        <v>-2251.75</v>
      </c>
      <c r="DW30" s="31">
        <f t="shared" ca="1" si="82"/>
        <v>-1911.52</v>
      </c>
      <c r="DX30" s="31">
        <f t="shared" ca="1" si="83"/>
        <v>-1701.57</v>
      </c>
      <c r="DY30" s="31">
        <f t="shared" ca="1" si="84"/>
        <v>-1926.12</v>
      </c>
      <c r="DZ30" s="31">
        <f t="shared" ca="1" si="85"/>
        <v>-1326.81</v>
      </c>
      <c r="EA30" s="31">
        <f t="shared" ca="1" si="86"/>
        <v>-1400.46</v>
      </c>
      <c r="EB30" s="31">
        <f t="shared" ca="1" si="87"/>
        <v>-1720.53</v>
      </c>
      <c r="EC30" s="31">
        <f t="shared" ca="1" si="88"/>
        <v>-1406.48</v>
      </c>
      <c r="ED30" s="31">
        <f t="shared" ca="1" si="89"/>
        <v>-2926.98</v>
      </c>
      <c r="EE30" s="31">
        <f t="shared" ca="1" si="90"/>
        <v>-2163.23</v>
      </c>
      <c r="EF30" s="31">
        <f t="shared" ca="1" si="91"/>
        <v>-3970.14</v>
      </c>
      <c r="EG30" s="32">
        <f t="shared" ca="1" si="92"/>
        <v>-35311.14</v>
      </c>
      <c r="EH30" s="32">
        <f t="shared" ca="1" si="93"/>
        <v>-19992.79</v>
      </c>
      <c r="EI30" s="32">
        <f t="shared" ca="1" si="94"/>
        <v>-17176.21</v>
      </c>
      <c r="EJ30" s="32">
        <f t="shared" ca="1" si="95"/>
        <v>-15489.469999999998</v>
      </c>
      <c r="EK30" s="32">
        <f t="shared" ca="1" si="96"/>
        <v>-17758.97</v>
      </c>
      <c r="EL30" s="32">
        <f t="shared" ca="1" si="97"/>
        <v>-12398.46</v>
      </c>
      <c r="EM30" s="32">
        <f t="shared" ca="1" si="98"/>
        <v>-13260.490000000002</v>
      </c>
      <c r="EN30" s="32">
        <f t="shared" ca="1" si="99"/>
        <v>-16518.580000000002</v>
      </c>
      <c r="EO30" s="32">
        <f t="shared" ca="1" si="100"/>
        <v>-13695.3</v>
      </c>
      <c r="EP30" s="32">
        <f t="shared" ca="1" si="101"/>
        <v>-28899.390000000003</v>
      </c>
      <c r="EQ30" s="32">
        <f t="shared" ca="1" si="102"/>
        <v>-21672.71</v>
      </c>
      <c r="ER30" s="32">
        <f t="shared" ca="1" si="103"/>
        <v>-40351.93</v>
      </c>
    </row>
    <row r="31" spans="1:148" x14ac:dyDescent="0.25">
      <c r="A31" t="s">
        <v>466</v>
      </c>
      <c r="B31" s="1" t="s">
        <v>124</v>
      </c>
      <c r="C31" t="str">
        <f t="shared" ca="1" si="1"/>
        <v>BPW</v>
      </c>
      <c r="D31" t="str">
        <f t="shared" ca="1" si="2"/>
        <v>Bearspaw Hydro Facility</v>
      </c>
      <c r="E31" s="48">
        <v>4062.5994446999998</v>
      </c>
      <c r="F31" s="48">
        <v>3735.6976579000002</v>
      </c>
      <c r="G31" s="48">
        <v>4207.3028119999999</v>
      </c>
      <c r="H31" s="48">
        <v>4220.0861728</v>
      </c>
      <c r="I31" s="48">
        <v>8393.0556985999992</v>
      </c>
      <c r="J31" s="48">
        <v>7492.4553865999997</v>
      </c>
      <c r="K31" s="48">
        <v>7719.6512008</v>
      </c>
      <c r="L31" s="48">
        <v>6782.6225377999999</v>
      </c>
      <c r="M31" s="48">
        <v>4756.8751890000003</v>
      </c>
      <c r="N31" s="48">
        <v>5082.220018</v>
      </c>
      <c r="O31" s="48">
        <v>4456.5032199999996</v>
      </c>
      <c r="P31" s="48">
        <v>3496.5255563999999</v>
      </c>
      <c r="Q31" s="32">
        <v>90181.54</v>
      </c>
      <c r="R31" s="32">
        <v>64614.51</v>
      </c>
      <c r="S31" s="32">
        <v>62299.18</v>
      </c>
      <c r="T31" s="32">
        <v>58049.54</v>
      </c>
      <c r="U31" s="32">
        <v>130798.7</v>
      </c>
      <c r="V31" s="32">
        <v>115338.2</v>
      </c>
      <c r="W31" s="32">
        <v>141761.03</v>
      </c>
      <c r="X31" s="32">
        <v>119573.78</v>
      </c>
      <c r="Y31" s="32">
        <v>83519.44</v>
      </c>
      <c r="Z31" s="32">
        <v>129241.52</v>
      </c>
      <c r="AA31" s="32">
        <v>73028.05</v>
      </c>
      <c r="AB31" s="32">
        <v>80980.06</v>
      </c>
      <c r="AC31" s="2">
        <v>0.8</v>
      </c>
      <c r="AD31" s="2">
        <v>0.8</v>
      </c>
      <c r="AE31" s="2">
        <v>0.8</v>
      </c>
      <c r="AF31" s="2">
        <v>0.8</v>
      </c>
      <c r="AG31" s="2">
        <v>0.8</v>
      </c>
      <c r="AH31" s="2">
        <v>0.8</v>
      </c>
      <c r="AI31" s="2">
        <v>0.8</v>
      </c>
      <c r="AJ31" s="2">
        <v>0.8</v>
      </c>
      <c r="AK31" s="2">
        <v>0.8</v>
      </c>
      <c r="AL31" s="2">
        <v>0.8</v>
      </c>
      <c r="AM31" s="2">
        <v>0.8</v>
      </c>
      <c r="AN31" s="2">
        <v>0.8</v>
      </c>
      <c r="AO31" s="33">
        <v>721.45</v>
      </c>
      <c r="AP31" s="33">
        <v>516.91999999999996</v>
      </c>
      <c r="AQ31" s="33">
        <v>498.39</v>
      </c>
      <c r="AR31" s="33">
        <v>464.4</v>
      </c>
      <c r="AS31" s="33">
        <v>1046.3900000000001</v>
      </c>
      <c r="AT31" s="33">
        <v>922.71</v>
      </c>
      <c r="AU31" s="33">
        <v>1134.0899999999999</v>
      </c>
      <c r="AV31" s="33">
        <v>956.59</v>
      </c>
      <c r="AW31" s="33">
        <v>668.16</v>
      </c>
      <c r="AX31" s="33">
        <v>1033.93</v>
      </c>
      <c r="AY31" s="33">
        <v>584.22</v>
      </c>
      <c r="AZ31" s="33">
        <v>647.84</v>
      </c>
      <c r="BA31" s="31">
        <f t="shared" si="44"/>
        <v>63.13</v>
      </c>
      <c r="BB31" s="31">
        <f t="shared" si="45"/>
        <v>45.23</v>
      </c>
      <c r="BC31" s="31">
        <f t="shared" si="46"/>
        <v>43.61</v>
      </c>
      <c r="BD31" s="31">
        <f t="shared" si="47"/>
        <v>232.2</v>
      </c>
      <c r="BE31" s="31">
        <f t="shared" si="48"/>
        <v>523.19000000000005</v>
      </c>
      <c r="BF31" s="31">
        <f t="shared" si="49"/>
        <v>461.35</v>
      </c>
      <c r="BG31" s="31">
        <f t="shared" si="50"/>
        <v>765.51</v>
      </c>
      <c r="BH31" s="31">
        <f t="shared" si="51"/>
        <v>645.70000000000005</v>
      </c>
      <c r="BI31" s="31">
        <f t="shared" si="52"/>
        <v>451</v>
      </c>
      <c r="BJ31" s="31">
        <f t="shared" si="53"/>
        <v>361.88</v>
      </c>
      <c r="BK31" s="31">
        <f t="shared" si="54"/>
        <v>204.48</v>
      </c>
      <c r="BL31" s="31">
        <f t="shared" si="55"/>
        <v>226.74</v>
      </c>
      <c r="BM31" s="6">
        <f t="shared" ca="1" si="152"/>
        <v>-1.26E-2</v>
      </c>
      <c r="BN31" s="6">
        <f t="shared" ca="1" si="152"/>
        <v>-1.26E-2</v>
      </c>
      <c r="BO31" s="6">
        <f t="shared" ca="1" si="152"/>
        <v>-1.26E-2</v>
      </c>
      <c r="BP31" s="6">
        <f t="shared" ca="1" si="152"/>
        <v>-1.26E-2</v>
      </c>
      <c r="BQ31" s="6">
        <f t="shared" ca="1" si="152"/>
        <v>-1.26E-2</v>
      </c>
      <c r="BR31" s="6">
        <f t="shared" ca="1" si="152"/>
        <v>-1.26E-2</v>
      </c>
      <c r="BS31" s="6">
        <f t="shared" ca="1" si="152"/>
        <v>-1.26E-2</v>
      </c>
      <c r="BT31" s="6">
        <f t="shared" ca="1" si="152"/>
        <v>-1.26E-2</v>
      </c>
      <c r="BU31" s="6">
        <f t="shared" ca="1" si="152"/>
        <v>-1.26E-2</v>
      </c>
      <c r="BV31" s="6">
        <f t="shared" ca="1" si="152"/>
        <v>-1.26E-2</v>
      </c>
      <c r="BW31" s="6">
        <f t="shared" ca="1" si="152"/>
        <v>-1.26E-2</v>
      </c>
      <c r="BX31" s="6">
        <f t="shared" ca="1" si="152"/>
        <v>-1.26E-2</v>
      </c>
      <c r="BY31" s="31">
        <f t="shared" ca="1" si="16"/>
        <v>-1136.29</v>
      </c>
      <c r="BZ31" s="31">
        <f t="shared" ca="1" si="17"/>
        <v>-814.14</v>
      </c>
      <c r="CA31" s="31">
        <f t="shared" ca="1" si="18"/>
        <v>-784.97</v>
      </c>
      <c r="CB31" s="31">
        <f t="shared" ca="1" si="19"/>
        <v>-731.42</v>
      </c>
      <c r="CC31" s="31">
        <f t="shared" ca="1" si="20"/>
        <v>-1648.06</v>
      </c>
      <c r="CD31" s="31">
        <f t="shared" ca="1" si="21"/>
        <v>-1453.26</v>
      </c>
      <c r="CE31" s="31">
        <f t="shared" ca="1" si="22"/>
        <v>-1786.19</v>
      </c>
      <c r="CF31" s="31">
        <f t="shared" ca="1" si="23"/>
        <v>-1506.63</v>
      </c>
      <c r="CG31" s="31">
        <f t="shared" ca="1" si="24"/>
        <v>-1052.3399999999999</v>
      </c>
      <c r="CH31" s="31">
        <f t="shared" ca="1" si="25"/>
        <v>-1628.44</v>
      </c>
      <c r="CI31" s="31">
        <f t="shared" ca="1" si="26"/>
        <v>-920.15</v>
      </c>
      <c r="CJ31" s="31">
        <f t="shared" ca="1" si="27"/>
        <v>-1020.35</v>
      </c>
      <c r="CK31" s="32">
        <f t="shared" ca="1" si="56"/>
        <v>496</v>
      </c>
      <c r="CL31" s="32">
        <f t="shared" ca="1" si="57"/>
        <v>355.38</v>
      </c>
      <c r="CM31" s="32">
        <f t="shared" ca="1" si="58"/>
        <v>342.65</v>
      </c>
      <c r="CN31" s="32">
        <f t="shared" ca="1" si="59"/>
        <v>319.27</v>
      </c>
      <c r="CO31" s="32">
        <f t="shared" ca="1" si="60"/>
        <v>719.39</v>
      </c>
      <c r="CP31" s="32">
        <f t="shared" ca="1" si="61"/>
        <v>634.36</v>
      </c>
      <c r="CQ31" s="32">
        <f t="shared" ca="1" si="62"/>
        <v>779.69</v>
      </c>
      <c r="CR31" s="32">
        <f t="shared" ca="1" si="63"/>
        <v>657.66</v>
      </c>
      <c r="CS31" s="32">
        <f t="shared" ca="1" si="64"/>
        <v>459.36</v>
      </c>
      <c r="CT31" s="32">
        <f t="shared" ca="1" si="65"/>
        <v>710.83</v>
      </c>
      <c r="CU31" s="32">
        <f t="shared" ca="1" si="66"/>
        <v>401.65</v>
      </c>
      <c r="CV31" s="32">
        <f t="shared" ca="1" si="67"/>
        <v>445.39</v>
      </c>
      <c r="CW31" s="31">
        <f t="shared" ca="1" si="227"/>
        <v>-1424.8700000000001</v>
      </c>
      <c r="CX31" s="31">
        <f t="shared" ca="1" si="228"/>
        <v>-1020.91</v>
      </c>
      <c r="CY31" s="31">
        <f t="shared" ca="1" si="229"/>
        <v>-984.32</v>
      </c>
      <c r="CZ31" s="31">
        <f t="shared" ca="1" si="230"/>
        <v>-1108.75</v>
      </c>
      <c r="DA31" s="31">
        <f t="shared" ca="1" si="231"/>
        <v>-2498.25</v>
      </c>
      <c r="DB31" s="31">
        <f t="shared" ca="1" si="232"/>
        <v>-2202.96</v>
      </c>
      <c r="DC31" s="31">
        <f t="shared" ca="1" si="233"/>
        <v>-2906.1000000000004</v>
      </c>
      <c r="DD31" s="31">
        <f t="shared" ca="1" si="234"/>
        <v>-2451.2600000000002</v>
      </c>
      <c r="DE31" s="31">
        <f t="shared" ca="1" si="235"/>
        <v>-1712.1399999999999</v>
      </c>
      <c r="DF31" s="31">
        <f t="shared" ca="1" si="236"/>
        <v>-2313.42</v>
      </c>
      <c r="DG31" s="31">
        <f t="shared" ca="1" si="237"/>
        <v>-1307.2</v>
      </c>
      <c r="DH31" s="31">
        <f t="shared" ca="1" si="238"/>
        <v>-1449.5400000000002</v>
      </c>
      <c r="DI31" s="32">
        <f t="shared" ca="1" si="68"/>
        <v>-71.239999999999995</v>
      </c>
      <c r="DJ31" s="32">
        <f t="shared" ca="1" si="69"/>
        <v>-51.05</v>
      </c>
      <c r="DK31" s="32">
        <f t="shared" ca="1" si="70"/>
        <v>-49.22</v>
      </c>
      <c r="DL31" s="32">
        <f t="shared" ca="1" si="71"/>
        <v>-55.44</v>
      </c>
      <c r="DM31" s="32">
        <f t="shared" ca="1" si="72"/>
        <v>-124.91</v>
      </c>
      <c r="DN31" s="32">
        <f t="shared" ca="1" si="73"/>
        <v>-110.15</v>
      </c>
      <c r="DO31" s="32">
        <f t="shared" ca="1" si="74"/>
        <v>-145.31</v>
      </c>
      <c r="DP31" s="32">
        <f t="shared" ca="1" si="75"/>
        <v>-122.56</v>
      </c>
      <c r="DQ31" s="32">
        <f t="shared" ca="1" si="76"/>
        <v>-85.61</v>
      </c>
      <c r="DR31" s="32">
        <f t="shared" ca="1" si="77"/>
        <v>-115.67</v>
      </c>
      <c r="DS31" s="32">
        <f t="shared" ca="1" si="78"/>
        <v>-65.36</v>
      </c>
      <c r="DT31" s="32">
        <f t="shared" ca="1" si="79"/>
        <v>-72.48</v>
      </c>
      <c r="DU31" s="31">
        <f t="shared" ca="1" si="80"/>
        <v>-192.61</v>
      </c>
      <c r="DV31" s="31">
        <f t="shared" ca="1" si="81"/>
        <v>-136.06</v>
      </c>
      <c r="DW31" s="31">
        <f t="shared" ca="1" si="82"/>
        <v>-129.41999999999999</v>
      </c>
      <c r="DX31" s="31">
        <f t="shared" ca="1" si="83"/>
        <v>-143.66999999999999</v>
      </c>
      <c r="DY31" s="31">
        <f t="shared" ca="1" si="84"/>
        <v>-319.12</v>
      </c>
      <c r="DZ31" s="31">
        <f t="shared" ca="1" si="85"/>
        <v>-277.2</v>
      </c>
      <c r="EA31" s="31">
        <f t="shared" ca="1" si="86"/>
        <v>-360.32</v>
      </c>
      <c r="EB31" s="31">
        <f t="shared" ca="1" si="87"/>
        <v>-299.25</v>
      </c>
      <c r="EC31" s="31">
        <f t="shared" ca="1" si="88"/>
        <v>-205.76</v>
      </c>
      <c r="ED31" s="31">
        <f t="shared" ca="1" si="89"/>
        <v>-273.75</v>
      </c>
      <c r="EE31" s="31">
        <f t="shared" ca="1" si="90"/>
        <v>-152.19</v>
      </c>
      <c r="EF31" s="31">
        <f t="shared" ca="1" si="91"/>
        <v>-166.09</v>
      </c>
      <c r="EG31" s="32">
        <f t="shared" ca="1" si="92"/>
        <v>-1688.7200000000003</v>
      </c>
      <c r="EH31" s="32">
        <f t="shared" ca="1" si="93"/>
        <v>-1208.02</v>
      </c>
      <c r="EI31" s="32">
        <f t="shared" ca="1" si="94"/>
        <v>-1162.96</v>
      </c>
      <c r="EJ31" s="32">
        <f t="shared" ca="1" si="95"/>
        <v>-1307.8600000000001</v>
      </c>
      <c r="EK31" s="32">
        <f t="shared" ca="1" si="96"/>
        <v>-2942.2799999999997</v>
      </c>
      <c r="EL31" s="32">
        <f t="shared" ca="1" si="97"/>
        <v>-2590.31</v>
      </c>
      <c r="EM31" s="32">
        <f t="shared" ca="1" si="98"/>
        <v>-3411.7300000000005</v>
      </c>
      <c r="EN31" s="32">
        <f t="shared" ca="1" si="99"/>
        <v>-2873.07</v>
      </c>
      <c r="EO31" s="32">
        <f t="shared" ca="1" si="100"/>
        <v>-2003.5099999999998</v>
      </c>
      <c r="EP31" s="32">
        <f t="shared" ca="1" si="101"/>
        <v>-2702.84</v>
      </c>
      <c r="EQ31" s="32">
        <f t="shared" ca="1" si="102"/>
        <v>-1524.75</v>
      </c>
      <c r="ER31" s="32">
        <f t="shared" ca="1" si="103"/>
        <v>-1688.1100000000001</v>
      </c>
    </row>
    <row r="32" spans="1:148" x14ac:dyDescent="0.25">
      <c r="A32" t="s">
        <v>468</v>
      </c>
      <c r="B32" s="1" t="s">
        <v>12</v>
      </c>
      <c r="C32" t="str">
        <f t="shared" ca="1" si="1"/>
        <v>BR3</v>
      </c>
      <c r="D32" t="str">
        <f t="shared" ca="1" si="2"/>
        <v>Battle River #3</v>
      </c>
      <c r="E32" s="48">
        <v>6873.5359632</v>
      </c>
      <c r="F32" s="48">
        <v>0</v>
      </c>
      <c r="G32" s="48">
        <v>0</v>
      </c>
      <c r="H32" s="48">
        <v>0</v>
      </c>
      <c r="I32" s="48">
        <v>0</v>
      </c>
      <c r="J32" s="48">
        <v>0</v>
      </c>
      <c r="K32" s="48">
        <v>0</v>
      </c>
      <c r="L32" s="48">
        <v>11053.079921</v>
      </c>
      <c r="M32" s="48">
        <v>0</v>
      </c>
      <c r="N32" s="48">
        <v>0</v>
      </c>
      <c r="O32" s="48">
        <v>0</v>
      </c>
      <c r="P32" s="48">
        <v>752.08665710000002</v>
      </c>
      <c r="Q32" s="32">
        <v>165698.12</v>
      </c>
      <c r="R32" s="32">
        <v>0</v>
      </c>
      <c r="S32" s="32">
        <v>0</v>
      </c>
      <c r="T32" s="32">
        <v>0</v>
      </c>
      <c r="U32" s="32">
        <v>0</v>
      </c>
      <c r="V32" s="32">
        <v>0</v>
      </c>
      <c r="W32" s="32">
        <v>0</v>
      </c>
      <c r="X32" s="32">
        <v>276234.83</v>
      </c>
      <c r="Y32" s="32">
        <v>0</v>
      </c>
      <c r="Z32" s="32">
        <v>0</v>
      </c>
      <c r="AA32" s="32">
        <v>0</v>
      </c>
      <c r="AB32" s="32">
        <v>22291.94</v>
      </c>
      <c r="AC32" s="2">
        <v>5.01</v>
      </c>
      <c r="AD32" s="2">
        <v>5.01</v>
      </c>
      <c r="AE32" s="2">
        <v>5.01</v>
      </c>
      <c r="AF32" s="2">
        <v>5.01</v>
      </c>
      <c r="AG32" s="2">
        <v>5.01</v>
      </c>
      <c r="AH32" s="2">
        <v>5.01</v>
      </c>
      <c r="AI32" s="2">
        <v>5.01</v>
      </c>
      <c r="AJ32" s="2">
        <v>5.01</v>
      </c>
      <c r="AK32" s="2">
        <v>5.01</v>
      </c>
      <c r="AL32" s="2">
        <v>5.01</v>
      </c>
      <c r="AM32" s="2">
        <v>5.01</v>
      </c>
      <c r="AN32" s="2">
        <v>5.01</v>
      </c>
      <c r="AO32" s="33">
        <v>8301.48</v>
      </c>
      <c r="AP32" s="33">
        <v>0</v>
      </c>
      <c r="AQ32" s="33">
        <v>0</v>
      </c>
      <c r="AR32" s="33">
        <v>0</v>
      </c>
      <c r="AS32" s="33">
        <v>0</v>
      </c>
      <c r="AT32" s="33">
        <v>0</v>
      </c>
      <c r="AU32" s="33">
        <v>0</v>
      </c>
      <c r="AV32" s="33">
        <v>13839.36</v>
      </c>
      <c r="AW32" s="33">
        <v>0</v>
      </c>
      <c r="AX32" s="33">
        <v>0</v>
      </c>
      <c r="AY32" s="33">
        <v>0</v>
      </c>
      <c r="AZ32" s="33">
        <v>1116.83</v>
      </c>
      <c r="BA32" s="31">
        <f t="shared" si="44"/>
        <v>115.99</v>
      </c>
      <c r="BB32" s="31">
        <f t="shared" si="45"/>
        <v>0</v>
      </c>
      <c r="BC32" s="31">
        <f t="shared" si="46"/>
        <v>0</v>
      </c>
      <c r="BD32" s="31">
        <f t="shared" si="47"/>
        <v>0</v>
      </c>
      <c r="BE32" s="31">
        <f t="shared" si="48"/>
        <v>0</v>
      </c>
      <c r="BF32" s="31">
        <f t="shared" si="49"/>
        <v>0</v>
      </c>
      <c r="BG32" s="31">
        <f t="shared" si="50"/>
        <v>0</v>
      </c>
      <c r="BH32" s="31">
        <f t="shared" si="51"/>
        <v>1491.67</v>
      </c>
      <c r="BI32" s="31">
        <f t="shared" si="52"/>
        <v>0</v>
      </c>
      <c r="BJ32" s="31">
        <f t="shared" si="53"/>
        <v>0</v>
      </c>
      <c r="BK32" s="31">
        <f t="shared" si="54"/>
        <v>0</v>
      </c>
      <c r="BL32" s="31">
        <f t="shared" si="55"/>
        <v>62.42</v>
      </c>
      <c r="BM32" s="6">
        <f t="shared" ca="1" si="152"/>
        <v>3.3300000000000003E-2</v>
      </c>
      <c r="BN32" s="6">
        <f t="shared" ca="1" si="152"/>
        <v>3.3300000000000003E-2</v>
      </c>
      <c r="BO32" s="6">
        <f t="shared" ca="1" si="152"/>
        <v>3.3300000000000003E-2</v>
      </c>
      <c r="BP32" s="6">
        <f t="shared" ca="1" si="152"/>
        <v>3.3300000000000003E-2</v>
      </c>
      <c r="BQ32" s="6">
        <f t="shared" ca="1" si="152"/>
        <v>3.3300000000000003E-2</v>
      </c>
      <c r="BR32" s="6">
        <f t="shared" ca="1" si="152"/>
        <v>3.3300000000000003E-2</v>
      </c>
      <c r="BS32" s="6">
        <f t="shared" ca="1" si="152"/>
        <v>3.3300000000000003E-2</v>
      </c>
      <c r="BT32" s="6">
        <f t="shared" ca="1" si="152"/>
        <v>3.3300000000000003E-2</v>
      </c>
      <c r="BU32" s="6">
        <f t="shared" ca="1" si="152"/>
        <v>3.3300000000000003E-2</v>
      </c>
      <c r="BV32" s="6">
        <f t="shared" ca="1" si="152"/>
        <v>3.3300000000000003E-2</v>
      </c>
      <c r="BW32" s="6">
        <f t="shared" ca="1" si="152"/>
        <v>3.3300000000000003E-2</v>
      </c>
      <c r="BX32" s="6">
        <f t="shared" ca="1" si="152"/>
        <v>3.3300000000000003E-2</v>
      </c>
      <c r="BY32" s="31">
        <f t="shared" ca="1" si="16"/>
        <v>5517.75</v>
      </c>
      <c r="BZ32" s="31">
        <f t="shared" ca="1" si="17"/>
        <v>0</v>
      </c>
      <c r="CA32" s="31">
        <f t="shared" ca="1" si="18"/>
        <v>0</v>
      </c>
      <c r="CB32" s="31">
        <f t="shared" ca="1" si="19"/>
        <v>0</v>
      </c>
      <c r="CC32" s="31">
        <f t="shared" ca="1" si="20"/>
        <v>0</v>
      </c>
      <c r="CD32" s="31">
        <f t="shared" ca="1" si="21"/>
        <v>0</v>
      </c>
      <c r="CE32" s="31">
        <f t="shared" ca="1" si="22"/>
        <v>0</v>
      </c>
      <c r="CF32" s="31">
        <f t="shared" ca="1" si="23"/>
        <v>9198.6200000000008</v>
      </c>
      <c r="CG32" s="31">
        <f t="shared" ca="1" si="24"/>
        <v>0</v>
      </c>
      <c r="CH32" s="31">
        <f t="shared" ca="1" si="25"/>
        <v>0</v>
      </c>
      <c r="CI32" s="31">
        <f t="shared" ca="1" si="26"/>
        <v>0</v>
      </c>
      <c r="CJ32" s="31">
        <f t="shared" ca="1" si="27"/>
        <v>742.32</v>
      </c>
      <c r="CK32" s="32">
        <f t="shared" ca="1" si="56"/>
        <v>911.34</v>
      </c>
      <c r="CL32" s="32">
        <f t="shared" ca="1" si="57"/>
        <v>0</v>
      </c>
      <c r="CM32" s="32">
        <f t="shared" ca="1" si="58"/>
        <v>0</v>
      </c>
      <c r="CN32" s="32">
        <f t="shared" ca="1" si="59"/>
        <v>0</v>
      </c>
      <c r="CO32" s="32">
        <f t="shared" ca="1" si="60"/>
        <v>0</v>
      </c>
      <c r="CP32" s="32">
        <f t="shared" ca="1" si="61"/>
        <v>0</v>
      </c>
      <c r="CQ32" s="32">
        <f t="shared" ca="1" si="62"/>
        <v>0</v>
      </c>
      <c r="CR32" s="32">
        <f t="shared" ca="1" si="63"/>
        <v>1519.29</v>
      </c>
      <c r="CS32" s="32">
        <f t="shared" ca="1" si="64"/>
        <v>0</v>
      </c>
      <c r="CT32" s="32">
        <f t="shared" ca="1" si="65"/>
        <v>0</v>
      </c>
      <c r="CU32" s="32">
        <f t="shared" ca="1" si="66"/>
        <v>0</v>
      </c>
      <c r="CV32" s="32">
        <f t="shared" ca="1" si="67"/>
        <v>122.61</v>
      </c>
      <c r="CW32" s="31">
        <f t="shared" ca="1" si="227"/>
        <v>-1988.3799999999994</v>
      </c>
      <c r="CX32" s="31">
        <f t="shared" ca="1" si="228"/>
        <v>0</v>
      </c>
      <c r="CY32" s="31">
        <f t="shared" ca="1" si="229"/>
        <v>0</v>
      </c>
      <c r="CZ32" s="31">
        <f t="shared" ca="1" si="230"/>
        <v>0</v>
      </c>
      <c r="DA32" s="31">
        <f t="shared" ca="1" si="231"/>
        <v>0</v>
      </c>
      <c r="DB32" s="31">
        <f t="shared" ca="1" si="232"/>
        <v>0</v>
      </c>
      <c r="DC32" s="31">
        <f t="shared" ca="1" si="233"/>
        <v>0</v>
      </c>
      <c r="DD32" s="31">
        <f t="shared" ca="1" si="234"/>
        <v>-4613.1200000000008</v>
      </c>
      <c r="DE32" s="31">
        <f t="shared" ca="1" si="235"/>
        <v>0</v>
      </c>
      <c r="DF32" s="31">
        <f t="shared" ca="1" si="236"/>
        <v>0</v>
      </c>
      <c r="DG32" s="31">
        <f t="shared" ca="1" si="237"/>
        <v>0</v>
      </c>
      <c r="DH32" s="31">
        <f t="shared" ca="1" si="238"/>
        <v>-314.31999999999988</v>
      </c>
      <c r="DI32" s="32">
        <f t="shared" ca="1" si="68"/>
        <v>-99.42</v>
      </c>
      <c r="DJ32" s="32">
        <f t="shared" ca="1" si="69"/>
        <v>0</v>
      </c>
      <c r="DK32" s="32">
        <f t="shared" ca="1" si="70"/>
        <v>0</v>
      </c>
      <c r="DL32" s="32">
        <f t="shared" ca="1" si="71"/>
        <v>0</v>
      </c>
      <c r="DM32" s="32">
        <f t="shared" ca="1" si="72"/>
        <v>0</v>
      </c>
      <c r="DN32" s="32">
        <f t="shared" ca="1" si="73"/>
        <v>0</v>
      </c>
      <c r="DO32" s="32">
        <f t="shared" ca="1" si="74"/>
        <v>0</v>
      </c>
      <c r="DP32" s="32">
        <f t="shared" ca="1" si="75"/>
        <v>-230.66</v>
      </c>
      <c r="DQ32" s="32">
        <f t="shared" ca="1" si="76"/>
        <v>0</v>
      </c>
      <c r="DR32" s="32">
        <f t="shared" ca="1" si="77"/>
        <v>0</v>
      </c>
      <c r="DS32" s="32">
        <f t="shared" ca="1" si="78"/>
        <v>0</v>
      </c>
      <c r="DT32" s="32">
        <f t="shared" ca="1" si="79"/>
        <v>-15.72</v>
      </c>
      <c r="DU32" s="31">
        <f t="shared" ca="1" si="80"/>
        <v>-268.77999999999997</v>
      </c>
      <c r="DV32" s="31">
        <f t="shared" ca="1" si="81"/>
        <v>0</v>
      </c>
      <c r="DW32" s="31">
        <f t="shared" ca="1" si="82"/>
        <v>0</v>
      </c>
      <c r="DX32" s="31">
        <f t="shared" ca="1" si="83"/>
        <v>0</v>
      </c>
      <c r="DY32" s="31">
        <f t="shared" ca="1" si="84"/>
        <v>0</v>
      </c>
      <c r="DZ32" s="31">
        <f t="shared" ca="1" si="85"/>
        <v>0</v>
      </c>
      <c r="EA32" s="31">
        <f t="shared" ca="1" si="86"/>
        <v>0</v>
      </c>
      <c r="EB32" s="31">
        <f t="shared" ca="1" si="87"/>
        <v>-563.16999999999996</v>
      </c>
      <c r="EC32" s="31">
        <f t="shared" ca="1" si="88"/>
        <v>0</v>
      </c>
      <c r="ED32" s="31">
        <f t="shared" ca="1" si="89"/>
        <v>0</v>
      </c>
      <c r="EE32" s="31">
        <f t="shared" ca="1" si="90"/>
        <v>0</v>
      </c>
      <c r="EF32" s="31">
        <f t="shared" ca="1" si="91"/>
        <v>-36.01</v>
      </c>
      <c r="EG32" s="32">
        <f t="shared" ca="1" si="92"/>
        <v>-2356.579999999999</v>
      </c>
      <c r="EH32" s="32">
        <f t="shared" ca="1" si="93"/>
        <v>0</v>
      </c>
      <c r="EI32" s="32">
        <f t="shared" ca="1" si="94"/>
        <v>0</v>
      </c>
      <c r="EJ32" s="32">
        <f t="shared" ca="1" si="95"/>
        <v>0</v>
      </c>
      <c r="EK32" s="32">
        <f t="shared" ca="1" si="96"/>
        <v>0</v>
      </c>
      <c r="EL32" s="32">
        <f t="shared" ca="1" si="97"/>
        <v>0</v>
      </c>
      <c r="EM32" s="32">
        <f t="shared" ca="1" si="98"/>
        <v>0</v>
      </c>
      <c r="EN32" s="32">
        <f t="shared" ca="1" si="99"/>
        <v>-5406.9500000000007</v>
      </c>
      <c r="EO32" s="32">
        <f t="shared" ca="1" si="100"/>
        <v>0</v>
      </c>
      <c r="EP32" s="32">
        <f t="shared" ca="1" si="101"/>
        <v>0</v>
      </c>
      <c r="EQ32" s="32">
        <f t="shared" ca="1" si="102"/>
        <v>0</v>
      </c>
      <c r="ER32" s="32">
        <f t="shared" ca="1" si="103"/>
        <v>-366.0499999999999</v>
      </c>
    </row>
    <row r="33" spans="1:148" x14ac:dyDescent="0.25">
      <c r="A33" t="s">
        <v>468</v>
      </c>
      <c r="B33" s="1" t="s">
        <v>13</v>
      </c>
      <c r="C33" t="str">
        <f t="shared" ca="1" si="1"/>
        <v>BR4</v>
      </c>
      <c r="D33" t="str">
        <f t="shared" ca="1" si="2"/>
        <v>Battle River #4</v>
      </c>
      <c r="E33" s="48">
        <v>4236.4931993</v>
      </c>
      <c r="F33" s="48">
        <v>8395.7181067000001</v>
      </c>
      <c r="G33" s="48">
        <v>0</v>
      </c>
      <c r="H33" s="48">
        <v>0</v>
      </c>
      <c r="I33" s="48">
        <v>9568.3245535000005</v>
      </c>
      <c r="J33" s="48">
        <v>50198.5100724</v>
      </c>
      <c r="K33" s="48">
        <v>56068.525640200001</v>
      </c>
      <c r="L33" s="48">
        <v>48306.871165800003</v>
      </c>
      <c r="M33" s="48">
        <v>11507.915645700001</v>
      </c>
      <c r="N33" s="48">
        <v>32526.319865699999</v>
      </c>
      <c r="O33" s="48">
        <v>49042.813048399999</v>
      </c>
      <c r="P33" s="48">
        <v>55528.829141599999</v>
      </c>
      <c r="Q33" s="32">
        <v>104019.99</v>
      </c>
      <c r="R33" s="32">
        <v>158025.01999999999</v>
      </c>
      <c r="S33" s="32">
        <v>0</v>
      </c>
      <c r="T33" s="32">
        <v>0</v>
      </c>
      <c r="U33" s="32">
        <v>166841.69</v>
      </c>
      <c r="V33" s="32">
        <v>843599</v>
      </c>
      <c r="W33" s="32">
        <v>1142363.21</v>
      </c>
      <c r="X33" s="32">
        <v>967861.3</v>
      </c>
      <c r="Y33" s="32">
        <v>236498.5</v>
      </c>
      <c r="Z33" s="32">
        <v>904991.89</v>
      </c>
      <c r="AA33" s="32">
        <v>865043.95</v>
      </c>
      <c r="AB33" s="32">
        <v>1571115.02</v>
      </c>
      <c r="AC33" s="2">
        <v>5.01</v>
      </c>
      <c r="AD33" s="2">
        <v>5.01</v>
      </c>
      <c r="AE33" s="2">
        <v>5.01</v>
      </c>
      <c r="AF33" s="2">
        <v>5.01</v>
      </c>
      <c r="AG33" s="2">
        <v>5.01</v>
      </c>
      <c r="AH33" s="2">
        <v>5.01</v>
      </c>
      <c r="AI33" s="2">
        <v>5.01</v>
      </c>
      <c r="AJ33" s="2">
        <v>5.01</v>
      </c>
      <c r="AK33" s="2">
        <v>5.01</v>
      </c>
      <c r="AL33" s="2">
        <v>5.01</v>
      </c>
      <c r="AM33" s="2">
        <v>5.01</v>
      </c>
      <c r="AN33" s="2">
        <v>5.01</v>
      </c>
      <c r="AO33" s="33">
        <v>5211.3999999999996</v>
      </c>
      <c r="AP33" s="33">
        <v>7917.05</v>
      </c>
      <c r="AQ33" s="33">
        <v>0</v>
      </c>
      <c r="AR33" s="33">
        <v>0</v>
      </c>
      <c r="AS33" s="33">
        <v>8358.77</v>
      </c>
      <c r="AT33" s="33">
        <v>42264.31</v>
      </c>
      <c r="AU33" s="33">
        <v>57232.4</v>
      </c>
      <c r="AV33" s="33">
        <v>48489.85</v>
      </c>
      <c r="AW33" s="33">
        <v>11848.57</v>
      </c>
      <c r="AX33" s="33">
        <v>45340.09</v>
      </c>
      <c r="AY33" s="33">
        <v>43338.7</v>
      </c>
      <c r="AZ33" s="33">
        <v>78712.86</v>
      </c>
      <c r="BA33" s="31">
        <f t="shared" si="44"/>
        <v>72.81</v>
      </c>
      <c r="BB33" s="31">
        <f t="shared" si="45"/>
        <v>110.62</v>
      </c>
      <c r="BC33" s="31">
        <f t="shared" si="46"/>
        <v>0</v>
      </c>
      <c r="BD33" s="31">
        <f t="shared" si="47"/>
        <v>0</v>
      </c>
      <c r="BE33" s="31">
        <f t="shared" si="48"/>
        <v>667.37</v>
      </c>
      <c r="BF33" s="31">
        <f t="shared" si="49"/>
        <v>3374.4</v>
      </c>
      <c r="BG33" s="31">
        <f t="shared" si="50"/>
        <v>6168.76</v>
      </c>
      <c r="BH33" s="31">
        <f t="shared" si="51"/>
        <v>5226.45</v>
      </c>
      <c r="BI33" s="31">
        <f t="shared" si="52"/>
        <v>1277.0899999999999</v>
      </c>
      <c r="BJ33" s="31">
        <f t="shared" si="53"/>
        <v>2533.98</v>
      </c>
      <c r="BK33" s="31">
        <f t="shared" si="54"/>
        <v>2422.12</v>
      </c>
      <c r="BL33" s="31">
        <f t="shared" si="55"/>
        <v>4399.12</v>
      </c>
      <c r="BM33" s="6">
        <f t="shared" ca="1" si="152"/>
        <v>4.4499999999999998E-2</v>
      </c>
      <c r="BN33" s="6">
        <f t="shared" ca="1" si="152"/>
        <v>4.4499999999999998E-2</v>
      </c>
      <c r="BO33" s="6">
        <f t="shared" ca="1" si="152"/>
        <v>4.4499999999999998E-2</v>
      </c>
      <c r="BP33" s="6">
        <f t="shared" ca="1" si="152"/>
        <v>4.4499999999999998E-2</v>
      </c>
      <c r="BQ33" s="6">
        <f t="shared" ca="1" si="152"/>
        <v>4.4499999999999998E-2</v>
      </c>
      <c r="BR33" s="6">
        <f t="shared" ca="1" si="152"/>
        <v>4.4499999999999998E-2</v>
      </c>
      <c r="BS33" s="6">
        <f t="shared" ca="1" si="152"/>
        <v>4.4499999999999998E-2</v>
      </c>
      <c r="BT33" s="6">
        <f t="shared" ca="1" si="152"/>
        <v>4.4499999999999998E-2</v>
      </c>
      <c r="BU33" s="6">
        <f t="shared" ca="1" si="152"/>
        <v>4.4499999999999998E-2</v>
      </c>
      <c r="BV33" s="6">
        <f t="shared" ca="1" si="152"/>
        <v>4.4499999999999998E-2</v>
      </c>
      <c r="BW33" s="6">
        <f t="shared" ca="1" si="152"/>
        <v>4.4499999999999998E-2</v>
      </c>
      <c r="BX33" s="6">
        <f t="shared" ca="1" si="152"/>
        <v>4.4499999999999998E-2</v>
      </c>
      <c r="BY33" s="31">
        <f t="shared" ca="1" si="16"/>
        <v>4628.8900000000003</v>
      </c>
      <c r="BZ33" s="31">
        <f t="shared" ca="1" si="17"/>
        <v>7032.11</v>
      </c>
      <c r="CA33" s="31">
        <f t="shared" ca="1" si="18"/>
        <v>0</v>
      </c>
      <c r="CB33" s="31">
        <f t="shared" ca="1" si="19"/>
        <v>0</v>
      </c>
      <c r="CC33" s="31">
        <f t="shared" ca="1" si="20"/>
        <v>7424.46</v>
      </c>
      <c r="CD33" s="31">
        <f t="shared" ca="1" si="21"/>
        <v>37540.160000000003</v>
      </c>
      <c r="CE33" s="31">
        <f t="shared" ca="1" si="22"/>
        <v>50835.16</v>
      </c>
      <c r="CF33" s="31">
        <f t="shared" ca="1" si="23"/>
        <v>43069.83</v>
      </c>
      <c r="CG33" s="31">
        <f t="shared" ca="1" si="24"/>
        <v>10524.18</v>
      </c>
      <c r="CH33" s="31">
        <f t="shared" ca="1" si="25"/>
        <v>40272.14</v>
      </c>
      <c r="CI33" s="31">
        <f t="shared" ca="1" si="26"/>
        <v>38494.46</v>
      </c>
      <c r="CJ33" s="31">
        <f t="shared" ca="1" si="27"/>
        <v>69914.62</v>
      </c>
      <c r="CK33" s="32">
        <f t="shared" ca="1" si="56"/>
        <v>572.11</v>
      </c>
      <c r="CL33" s="32">
        <f t="shared" ca="1" si="57"/>
        <v>869.14</v>
      </c>
      <c r="CM33" s="32">
        <f t="shared" ca="1" si="58"/>
        <v>0</v>
      </c>
      <c r="CN33" s="32">
        <f t="shared" ca="1" si="59"/>
        <v>0</v>
      </c>
      <c r="CO33" s="32">
        <f t="shared" ca="1" si="60"/>
        <v>917.63</v>
      </c>
      <c r="CP33" s="32">
        <f t="shared" ca="1" si="61"/>
        <v>4639.79</v>
      </c>
      <c r="CQ33" s="32">
        <f t="shared" ca="1" si="62"/>
        <v>6283</v>
      </c>
      <c r="CR33" s="32">
        <f t="shared" ca="1" si="63"/>
        <v>5323.24</v>
      </c>
      <c r="CS33" s="32">
        <f t="shared" ca="1" si="64"/>
        <v>1300.74</v>
      </c>
      <c r="CT33" s="32">
        <f t="shared" ca="1" si="65"/>
        <v>4977.46</v>
      </c>
      <c r="CU33" s="32">
        <f t="shared" ca="1" si="66"/>
        <v>4757.74</v>
      </c>
      <c r="CV33" s="32">
        <f t="shared" ca="1" si="67"/>
        <v>8641.1299999999992</v>
      </c>
      <c r="CW33" s="31">
        <f t="shared" ca="1" si="227"/>
        <v>-83.209999999999638</v>
      </c>
      <c r="CX33" s="31">
        <f t="shared" ca="1" si="228"/>
        <v>-126.42000000000019</v>
      </c>
      <c r="CY33" s="31">
        <f t="shared" ca="1" si="229"/>
        <v>0</v>
      </c>
      <c r="CZ33" s="31">
        <f t="shared" ca="1" si="230"/>
        <v>0</v>
      </c>
      <c r="DA33" s="31">
        <f t="shared" ca="1" si="231"/>
        <v>-684.0500000000003</v>
      </c>
      <c r="DB33" s="31">
        <f t="shared" ca="1" si="232"/>
        <v>-3458.7599999999934</v>
      </c>
      <c r="DC33" s="31">
        <f t="shared" ca="1" si="233"/>
        <v>-6282.9999999999982</v>
      </c>
      <c r="DD33" s="31">
        <f t="shared" ca="1" si="234"/>
        <v>-5323.2299999999987</v>
      </c>
      <c r="DE33" s="31">
        <f t="shared" ca="1" si="235"/>
        <v>-1300.7399999999996</v>
      </c>
      <c r="DF33" s="31">
        <f t="shared" ca="1" si="236"/>
        <v>-2624.469999999998</v>
      </c>
      <c r="DG33" s="31">
        <f t="shared" ca="1" si="237"/>
        <v>-2508.62</v>
      </c>
      <c r="DH33" s="31">
        <f t="shared" ca="1" si="238"/>
        <v>-4556.2300000000005</v>
      </c>
      <c r="DI33" s="32">
        <f t="shared" ca="1" si="68"/>
        <v>-4.16</v>
      </c>
      <c r="DJ33" s="32">
        <f t="shared" ca="1" si="69"/>
        <v>-6.32</v>
      </c>
      <c r="DK33" s="32">
        <f t="shared" ca="1" si="70"/>
        <v>0</v>
      </c>
      <c r="DL33" s="32">
        <f t="shared" ca="1" si="71"/>
        <v>0</v>
      </c>
      <c r="DM33" s="32">
        <f t="shared" ca="1" si="72"/>
        <v>-34.200000000000003</v>
      </c>
      <c r="DN33" s="32">
        <f t="shared" ca="1" si="73"/>
        <v>-172.94</v>
      </c>
      <c r="DO33" s="32">
        <f t="shared" ca="1" si="74"/>
        <v>-314.14999999999998</v>
      </c>
      <c r="DP33" s="32">
        <f t="shared" ca="1" si="75"/>
        <v>-266.16000000000003</v>
      </c>
      <c r="DQ33" s="32">
        <f t="shared" ca="1" si="76"/>
        <v>-65.040000000000006</v>
      </c>
      <c r="DR33" s="32">
        <f t="shared" ca="1" si="77"/>
        <v>-131.22</v>
      </c>
      <c r="DS33" s="32">
        <f t="shared" ca="1" si="78"/>
        <v>-125.43</v>
      </c>
      <c r="DT33" s="32">
        <f t="shared" ca="1" si="79"/>
        <v>-227.81</v>
      </c>
      <c r="DU33" s="31">
        <f t="shared" ca="1" si="80"/>
        <v>-11.25</v>
      </c>
      <c r="DV33" s="31">
        <f t="shared" ca="1" si="81"/>
        <v>-16.850000000000001</v>
      </c>
      <c r="DW33" s="31">
        <f t="shared" ca="1" si="82"/>
        <v>0</v>
      </c>
      <c r="DX33" s="31">
        <f t="shared" ca="1" si="83"/>
        <v>0</v>
      </c>
      <c r="DY33" s="31">
        <f t="shared" ca="1" si="84"/>
        <v>-87.38</v>
      </c>
      <c r="DZ33" s="31">
        <f t="shared" ca="1" si="85"/>
        <v>-435.22</v>
      </c>
      <c r="EA33" s="31">
        <f t="shared" ca="1" si="86"/>
        <v>-779.01</v>
      </c>
      <c r="EB33" s="31">
        <f t="shared" ca="1" si="87"/>
        <v>-649.86</v>
      </c>
      <c r="EC33" s="31">
        <f t="shared" ca="1" si="88"/>
        <v>-156.32</v>
      </c>
      <c r="ED33" s="31">
        <f t="shared" ca="1" si="89"/>
        <v>-310.56</v>
      </c>
      <c r="EE33" s="31">
        <f t="shared" ca="1" si="90"/>
        <v>-292.07</v>
      </c>
      <c r="EF33" s="31">
        <f t="shared" ca="1" si="91"/>
        <v>-522.05999999999995</v>
      </c>
      <c r="EG33" s="32">
        <f t="shared" ca="1" si="92"/>
        <v>-98.619999999999635</v>
      </c>
      <c r="EH33" s="32">
        <f t="shared" ca="1" si="93"/>
        <v>-149.59000000000017</v>
      </c>
      <c r="EI33" s="32">
        <f t="shared" ca="1" si="94"/>
        <v>0</v>
      </c>
      <c r="EJ33" s="32">
        <f t="shared" ca="1" si="95"/>
        <v>0</v>
      </c>
      <c r="EK33" s="32">
        <f t="shared" ca="1" si="96"/>
        <v>-805.63000000000034</v>
      </c>
      <c r="EL33" s="32">
        <f t="shared" ca="1" si="97"/>
        <v>-4066.9199999999937</v>
      </c>
      <c r="EM33" s="32">
        <f t="shared" ca="1" si="98"/>
        <v>-7376.159999999998</v>
      </c>
      <c r="EN33" s="32">
        <f t="shared" ca="1" si="99"/>
        <v>-6239.2499999999982</v>
      </c>
      <c r="EO33" s="32">
        <f t="shared" ca="1" si="100"/>
        <v>-1522.0999999999995</v>
      </c>
      <c r="EP33" s="32">
        <f t="shared" ca="1" si="101"/>
        <v>-3066.2499999999977</v>
      </c>
      <c r="EQ33" s="32">
        <f t="shared" ca="1" si="102"/>
        <v>-2926.12</v>
      </c>
      <c r="ER33" s="32">
        <f t="shared" ca="1" si="103"/>
        <v>-5306.1</v>
      </c>
    </row>
    <row r="34" spans="1:148" x14ac:dyDescent="0.25">
      <c r="A34" t="s">
        <v>543</v>
      </c>
      <c r="B34" s="1" t="s">
        <v>25</v>
      </c>
      <c r="C34" t="str">
        <f t="shared" ca="1" si="1"/>
        <v>BR5</v>
      </c>
      <c r="D34" t="str">
        <f t="shared" ca="1" si="2"/>
        <v>Battle River #5</v>
      </c>
      <c r="J34" s="48">
        <v>113751.86968629999</v>
      </c>
      <c r="K34" s="48">
        <v>139214.2942985</v>
      </c>
      <c r="L34" s="48">
        <v>130875.72308710001</v>
      </c>
      <c r="M34" s="48">
        <v>101254.2727015</v>
      </c>
      <c r="N34" s="48">
        <v>217973.58697880001</v>
      </c>
      <c r="O34" s="48">
        <v>120986.4542012</v>
      </c>
      <c r="P34" s="48">
        <v>196613.4009252</v>
      </c>
      <c r="Q34" s="32"/>
      <c r="R34" s="32"/>
      <c r="S34" s="32"/>
      <c r="T34" s="32"/>
      <c r="U34" s="32"/>
      <c r="V34" s="32">
        <v>1879153.45</v>
      </c>
      <c r="W34" s="32">
        <v>2839479.79</v>
      </c>
      <c r="X34" s="32">
        <v>2614127.7400000002</v>
      </c>
      <c r="Y34" s="32">
        <v>1870541.95</v>
      </c>
      <c r="Z34" s="32">
        <v>6004707.8600000003</v>
      </c>
      <c r="AA34" s="32">
        <v>2111534.27</v>
      </c>
      <c r="AB34" s="32">
        <v>5397769.8899999997</v>
      </c>
      <c r="AH34" s="2">
        <v>4.71</v>
      </c>
      <c r="AI34" s="2">
        <v>4.71</v>
      </c>
      <c r="AJ34" s="2">
        <v>4.71</v>
      </c>
      <c r="AK34" s="2">
        <v>4.71</v>
      </c>
      <c r="AL34" s="2">
        <v>4.71</v>
      </c>
      <c r="AM34" s="2">
        <v>4.71</v>
      </c>
      <c r="AN34" s="2">
        <v>4.71</v>
      </c>
      <c r="AO34" s="33"/>
      <c r="AP34" s="33"/>
      <c r="AQ34" s="33"/>
      <c r="AR34" s="33"/>
      <c r="AS34" s="33"/>
      <c r="AT34" s="33">
        <v>88508.13</v>
      </c>
      <c r="AU34" s="33">
        <v>133739.5</v>
      </c>
      <c r="AV34" s="33">
        <v>123125.42</v>
      </c>
      <c r="AW34" s="33">
        <v>88102.53</v>
      </c>
      <c r="AX34" s="33">
        <v>282821.74</v>
      </c>
      <c r="AY34" s="33">
        <v>99453.26</v>
      </c>
      <c r="AZ34" s="33">
        <v>254234.96</v>
      </c>
      <c r="BA34" s="31">
        <f t="shared" si="44"/>
        <v>0</v>
      </c>
      <c r="BB34" s="31">
        <f t="shared" si="45"/>
        <v>0</v>
      </c>
      <c r="BC34" s="31">
        <f t="shared" si="46"/>
        <v>0</v>
      </c>
      <c r="BD34" s="31">
        <f t="shared" si="47"/>
        <v>0</v>
      </c>
      <c r="BE34" s="31">
        <f t="shared" si="48"/>
        <v>0</v>
      </c>
      <c r="BF34" s="31">
        <f t="shared" si="49"/>
        <v>7516.61</v>
      </c>
      <c r="BG34" s="31">
        <f t="shared" si="50"/>
        <v>15333.19</v>
      </c>
      <c r="BH34" s="31">
        <f t="shared" si="51"/>
        <v>14116.29</v>
      </c>
      <c r="BI34" s="31">
        <f t="shared" si="52"/>
        <v>10100.93</v>
      </c>
      <c r="BJ34" s="31">
        <f t="shared" si="53"/>
        <v>16813.18</v>
      </c>
      <c r="BK34" s="31">
        <f t="shared" si="54"/>
        <v>5912.3</v>
      </c>
      <c r="BL34" s="31">
        <f t="shared" si="55"/>
        <v>15113.76</v>
      </c>
      <c r="BM34" s="6">
        <f t="shared" ca="1" si="152"/>
        <v>3.04E-2</v>
      </c>
      <c r="BN34" s="6">
        <f t="shared" ca="1" si="152"/>
        <v>3.04E-2</v>
      </c>
      <c r="BO34" s="6">
        <f t="shared" ca="1" si="152"/>
        <v>3.04E-2</v>
      </c>
      <c r="BP34" s="6">
        <f t="shared" ca="1" si="152"/>
        <v>3.04E-2</v>
      </c>
      <c r="BQ34" s="6">
        <f t="shared" ca="1" si="152"/>
        <v>3.04E-2</v>
      </c>
      <c r="BR34" s="6">
        <f t="shared" ca="1" si="152"/>
        <v>3.04E-2</v>
      </c>
      <c r="BS34" s="6">
        <f t="shared" ca="1" si="152"/>
        <v>3.04E-2</v>
      </c>
      <c r="BT34" s="6">
        <f t="shared" ca="1" si="152"/>
        <v>3.04E-2</v>
      </c>
      <c r="BU34" s="6">
        <f t="shared" ca="1" si="152"/>
        <v>3.04E-2</v>
      </c>
      <c r="BV34" s="6">
        <f t="shared" ca="1" si="152"/>
        <v>3.04E-2</v>
      </c>
      <c r="BW34" s="6">
        <f t="shared" ca="1" si="152"/>
        <v>3.04E-2</v>
      </c>
      <c r="BX34" s="6">
        <f t="shared" ca="1" si="152"/>
        <v>3.04E-2</v>
      </c>
      <c r="BY34" s="31">
        <f t="shared" ca="1" si="16"/>
        <v>0</v>
      </c>
      <c r="BZ34" s="31">
        <f t="shared" ca="1" si="17"/>
        <v>0</v>
      </c>
      <c r="CA34" s="31">
        <f t="shared" ca="1" si="18"/>
        <v>0</v>
      </c>
      <c r="CB34" s="31">
        <f t="shared" ca="1" si="19"/>
        <v>0</v>
      </c>
      <c r="CC34" s="31">
        <f t="shared" ca="1" si="20"/>
        <v>0</v>
      </c>
      <c r="CD34" s="31">
        <f t="shared" ca="1" si="21"/>
        <v>57126.26</v>
      </c>
      <c r="CE34" s="31">
        <f t="shared" ca="1" si="22"/>
        <v>86320.19</v>
      </c>
      <c r="CF34" s="31">
        <f t="shared" ca="1" si="23"/>
        <v>79469.48</v>
      </c>
      <c r="CG34" s="31">
        <f t="shared" ca="1" si="24"/>
        <v>56864.480000000003</v>
      </c>
      <c r="CH34" s="31">
        <f t="shared" ca="1" si="25"/>
        <v>182543.12</v>
      </c>
      <c r="CI34" s="31">
        <f t="shared" ca="1" si="26"/>
        <v>64190.64</v>
      </c>
      <c r="CJ34" s="31">
        <f t="shared" ca="1" si="27"/>
        <v>164092.20000000001</v>
      </c>
      <c r="CK34" s="32">
        <f t="shared" ca="1" si="56"/>
        <v>0</v>
      </c>
      <c r="CL34" s="32">
        <f t="shared" ca="1" si="57"/>
        <v>0</v>
      </c>
      <c r="CM34" s="32">
        <f t="shared" ca="1" si="58"/>
        <v>0</v>
      </c>
      <c r="CN34" s="32">
        <f t="shared" ca="1" si="59"/>
        <v>0</v>
      </c>
      <c r="CO34" s="32">
        <f t="shared" ca="1" si="60"/>
        <v>0</v>
      </c>
      <c r="CP34" s="32">
        <f t="shared" ca="1" si="61"/>
        <v>10335.34</v>
      </c>
      <c r="CQ34" s="32">
        <f t="shared" ca="1" si="62"/>
        <v>15617.14</v>
      </c>
      <c r="CR34" s="32">
        <f t="shared" ca="1" si="63"/>
        <v>14377.7</v>
      </c>
      <c r="CS34" s="32">
        <f t="shared" ca="1" si="64"/>
        <v>10287.98</v>
      </c>
      <c r="CT34" s="32">
        <f t="shared" ca="1" si="65"/>
        <v>33025.89</v>
      </c>
      <c r="CU34" s="32">
        <f t="shared" ca="1" si="66"/>
        <v>11613.44</v>
      </c>
      <c r="CV34" s="32">
        <f t="shared" ca="1" si="67"/>
        <v>29687.73</v>
      </c>
      <c r="CW34" s="31">
        <f t="shared" ca="1" si="227"/>
        <v>0</v>
      </c>
      <c r="CX34" s="31">
        <f t="shared" ca="1" si="228"/>
        <v>0</v>
      </c>
      <c r="CY34" s="31">
        <f t="shared" ca="1" si="229"/>
        <v>0</v>
      </c>
      <c r="CZ34" s="31">
        <f t="shared" ca="1" si="230"/>
        <v>0</v>
      </c>
      <c r="DA34" s="31">
        <f t="shared" ca="1" si="231"/>
        <v>0</v>
      </c>
      <c r="DB34" s="31">
        <f t="shared" ca="1" si="232"/>
        <v>-28563.14</v>
      </c>
      <c r="DC34" s="31">
        <f t="shared" ca="1" si="233"/>
        <v>-47135.360000000001</v>
      </c>
      <c r="DD34" s="31">
        <f t="shared" ca="1" si="234"/>
        <v>-43394.530000000006</v>
      </c>
      <c r="DE34" s="31">
        <f t="shared" ca="1" si="235"/>
        <v>-31050.999999999993</v>
      </c>
      <c r="DF34" s="31">
        <f t="shared" ca="1" si="236"/>
        <v>-84065.909999999974</v>
      </c>
      <c r="DG34" s="31">
        <f t="shared" ca="1" si="237"/>
        <v>-29561.479999999992</v>
      </c>
      <c r="DH34" s="31">
        <f t="shared" ca="1" si="238"/>
        <v>-75568.789999999964</v>
      </c>
      <c r="DI34" s="32">
        <f t="shared" ca="1" si="68"/>
        <v>0</v>
      </c>
      <c r="DJ34" s="32">
        <f t="shared" ca="1" si="69"/>
        <v>0</v>
      </c>
      <c r="DK34" s="32">
        <f t="shared" ca="1" si="70"/>
        <v>0</v>
      </c>
      <c r="DL34" s="32">
        <f t="shared" ca="1" si="71"/>
        <v>0</v>
      </c>
      <c r="DM34" s="32">
        <f t="shared" ca="1" si="72"/>
        <v>0</v>
      </c>
      <c r="DN34" s="32">
        <f t="shared" ca="1" si="73"/>
        <v>-1428.16</v>
      </c>
      <c r="DO34" s="32">
        <f t="shared" ca="1" si="74"/>
        <v>-2356.77</v>
      </c>
      <c r="DP34" s="32">
        <f t="shared" ca="1" si="75"/>
        <v>-2169.73</v>
      </c>
      <c r="DQ34" s="32">
        <f t="shared" ca="1" si="76"/>
        <v>-1552.55</v>
      </c>
      <c r="DR34" s="32">
        <f t="shared" ca="1" si="77"/>
        <v>-4203.3</v>
      </c>
      <c r="DS34" s="32">
        <f t="shared" ca="1" si="78"/>
        <v>-1478.07</v>
      </c>
      <c r="DT34" s="32">
        <f t="shared" ca="1" si="79"/>
        <v>-3778.44</v>
      </c>
      <c r="DU34" s="31">
        <f t="shared" ca="1" si="80"/>
        <v>0</v>
      </c>
      <c r="DV34" s="31">
        <f t="shared" ca="1" si="81"/>
        <v>0</v>
      </c>
      <c r="DW34" s="31">
        <f t="shared" ca="1" si="82"/>
        <v>0</v>
      </c>
      <c r="DX34" s="31">
        <f t="shared" ca="1" si="83"/>
        <v>0</v>
      </c>
      <c r="DY34" s="31">
        <f t="shared" ca="1" si="84"/>
        <v>0</v>
      </c>
      <c r="DZ34" s="31">
        <f t="shared" ca="1" si="85"/>
        <v>-3594.12</v>
      </c>
      <c r="EA34" s="31">
        <f t="shared" ca="1" si="86"/>
        <v>-5844.14</v>
      </c>
      <c r="EB34" s="31">
        <f t="shared" ca="1" si="87"/>
        <v>-5297.63</v>
      </c>
      <c r="EC34" s="31">
        <f t="shared" ca="1" si="88"/>
        <v>-3731.55</v>
      </c>
      <c r="ED34" s="31">
        <f t="shared" ca="1" si="89"/>
        <v>-9947.57</v>
      </c>
      <c r="EE34" s="31">
        <f t="shared" ca="1" si="90"/>
        <v>-3441.69</v>
      </c>
      <c r="EF34" s="31">
        <f t="shared" ca="1" si="91"/>
        <v>-8658.7099999999991</v>
      </c>
      <c r="EG34" s="32">
        <f t="shared" ca="1" si="92"/>
        <v>0</v>
      </c>
      <c r="EH34" s="32">
        <f t="shared" ca="1" si="93"/>
        <v>0</v>
      </c>
      <c r="EI34" s="32">
        <f t="shared" ca="1" si="94"/>
        <v>0</v>
      </c>
      <c r="EJ34" s="32">
        <f t="shared" ca="1" si="95"/>
        <v>0</v>
      </c>
      <c r="EK34" s="32">
        <f t="shared" ca="1" si="96"/>
        <v>0</v>
      </c>
      <c r="EL34" s="32">
        <f t="shared" ca="1" si="97"/>
        <v>-33585.42</v>
      </c>
      <c r="EM34" s="32">
        <f t="shared" ca="1" si="98"/>
        <v>-55336.27</v>
      </c>
      <c r="EN34" s="32">
        <f t="shared" ca="1" si="99"/>
        <v>-50861.890000000007</v>
      </c>
      <c r="EO34" s="32">
        <f t="shared" ca="1" si="100"/>
        <v>-36335.099999999991</v>
      </c>
      <c r="EP34" s="32">
        <f t="shared" ca="1" si="101"/>
        <v>-98216.77999999997</v>
      </c>
      <c r="EQ34" s="32">
        <f t="shared" ca="1" si="102"/>
        <v>-34481.239999999991</v>
      </c>
      <c r="ER34" s="32">
        <f t="shared" ca="1" si="103"/>
        <v>-88005.939999999973</v>
      </c>
    </row>
    <row r="35" spans="1:148" x14ac:dyDescent="0.25">
      <c r="A35" t="s">
        <v>469</v>
      </c>
      <c r="B35" s="1" t="s">
        <v>25</v>
      </c>
      <c r="C35" t="str">
        <f t="shared" ca="1" si="1"/>
        <v>BR5</v>
      </c>
      <c r="D35" t="str">
        <f t="shared" ca="1" si="2"/>
        <v>Battle River #5</v>
      </c>
      <c r="E35" s="48">
        <v>151000.9926268</v>
      </c>
      <c r="F35" s="48">
        <v>108675.1204293</v>
      </c>
      <c r="G35" s="48">
        <v>111140.4926094</v>
      </c>
      <c r="H35" s="48">
        <v>104096.6685228</v>
      </c>
      <c r="I35" s="48">
        <v>114192.4463766</v>
      </c>
      <c r="Q35" s="32">
        <v>3843286.49</v>
      </c>
      <c r="R35" s="32">
        <v>1937906.37</v>
      </c>
      <c r="S35" s="32">
        <v>1655085.13</v>
      </c>
      <c r="T35" s="32">
        <v>1422400.03</v>
      </c>
      <c r="U35" s="32">
        <v>1975210.8</v>
      </c>
      <c r="V35" s="32"/>
      <c r="W35" s="32"/>
      <c r="X35" s="32"/>
      <c r="Y35" s="32"/>
      <c r="Z35" s="32"/>
      <c r="AA35" s="32"/>
      <c r="AB35" s="32"/>
      <c r="AC35" s="2">
        <v>4.71</v>
      </c>
      <c r="AD35" s="2">
        <v>4.71</v>
      </c>
      <c r="AE35" s="2">
        <v>4.71</v>
      </c>
      <c r="AF35" s="2">
        <v>4.71</v>
      </c>
      <c r="AG35" s="2">
        <v>4.71</v>
      </c>
      <c r="AO35" s="33">
        <v>181018.79</v>
      </c>
      <c r="AP35" s="33">
        <v>91275.39</v>
      </c>
      <c r="AQ35" s="33">
        <v>77954.509999999995</v>
      </c>
      <c r="AR35" s="33">
        <v>66995.039999999994</v>
      </c>
      <c r="AS35" s="33">
        <v>93032.43</v>
      </c>
      <c r="AT35" s="33"/>
      <c r="AU35" s="33"/>
      <c r="AV35" s="33"/>
      <c r="AW35" s="33"/>
      <c r="AX35" s="33"/>
      <c r="AY35" s="33"/>
      <c r="AZ35" s="33"/>
      <c r="BA35" s="31">
        <f t="shared" si="44"/>
        <v>2690.3</v>
      </c>
      <c r="BB35" s="31">
        <f t="shared" si="45"/>
        <v>1356.53</v>
      </c>
      <c r="BC35" s="31">
        <f t="shared" si="46"/>
        <v>1158.56</v>
      </c>
      <c r="BD35" s="31">
        <f t="shared" si="47"/>
        <v>5689.6</v>
      </c>
      <c r="BE35" s="31">
        <f t="shared" si="48"/>
        <v>7900.84</v>
      </c>
      <c r="BF35" s="31">
        <f t="shared" si="49"/>
        <v>0</v>
      </c>
      <c r="BG35" s="31">
        <f t="shared" si="50"/>
        <v>0</v>
      </c>
      <c r="BH35" s="31">
        <f t="shared" si="51"/>
        <v>0</v>
      </c>
      <c r="BI35" s="31">
        <f t="shared" si="52"/>
        <v>0</v>
      </c>
      <c r="BJ35" s="31">
        <f t="shared" si="53"/>
        <v>0</v>
      </c>
      <c r="BK35" s="31">
        <f t="shared" si="54"/>
        <v>0</v>
      </c>
      <c r="BL35" s="31">
        <f t="shared" si="55"/>
        <v>0</v>
      </c>
      <c r="BM35" s="6">
        <f t="shared" ca="1" si="152"/>
        <v>3.04E-2</v>
      </c>
      <c r="BN35" s="6">
        <f t="shared" ca="1" si="152"/>
        <v>3.04E-2</v>
      </c>
      <c r="BO35" s="6">
        <f t="shared" ca="1" si="152"/>
        <v>3.04E-2</v>
      </c>
      <c r="BP35" s="6">
        <f t="shared" ca="1" si="152"/>
        <v>3.04E-2</v>
      </c>
      <c r="BQ35" s="6">
        <f t="shared" ca="1" si="152"/>
        <v>3.04E-2</v>
      </c>
      <c r="BR35" s="6">
        <f t="shared" ca="1" si="152"/>
        <v>3.04E-2</v>
      </c>
      <c r="BS35" s="6">
        <f t="shared" ca="1" si="152"/>
        <v>3.04E-2</v>
      </c>
      <c r="BT35" s="6">
        <f t="shared" ca="1" si="152"/>
        <v>3.04E-2</v>
      </c>
      <c r="BU35" s="6">
        <f t="shared" ca="1" si="152"/>
        <v>3.04E-2</v>
      </c>
      <c r="BV35" s="6">
        <f t="shared" ca="1" si="152"/>
        <v>3.04E-2</v>
      </c>
      <c r="BW35" s="6">
        <f t="shared" ca="1" si="152"/>
        <v>3.04E-2</v>
      </c>
      <c r="BX35" s="6">
        <f t="shared" ca="1" si="152"/>
        <v>3.04E-2</v>
      </c>
      <c r="BY35" s="31">
        <f t="shared" ca="1" si="16"/>
        <v>116835.91</v>
      </c>
      <c r="BZ35" s="31">
        <f t="shared" ca="1" si="17"/>
        <v>58912.35</v>
      </c>
      <c r="CA35" s="31">
        <f t="shared" ca="1" si="18"/>
        <v>50314.59</v>
      </c>
      <c r="CB35" s="31">
        <f t="shared" ca="1" si="19"/>
        <v>43240.959999999999</v>
      </c>
      <c r="CC35" s="31">
        <f t="shared" ca="1" si="20"/>
        <v>60046.41</v>
      </c>
      <c r="CD35" s="31">
        <f t="shared" ca="1" si="21"/>
        <v>0</v>
      </c>
      <c r="CE35" s="31">
        <f t="shared" ca="1" si="22"/>
        <v>0</v>
      </c>
      <c r="CF35" s="31">
        <f t="shared" ca="1" si="23"/>
        <v>0</v>
      </c>
      <c r="CG35" s="31">
        <f t="shared" ca="1" si="24"/>
        <v>0</v>
      </c>
      <c r="CH35" s="31">
        <f t="shared" ca="1" si="25"/>
        <v>0</v>
      </c>
      <c r="CI35" s="31">
        <f t="shared" ca="1" si="26"/>
        <v>0</v>
      </c>
      <c r="CJ35" s="31">
        <f t="shared" ca="1" si="27"/>
        <v>0</v>
      </c>
      <c r="CK35" s="32">
        <f t="shared" ca="1" si="56"/>
        <v>21138.080000000002</v>
      </c>
      <c r="CL35" s="32">
        <f t="shared" ca="1" si="57"/>
        <v>10658.49</v>
      </c>
      <c r="CM35" s="32">
        <f t="shared" ca="1" si="58"/>
        <v>9102.9699999999993</v>
      </c>
      <c r="CN35" s="32">
        <f t="shared" ca="1" si="59"/>
        <v>7823.2</v>
      </c>
      <c r="CO35" s="32">
        <f t="shared" ca="1" si="60"/>
        <v>10863.66</v>
      </c>
      <c r="CP35" s="32">
        <f t="shared" ca="1" si="61"/>
        <v>0</v>
      </c>
      <c r="CQ35" s="32">
        <f t="shared" ca="1" si="62"/>
        <v>0</v>
      </c>
      <c r="CR35" s="32">
        <f t="shared" ca="1" si="63"/>
        <v>0</v>
      </c>
      <c r="CS35" s="32">
        <f t="shared" ca="1" si="64"/>
        <v>0</v>
      </c>
      <c r="CT35" s="32">
        <f t="shared" ca="1" si="65"/>
        <v>0</v>
      </c>
      <c r="CU35" s="32">
        <f t="shared" ca="1" si="66"/>
        <v>0</v>
      </c>
      <c r="CV35" s="32">
        <f t="shared" ca="1" si="67"/>
        <v>0</v>
      </c>
      <c r="CW35" s="31">
        <f t="shared" ca="1" si="227"/>
        <v>-45735.10000000002</v>
      </c>
      <c r="CX35" s="31">
        <f t="shared" ca="1" si="228"/>
        <v>-23061.08</v>
      </c>
      <c r="CY35" s="31">
        <f t="shared" ca="1" si="229"/>
        <v>-19695.509999999998</v>
      </c>
      <c r="CZ35" s="31">
        <f t="shared" ca="1" si="230"/>
        <v>-21620.479999999996</v>
      </c>
      <c r="DA35" s="31">
        <f t="shared" ca="1" si="231"/>
        <v>-30023.199999999986</v>
      </c>
      <c r="DB35" s="31">
        <f t="shared" ca="1" si="232"/>
        <v>0</v>
      </c>
      <c r="DC35" s="31">
        <f t="shared" ca="1" si="233"/>
        <v>0</v>
      </c>
      <c r="DD35" s="31">
        <f t="shared" ca="1" si="234"/>
        <v>0</v>
      </c>
      <c r="DE35" s="31">
        <f t="shared" ca="1" si="235"/>
        <v>0</v>
      </c>
      <c r="DF35" s="31">
        <f t="shared" ca="1" si="236"/>
        <v>0</v>
      </c>
      <c r="DG35" s="31">
        <f t="shared" ca="1" si="237"/>
        <v>0</v>
      </c>
      <c r="DH35" s="31">
        <f t="shared" ca="1" si="238"/>
        <v>0</v>
      </c>
      <c r="DI35" s="32">
        <f t="shared" ca="1" si="68"/>
        <v>-2286.7600000000002</v>
      </c>
      <c r="DJ35" s="32">
        <f t="shared" ca="1" si="69"/>
        <v>-1153.05</v>
      </c>
      <c r="DK35" s="32">
        <f t="shared" ca="1" si="70"/>
        <v>-984.78</v>
      </c>
      <c r="DL35" s="32">
        <f t="shared" ca="1" si="71"/>
        <v>-1081.02</v>
      </c>
      <c r="DM35" s="32">
        <f t="shared" ca="1" si="72"/>
        <v>-1501.16</v>
      </c>
      <c r="DN35" s="32">
        <f t="shared" ca="1" si="73"/>
        <v>0</v>
      </c>
      <c r="DO35" s="32">
        <f t="shared" ca="1" si="74"/>
        <v>0</v>
      </c>
      <c r="DP35" s="32">
        <f t="shared" ca="1" si="75"/>
        <v>0</v>
      </c>
      <c r="DQ35" s="32">
        <f t="shared" ca="1" si="76"/>
        <v>0</v>
      </c>
      <c r="DR35" s="32">
        <f t="shared" ca="1" si="77"/>
        <v>0</v>
      </c>
      <c r="DS35" s="32">
        <f t="shared" ca="1" si="78"/>
        <v>0</v>
      </c>
      <c r="DT35" s="32">
        <f t="shared" ca="1" si="79"/>
        <v>0</v>
      </c>
      <c r="DU35" s="31">
        <f t="shared" ca="1" si="80"/>
        <v>-6182.23</v>
      </c>
      <c r="DV35" s="31">
        <f t="shared" ca="1" si="81"/>
        <v>-3073.33</v>
      </c>
      <c r="DW35" s="31">
        <f t="shared" ca="1" si="82"/>
        <v>-2589.69</v>
      </c>
      <c r="DX35" s="31">
        <f t="shared" ca="1" si="83"/>
        <v>-2801.59</v>
      </c>
      <c r="DY35" s="31">
        <f t="shared" ca="1" si="84"/>
        <v>-3835.05</v>
      </c>
      <c r="DZ35" s="31">
        <f t="shared" ca="1" si="85"/>
        <v>0</v>
      </c>
      <c r="EA35" s="31">
        <f t="shared" ca="1" si="86"/>
        <v>0</v>
      </c>
      <c r="EB35" s="31">
        <f t="shared" ca="1" si="87"/>
        <v>0</v>
      </c>
      <c r="EC35" s="31">
        <f t="shared" ca="1" si="88"/>
        <v>0</v>
      </c>
      <c r="ED35" s="31">
        <f t="shared" ca="1" si="89"/>
        <v>0</v>
      </c>
      <c r="EE35" s="31">
        <f t="shared" ca="1" si="90"/>
        <v>0</v>
      </c>
      <c r="EF35" s="31">
        <f t="shared" ca="1" si="91"/>
        <v>0</v>
      </c>
      <c r="EG35" s="32">
        <f t="shared" ca="1" si="92"/>
        <v>-54204.090000000026</v>
      </c>
      <c r="EH35" s="32">
        <f t="shared" ca="1" si="93"/>
        <v>-27287.46</v>
      </c>
      <c r="EI35" s="32">
        <f t="shared" ca="1" si="94"/>
        <v>-23269.979999999996</v>
      </c>
      <c r="EJ35" s="32">
        <f t="shared" ca="1" si="95"/>
        <v>-25503.089999999997</v>
      </c>
      <c r="EK35" s="32">
        <f t="shared" ca="1" si="96"/>
        <v>-35359.409999999989</v>
      </c>
      <c r="EL35" s="32">
        <f t="shared" ca="1" si="97"/>
        <v>0</v>
      </c>
      <c r="EM35" s="32">
        <f t="shared" ca="1" si="98"/>
        <v>0</v>
      </c>
      <c r="EN35" s="32">
        <f t="shared" ca="1" si="99"/>
        <v>0</v>
      </c>
      <c r="EO35" s="32">
        <f t="shared" ca="1" si="100"/>
        <v>0</v>
      </c>
      <c r="EP35" s="32">
        <f t="shared" ca="1" si="101"/>
        <v>0</v>
      </c>
      <c r="EQ35" s="32">
        <f t="shared" ca="1" si="102"/>
        <v>0</v>
      </c>
      <c r="ER35" s="32">
        <f t="shared" ca="1" si="103"/>
        <v>0</v>
      </c>
    </row>
    <row r="36" spans="1:148" x14ac:dyDescent="0.25">
      <c r="A36" t="s">
        <v>466</v>
      </c>
      <c r="B36" s="1" t="s">
        <v>125</v>
      </c>
      <c r="C36" t="str">
        <f t="shared" ca="1" si="1"/>
        <v>BRA</v>
      </c>
      <c r="D36" t="str">
        <f t="shared" ca="1" si="2"/>
        <v>Brazeau Hydro Facility</v>
      </c>
      <c r="E36" s="48">
        <v>14221.658795200001</v>
      </c>
      <c r="F36" s="48">
        <v>20068.721194900001</v>
      </c>
      <c r="G36" s="48">
        <v>35381.195432</v>
      </c>
      <c r="H36" s="48">
        <v>24281.689156299999</v>
      </c>
      <c r="I36" s="48">
        <v>12446.5540958</v>
      </c>
      <c r="J36" s="48">
        <v>11471.3428692</v>
      </c>
      <c r="K36" s="48">
        <v>35406.337145999998</v>
      </c>
      <c r="L36" s="48">
        <v>61384.720126799999</v>
      </c>
      <c r="M36" s="48">
        <v>40621.077089400002</v>
      </c>
      <c r="N36" s="48">
        <v>28187.309440500001</v>
      </c>
      <c r="O36" s="48">
        <v>14751.2892471</v>
      </c>
      <c r="P36" s="48">
        <v>27793.706238399998</v>
      </c>
      <c r="Q36" s="32">
        <v>457141.09</v>
      </c>
      <c r="R36" s="32">
        <v>384165.14</v>
      </c>
      <c r="S36" s="32">
        <v>551822.82999999996</v>
      </c>
      <c r="T36" s="32">
        <v>358313.14</v>
      </c>
      <c r="U36" s="32">
        <v>241612.21</v>
      </c>
      <c r="V36" s="32">
        <v>197996.94</v>
      </c>
      <c r="W36" s="32">
        <v>774593.69</v>
      </c>
      <c r="X36" s="32">
        <v>1275831.8500000001</v>
      </c>
      <c r="Y36" s="32">
        <v>765259.8</v>
      </c>
      <c r="Z36" s="32">
        <v>839330.83</v>
      </c>
      <c r="AA36" s="32">
        <v>259324.57</v>
      </c>
      <c r="AB36" s="32">
        <v>834193.13</v>
      </c>
      <c r="AC36" s="2">
        <v>2.65</v>
      </c>
      <c r="AD36" s="2">
        <v>2.65</v>
      </c>
      <c r="AE36" s="2">
        <v>2.65</v>
      </c>
      <c r="AF36" s="2">
        <v>2.65</v>
      </c>
      <c r="AG36" s="2">
        <v>2.65</v>
      </c>
      <c r="AH36" s="2">
        <v>2.65</v>
      </c>
      <c r="AI36" s="2">
        <v>2.65</v>
      </c>
      <c r="AJ36" s="2">
        <v>2.65</v>
      </c>
      <c r="AK36" s="2">
        <v>2.65</v>
      </c>
      <c r="AL36" s="2">
        <v>2.65</v>
      </c>
      <c r="AM36" s="2">
        <v>2.65</v>
      </c>
      <c r="AN36" s="2">
        <v>2.65</v>
      </c>
      <c r="AO36" s="33">
        <v>12114.24</v>
      </c>
      <c r="AP36" s="33">
        <v>10180.379999999999</v>
      </c>
      <c r="AQ36" s="33">
        <v>14623.3</v>
      </c>
      <c r="AR36" s="33">
        <v>9495.2999999999993</v>
      </c>
      <c r="AS36" s="33">
        <v>6402.72</v>
      </c>
      <c r="AT36" s="33">
        <v>5246.92</v>
      </c>
      <c r="AU36" s="33">
        <v>20526.73</v>
      </c>
      <c r="AV36" s="33">
        <v>33809.54</v>
      </c>
      <c r="AW36" s="33">
        <v>20279.38</v>
      </c>
      <c r="AX36" s="33">
        <v>22242.27</v>
      </c>
      <c r="AY36" s="33">
        <v>6872.1</v>
      </c>
      <c r="AZ36" s="33">
        <v>22106.12</v>
      </c>
      <c r="BA36" s="31">
        <f t="shared" si="44"/>
        <v>320</v>
      </c>
      <c r="BB36" s="31">
        <f t="shared" si="45"/>
        <v>268.92</v>
      </c>
      <c r="BC36" s="31">
        <f t="shared" si="46"/>
        <v>386.28</v>
      </c>
      <c r="BD36" s="31">
        <f t="shared" si="47"/>
        <v>1433.25</v>
      </c>
      <c r="BE36" s="31">
        <f t="shared" si="48"/>
        <v>966.45</v>
      </c>
      <c r="BF36" s="31">
        <f t="shared" si="49"/>
        <v>791.99</v>
      </c>
      <c r="BG36" s="31">
        <f t="shared" si="50"/>
        <v>4182.8100000000004</v>
      </c>
      <c r="BH36" s="31">
        <f t="shared" si="51"/>
        <v>6889.49</v>
      </c>
      <c r="BI36" s="31">
        <f t="shared" si="52"/>
        <v>4132.3999999999996</v>
      </c>
      <c r="BJ36" s="31">
        <f t="shared" si="53"/>
        <v>2350.13</v>
      </c>
      <c r="BK36" s="31">
        <f t="shared" si="54"/>
        <v>726.11</v>
      </c>
      <c r="BL36" s="31">
        <f t="shared" si="55"/>
        <v>2335.7399999999998</v>
      </c>
      <c r="BM36" s="6">
        <f t="shared" ca="1" si="152"/>
        <v>2.1899999999999999E-2</v>
      </c>
      <c r="BN36" s="6">
        <f t="shared" ca="1" si="152"/>
        <v>2.1899999999999999E-2</v>
      </c>
      <c r="BO36" s="6">
        <f t="shared" ca="1" si="152"/>
        <v>2.1899999999999999E-2</v>
      </c>
      <c r="BP36" s="6">
        <f t="shared" ca="1" si="152"/>
        <v>2.1899999999999999E-2</v>
      </c>
      <c r="BQ36" s="6">
        <f t="shared" ca="1" si="152"/>
        <v>2.1899999999999999E-2</v>
      </c>
      <c r="BR36" s="6">
        <f t="shared" ca="1" si="152"/>
        <v>2.1899999999999999E-2</v>
      </c>
      <c r="BS36" s="6">
        <f t="shared" ca="1" si="152"/>
        <v>2.1899999999999999E-2</v>
      </c>
      <c r="BT36" s="6">
        <f t="shared" ca="1" si="152"/>
        <v>2.1899999999999999E-2</v>
      </c>
      <c r="BU36" s="6">
        <f t="shared" ca="1" si="152"/>
        <v>2.1899999999999999E-2</v>
      </c>
      <c r="BV36" s="6">
        <f t="shared" ca="1" si="152"/>
        <v>2.1899999999999999E-2</v>
      </c>
      <c r="BW36" s="6">
        <f t="shared" ca="1" si="152"/>
        <v>2.1899999999999999E-2</v>
      </c>
      <c r="BX36" s="6">
        <f t="shared" ca="1" si="152"/>
        <v>2.1899999999999999E-2</v>
      </c>
      <c r="BY36" s="31">
        <f t="shared" ca="1" si="16"/>
        <v>10011.39</v>
      </c>
      <c r="BZ36" s="31">
        <f t="shared" ca="1" si="17"/>
        <v>8413.2199999999993</v>
      </c>
      <c r="CA36" s="31">
        <f t="shared" ca="1" si="18"/>
        <v>12084.92</v>
      </c>
      <c r="CB36" s="31">
        <f t="shared" ca="1" si="19"/>
        <v>7847.06</v>
      </c>
      <c r="CC36" s="31">
        <f t="shared" ca="1" si="20"/>
        <v>5291.31</v>
      </c>
      <c r="CD36" s="31">
        <f t="shared" ca="1" si="21"/>
        <v>4336.13</v>
      </c>
      <c r="CE36" s="31">
        <f t="shared" ca="1" si="22"/>
        <v>16963.599999999999</v>
      </c>
      <c r="CF36" s="31">
        <f t="shared" ca="1" si="23"/>
        <v>27940.720000000001</v>
      </c>
      <c r="CG36" s="31">
        <f t="shared" ca="1" si="24"/>
        <v>16759.189999999999</v>
      </c>
      <c r="CH36" s="31">
        <f t="shared" ca="1" si="25"/>
        <v>18381.349999999999</v>
      </c>
      <c r="CI36" s="31">
        <f t="shared" ca="1" si="26"/>
        <v>5679.21</v>
      </c>
      <c r="CJ36" s="31">
        <f t="shared" ca="1" si="27"/>
        <v>18268.830000000002</v>
      </c>
      <c r="CK36" s="32">
        <f t="shared" ca="1" si="56"/>
        <v>2514.2800000000002</v>
      </c>
      <c r="CL36" s="32">
        <f t="shared" ca="1" si="57"/>
        <v>2112.91</v>
      </c>
      <c r="CM36" s="32">
        <f t="shared" ca="1" si="58"/>
        <v>3035.03</v>
      </c>
      <c r="CN36" s="32">
        <f t="shared" ca="1" si="59"/>
        <v>1970.72</v>
      </c>
      <c r="CO36" s="32">
        <f t="shared" ca="1" si="60"/>
        <v>1328.87</v>
      </c>
      <c r="CP36" s="32">
        <f t="shared" ca="1" si="61"/>
        <v>1088.98</v>
      </c>
      <c r="CQ36" s="32">
        <f t="shared" ca="1" si="62"/>
        <v>4260.2700000000004</v>
      </c>
      <c r="CR36" s="32">
        <f t="shared" ca="1" si="63"/>
        <v>7017.08</v>
      </c>
      <c r="CS36" s="32">
        <f t="shared" ca="1" si="64"/>
        <v>4208.93</v>
      </c>
      <c r="CT36" s="32">
        <f t="shared" ca="1" si="65"/>
        <v>4616.32</v>
      </c>
      <c r="CU36" s="32">
        <f t="shared" ca="1" si="66"/>
        <v>1426.29</v>
      </c>
      <c r="CV36" s="32">
        <f t="shared" ca="1" si="67"/>
        <v>4588.0600000000004</v>
      </c>
      <c r="CW36" s="31">
        <f t="shared" ca="1" si="227"/>
        <v>91.430000000000291</v>
      </c>
      <c r="CX36" s="31">
        <f t="shared" ca="1" si="228"/>
        <v>76.829999999999984</v>
      </c>
      <c r="CY36" s="31">
        <f t="shared" ca="1" si="229"/>
        <v>110.37000000000148</v>
      </c>
      <c r="CZ36" s="31">
        <f t="shared" ca="1" si="230"/>
        <v>-1110.7699999999986</v>
      </c>
      <c r="DA36" s="31">
        <f t="shared" ca="1" si="231"/>
        <v>-748.99</v>
      </c>
      <c r="DB36" s="31">
        <f t="shared" ca="1" si="232"/>
        <v>-613.7999999999995</v>
      </c>
      <c r="DC36" s="31">
        <f t="shared" ca="1" si="233"/>
        <v>-3485.670000000001</v>
      </c>
      <c r="DD36" s="31">
        <f t="shared" ca="1" si="234"/>
        <v>-5741.2299999999977</v>
      </c>
      <c r="DE36" s="31">
        <f t="shared" ca="1" si="235"/>
        <v>-3443.6600000000017</v>
      </c>
      <c r="DF36" s="31">
        <f t="shared" ca="1" si="236"/>
        <v>-1594.7300000000023</v>
      </c>
      <c r="DG36" s="31">
        <f t="shared" ca="1" si="237"/>
        <v>-492.71000000000038</v>
      </c>
      <c r="DH36" s="31">
        <f t="shared" ca="1" si="238"/>
        <v>-1584.9699999999957</v>
      </c>
      <c r="DI36" s="32">
        <f t="shared" ca="1" si="68"/>
        <v>4.57</v>
      </c>
      <c r="DJ36" s="32">
        <f t="shared" ca="1" si="69"/>
        <v>3.84</v>
      </c>
      <c r="DK36" s="32">
        <f t="shared" ca="1" si="70"/>
        <v>5.52</v>
      </c>
      <c r="DL36" s="32">
        <f t="shared" ca="1" si="71"/>
        <v>-55.54</v>
      </c>
      <c r="DM36" s="32">
        <f t="shared" ca="1" si="72"/>
        <v>-37.450000000000003</v>
      </c>
      <c r="DN36" s="32">
        <f t="shared" ca="1" si="73"/>
        <v>-30.69</v>
      </c>
      <c r="DO36" s="32">
        <f t="shared" ca="1" si="74"/>
        <v>-174.28</v>
      </c>
      <c r="DP36" s="32">
        <f t="shared" ca="1" si="75"/>
        <v>-287.06</v>
      </c>
      <c r="DQ36" s="32">
        <f t="shared" ca="1" si="76"/>
        <v>-172.18</v>
      </c>
      <c r="DR36" s="32">
        <f t="shared" ca="1" si="77"/>
        <v>-79.739999999999995</v>
      </c>
      <c r="DS36" s="32">
        <f t="shared" ca="1" si="78"/>
        <v>-24.64</v>
      </c>
      <c r="DT36" s="32">
        <f t="shared" ca="1" si="79"/>
        <v>-79.25</v>
      </c>
      <c r="DU36" s="31">
        <f t="shared" ca="1" si="80"/>
        <v>12.36</v>
      </c>
      <c r="DV36" s="31">
        <f t="shared" ca="1" si="81"/>
        <v>10.24</v>
      </c>
      <c r="DW36" s="31">
        <f t="shared" ca="1" si="82"/>
        <v>14.51</v>
      </c>
      <c r="DX36" s="31">
        <f t="shared" ca="1" si="83"/>
        <v>-143.93</v>
      </c>
      <c r="DY36" s="31">
        <f t="shared" ca="1" si="84"/>
        <v>-95.67</v>
      </c>
      <c r="DZ36" s="31">
        <f t="shared" ca="1" si="85"/>
        <v>-77.23</v>
      </c>
      <c r="EA36" s="31">
        <f t="shared" ca="1" si="86"/>
        <v>-432.18</v>
      </c>
      <c r="EB36" s="31">
        <f t="shared" ca="1" si="87"/>
        <v>-700.89</v>
      </c>
      <c r="EC36" s="31">
        <f t="shared" ca="1" si="88"/>
        <v>-413.84</v>
      </c>
      <c r="ED36" s="31">
        <f t="shared" ca="1" si="89"/>
        <v>-188.71</v>
      </c>
      <c r="EE36" s="31">
        <f t="shared" ca="1" si="90"/>
        <v>-57.36</v>
      </c>
      <c r="EF36" s="31">
        <f t="shared" ca="1" si="91"/>
        <v>-181.61</v>
      </c>
      <c r="EG36" s="32">
        <f t="shared" ca="1" si="92"/>
        <v>108.36000000000028</v>
      </c>
      <c r="EH36" s="32">
        <f t="shared" ca="1" si="93"/>
        <v>90.909999999999982</v>
      </c>
      <c r="EI36" s="32">
        <f t="shared" ca="1" si="94"/>
        <v>130.40000000000148</v>
      </c>
      <c r="EJ36" s="32">
        <f t="shared" ca="1" si="95"/>
        <v>-1310.2399999999986</v>
      </c>
      <c r="EK36" s="32">
        <f t="shared" ca="1" si="96"/>
        <v>-882.11</v>
      </c>
      <c r="EL36" s="32">
        <f t="shared" ca="1" si="97"/>
        <v>-721.71999999999957</v>
      </c>
      <c r="EM36" s="32">
        <f t="shared" ca="1" si="98"/>
        <v>-4092.130000000001</v>
      </c>
      <c r="EN36" s="32">
        <f t="shared" ca="1" si="99"/>
        <v>-6729.1799999999985</v>
      </c>
      <c r="EO36" s="32">
        <f t="shared" ca="1" si="100"/>
        <v>-4029.6800000000017</v>
      </c>
      <c r="EP36" s="32">
        <f t="shared" ca="1" si="101"/>
        <v>-1863.1800000000023</v>
      </c>
      <c r="EQ36" s="32">
        <f t="shared" ca="1" si="102"/>
        <v>-574.71000000000038</v>
      </c>
      <c r="ER36" s="32">
        <f t="shared" ca="1" si="103"/>
        <v>-1845.8299999999958</v>
      </c>
    </row>
    <row r="37" spans="1:148" x14ac:dyDescent="0.25">
      <c r="A37" t="s">
        <v>470</v>
      </c>
      <c r="B37" s="1" t="s">
        <v>33</v>
      </c>
      <c r="C37" t="str">
        <f t="shared" ca="1" si="1"/>
        <v>BSR1</v>
      </c>
      <c r="D37" t="str">
        <f t="shared" ca="1" si="2"/>
        <v>Blackspring Ridge Wind Facility</v>
      </c>
      <c r="E37" s="48">
        <v>78504.269799999995</v>
      </c>
      <c r="F37" s="48">
        <v>85802.872000000003</v>
      </c>
      <c r="G37" s="48">
        <v>99041.198900000003</v>
      </c>
      <c r="H37" s="48">
        <v>79004.813500000004</v>
      </c>
      <c r="I37" s="48">
        <v>89728.361600000004</v>
      </c>
      <c r="J37" s="48">
        <v>92521.65</v>
      </c>
      <c r="K37" s="48">
        <v>56426.513200000001</v>
      </c>
      <c r="L37" s="48">
        <v>60757.3874</v>
      </c>
      <c r="M37" s="48">
        <v>84720.0821</v>
      </c>
      <c r="N37" s="48">
        <v>75369.700400000002</v>
      </c>
      <c r="O37" s="48">
        <v>129787.9415</v>
      </c>
      <c r="P37" s="48">
        <v>102413.24649999999</v>
      </c>
      <c r="Q37" s="32">
        <v>1470745.61</v>
      </c>
      <c r="R37" s="32">
        <v>1361555.81</v>
      </c>
      <c r="S37" s="32">
        <v>1364737.76</v>
      </c>
      <c r="T37" s="32">
        <v>1011896.12</v>
      </c>
      <c r="U37" s="32">
        <v>1274348.33</v>
      </c>
      <c r="V37" s="32">
        <v>1323290.96</v>
      </c>
      <c r="W37" s="32">
        <v>947168.8</v>
      </c>
      <c r="X37" s="32">
        <v>943164.28</v>
      </c>
      <c r="Y37" s="32">
        <v>1372636.15</v>
      </c>
      <c r="Z37" s="32">
        <v>1707326.89</v>
      </c>
      <c r="AA37" s="32">
        <v>1982427.93</v>
      </c>
      <c r="AB37" s="32">
        <v>2034974.54</v>
      </c>
      <c r="AC37" s="2">
        <v>3.64</v>
      </c>
      <c r="AD37" s="2">
        <v>3.64</v>
      </c>
      <c r="AE37" s="2">
        <v>3.64</v>
      </c>
      <c r="AF37" s="2">
        <v>3.64</v>
      </c>
      <c r="AG37" s="2">
        <v>3.64</v>
      </c>
      <c r="AH37" s="2">
        <v>3.64</v>
      </c>
      <c r="AI37" s="2">
        <v>3.64</v>
      </c>
      <c r="AJ37" s="2">
        <v>3.64</v>
      </c>
      <c r="AK37" s="2">
        <v>3.64</v>
      </c>
      <c r="AL37" s="2">
        <v>3.64</v>
      </c>
      <c r="AM37" s="2">
        <v>3.64</v>
      </c>
      <c r="AN37" s="2">
        <v>3.64</v>
      </c>
      <c r="AO37" s="33">
        <v>53535.14</v>
      </c>
      <c r="AP37" s="33">
        <v>49560.63</v>
      </c>
      <c r="AQ37" s="33">
        <v>49676.45</v>
      </c>
      <c r="AR37" s="33">
        <v>36833.019999999997</v>
      </c>
      <c r="AS37" s="33">
        <v>46386.28</v>
      </c>
      <c r="AT37" s="33">
        <v>48167.79</v>
      </c>
      <c r="AU37" s="33">
        <v>34476.94</v>
      </c>
      <c r="AV37" s="33">
        <v>34331.18</v>
      </c>
      <c r="AW37" s="33">
        <v>49963.96</v>
      </c>
      <c r="AX37" s="33">
        <v>62146.7</v>
      </c>
      <c r="AY37" s="33">
        <v>72160.38</v>
      </c>
      <c r="AZ37" s="33">
        <v>74073.070000000007</v>
      </c>
      <c r="BA37" s="31">
        <f t="shared" si="44"/>
        <v>1029.52</v>
      </c>
      <c r="BB37" s="31">
        <f t="shared" si="45"/>
        <v>953.09</v>
      </c>
      <c r="BC37" s="31">
        <f t="shared" si="46"/>
        <v>955.32</v>
      </c>
      <c r="BD37" s="31">
        <f t="shared" si="47"/>
        <v>4047.58</v>
      </c>
      <c r="BE37" s="31">
        <f t="shared" si="48"/>
        <v>5097.3900000000003</v>
      </c>
      <c r="BF37" s="31">
        <f t="shared" si="49"/>
        <v>5293.16</v>
      </c>
      <c r="BG37" s="31">
        <f t="shared" si="50"/>
        <v>5114.71</v>
      </c>
      <c r="BH37" s="31">
        <f t="shared" si="51"/>
        <v>5093.09</v>
      </c>
      <c r="BI37" s="31">
        <f t="shared" si="52"/>
        <v>7412.24</v>
      </c>
      <c r="BJ37" s="31">
        <f t="shared" si="53"/>
        <v>4780.5200000000004</v>
      </c>
      <c r="BK37" s="31">
        <f t="shared" si="54"/>
        <v>5550.8</v>
      </c>
      <c r="BL37" s="31">
        <f t="shared" si="55"/>
        <v>5697.93</v>
      </c>
      <c r="BM37" s="6">
        <f t="shared" ca="1" si="152"/>
        <v>4.07E-2</v>
      </c>
      <c r="BN37" s="6">
        <f t="shared" ca="1" si="152"/>
        <v>4.07E-2</v>
      </c>
      <c r="BO37" s="6">
        <f t="shared" ca="1" si="152"/>
        <v>4.07E-2</v>
      </c>
      <c r="BP37" s="6">
        <f t="shared" ca="1" si="152"/>
        <v>4.07E-2</v>
      </c>
      <c r="BQ37" s="6">
        <f t="shared" ca="1" si="152"/>
        <v>4.07E-2</v>
      </c>
      <c r="BR37" s="6">
        <f t="shared" ca="1" si="152"/>
        <v>4.07E-2</v>
      </c>
      <c r="BS37" s="6">
        <f t="shared" ca="1" si="152"/>
        <v>4.07E-2</v>
      </c>
      <c r="BT37" s="6">
        <f t="shared" ca="1" si="152"/>
        <v>4.07E-2</v>
      </c>
      <c r="BU37" s="6">
        <f t="shared" ca="1" si="152"/>
        <v>4.07E-2</v>
      </c>
      <c r="BV37" s="6">
        <f t="shared" ca="1" si="152"/>
        <v>4.07E-2</v>
      </c>
      <c r="BW37" s="6">
        <f t="shared" ca="1" si="152"/>
        <v>4.07E-2</v>
      </c>
      <c r="BX37" s="6">
        <f t="shared" ca="1" si="152"/>
        <v>4.07E-2</v>
      </c>
      <c r="BY37" s="31">
        <f t="shared" ref="BY37:BY68" ca="1" si="239">IFERROR(VLOOKUP($C37,DOSDetail,CELL("col",BY$4)+58,FALSE),ROUND(Q37*BM37,2))</f>
        <v>59859.35</v>
      </c>
      <c r="BZ37" s="31">
        <f t="shared" ref="BZ37:BZ68" ca="1" si="240">IFERROR(VLOOKUP($C37,DOSDetail,CELL("col",BZ$4)+58,FALSE),ROUND(R37*BN37,2))</f>
        <v>55415.32</v>
      </c>
      <c r="CA37" s="31">
        <f t="shared" ref="CA37:CA68" ca="1" si="241">IFERROR(VLOOKUP($C37,DOSDetail,CELL("col",CA$4)+58,FALSE),ROUND(S37*BO37,2))</f>
        <v>55544.83</v>
      </c>
      <c r="CB37" s="31">
        <f t="shared" ref="CB37:CB68" ca="1" si="242">IFERROR(VLOOKUP($C37,DOSDetail,CELL("col",CB$4)+58,FALSE),ROUND(T37*BP37,2))</f>
        <v>41184.17</v>
      </c>
      <c r="CC37" s="31">
        <f t="shared" ref="CC37:CC68" ca="1" si="243">IFERROR(VLOOKUP($C37,DOSDetail,CELL("col",CC$4)+58,FALSE),ROUND(U37*BQ37,2))</f>
        <v>51865.98</v>
      </c>
      <c r="CD37" s="31">
        <f t="shared" ref="CD37:CD68" ca="1" si="244">IFERROR(VLOOKUP($C37,DOSDetail,CELL("col",CD$4)+58,FALSE),ROUND(V37*BR37,2))</f>
        <v>53857.94</v>
      </c>
      <c r="CE37" s="31">
        <f t="shared" ref="CE37:CE68" ca="1" si="245">IFERROR(VLOOKUP($C37,DOSDetail,CELL("col",CE$4)+58,FALSE),ROUND(W37*BS37,2))</f>
        <v>38549.769999999997</v>
      </c>
      <c r="CF37" s="31">
        <f t="shared" ref="CF37:CF68" ca="1" si="246">IFERROR(VLOOKUP($C37,DOSDetail,CELL("col",CF$4)+58,FALSE),ROUND(X37*BT37,2))</f>
        <v>38386.79</v>
      </c>
      <c r="CG37" s="31">
        <f t="shared" ref="CG37:CG68" ca="1" si="247">IFERROR(VLOOKUP($C37,DOSDetail,CELL("col",CG$4)+58,FALSE),ROUND(Y37*BU37,2))</f>
        <v>55866.29</v>
      </c>
      <c r="CH37" s="31">
        <f t="shared" ref="CH37:CH68" ca="1" si="248">IFERROR(VLOOKUP($C37,DOSDetail,CELL("col",CH$4)+58,FALSE),ROUND(Z37*BV37,2))</f>
        <v>69488.2</v>
      </c>
      <c r="CI37" s="31">
        <f t="shared" ref="CI37:CI68" ca="1" si="249">IFERROR(VLOOKUP($C37,DOSDetail,CELL("col",CI$4)+58,FALSE),ROUND(AA37*BW37,2))</f>
        <v>80684.820000000007</v>
      </c>
      <c r="CJ37" s="31">
        <f t="shared" ref="CJ37:CJ68" ca="1" si="250">IFERROR(VLOOKUP($C37,DOSDetail,CELL("col",CJ$4)+58,FALSE),ROUND(AB37*BX37,2))</f>
        <v>82823.460000000006</v>
      </c>
      <c r="CK37" s="32">
        <f t="shared" ca="1" si="56"/>
        <v>8089.1</v>
      </c>
      <c r="CL37" s="32">
        <f t="shared" ca="1" si="57"/>
        <v>7488.56</v>
      </c>
      <c r="CM37" s="32">
        <f t="shared" ca="1" si="58"/>
        <v>7506.06</v>
      </c>
      <c r="CN37" s="32">
        <f t="shared" ca="1" si="59"/>
        <v>5565.43</v>
      </c>
      <c r="CO37" s="32">
        <f t="shared" ca="1" si="60"/>
        <v>7008.92</v>
      </c>
      <c r="CP37" s="32">
        <f t="shared" ca="1" si="61"/>
        <v>7278.1</v>
      </c>
      <c r="CQ37" s="32">
        <f t="shared" ca="1" si="62"/>
        <v>5209.43</v>
      </c>
      <c r="CR37" s="32">
        <f t="shared" ca="1" si="63"/>
        <v>5187.3999999999996</v>
      </c>
      <c r="CS37" s="32">
        <f t="shared" ca="1" si="64"/>
        <v>7549.5</v>
      </c>
      <c r="CT37" s="32">
        <f t="shared" ca="1" si="65"/>
        <v>9390.2999999999993</v>
      </c>
      <c r="CU37" s="32">
        <f t="shared" ca="1" si="66"/>
        <v>10903.35</v>
      </c>
      <c r="CV37" s="32">
        <f t="shared" ca="1" si="67"/>
        <v>11192.36</v>
      </c>
      <c r="CW37" s="31">
        <f t="shared" ca="1" si="227"/>
        <v>13383.789999999997</v>
      </c>
      <c r="CX37" s="31">
        <f t="shared" ca="1" si="228"/>
        <v>12390.16</v>
      </c>
      <c r="CY37" s="31">
        <f t="shared" ca="1" si="229"/>
        <v>12419.120000000003</v>
      </c>
      <c r="CZ37" s="31">
        <f t="shared" ca="1" si="230"/>
        <v>5869.0000000000018</v>
      </c>
      <c r="DA37" s="31">
        <f t="shared" ca="1" si="231"/>
        <v>7391.2300000000023</v>
      </c>
      <c r="DB37" s="31">
        <f t="shared" ca="1" si="232"/>
        <v>7675.09</v>
      </c>
      <c r="DC37" s="31">
        <f t="shared" ca="1" si="233"/>
        <v>4167.5499999999947</v>
      </c>
      <c r="DD37" s="31">
        <f t="shared" ca="1" si="234"/>
        <v>4149.9200000000019</v>
      </c>
      <c r="DE37" s="31">
        <f t="shared" ca="1" si="235"/>
        <v>6039.590000000002</v>
      </c>
      <c r="DF37" s="31">
        <f t="shared" ca="1" si="236"/>
        <v>11951.280000000002</v>
      </c>
      <c r="DG37" s="31">
        <f t="shared" ca="1" si="237"/>
        <v>13876.990000000009</v>
      </c>
      <c r="DH37" s="31">
        <f t="shared" ca="1" si="238"/>
        <v>14244.82</v>
      </c>
      <c r="DI37" s="32">
        <f t="shared" ca="1" si="68"/>
        <v>669.19</v>
      </c>
      <c r="DJ37" s="32">
        <f t="shared" ca="1" si="69"/>
        <v>619.51</v>
      </c>
      <c r="DK37" s="32">
        <f t="shared" ca="1" si="70"/>
        <v>620.96</v>
      </c>
      <c r="DL37" s="32">
        <f t="shared" ca="1" si="71"/>
        <v>293.45</v>
      </c>
      <c r="DM37" s="32">
        <f t="shared" ca="1" si="72"/>
        <v>369.56</v>
      </c>
      <c r="DN37" s="32">
        <f t="shared" ca="1" si="73"/>
        <v>383.75</v>
      </c>
      <c r="DO37" s="32">
        <f t="shared" ca="1" si="74"/>
        <v>208.38</v>
      </c>
      <c r="DP37" s="32">
        <f t="shared" ca="1" si="75"/>
        <v>207.5</v>
      </c>
      <c r="DQ37" s="32">
        <f t="shared" ca="1" si="76"/>
        <v>301.98</v>
      </c>
      <c r="DR37" s="32">
        <f t="shared" ca="1" si="77"/>
        <v>597.55999999999995</v>
      </c>
      <c r="DS37" s="32">
        <f t="shared" ca="1" si="78"/>
        <v>693.85</v>
      </c>
      <c r="DT37" s="32">
        <f t="shared" ca="1" si="79"/>
        <v>712.24</v>
      </c>
      <c r="DU37" s="31">
        <f t="shared" ca="1" si="80"/>
        <v>1809.15</v>
      </c>
      <c r="DV37" s="31">
        <f t="shared" ca="1" si="81"/>
        <v>1651.23</v>
      </c>
      <c r="DW37" s="31">
        <f t="shared" ca="1" si="82"/>
        <v>1632.94</v>
      </c>
      <c r="DX37" s="31">
        <f t="shared" ca="1" si="83"/>
        <v>760.51</v>
      </c>
      <c r="DY37" s="31">
        <f t="shared" ca="1" si="84"/>
        <v>944.13</v>
      </c>
      <c r="DZ37" s="31">
        <f t="shared" ca="1" si="85"/>
        <v>965.76</v>
      </c>
      <c r="EA37" s="31">
        <f t="shared" ca="1" si="86"/>
        <v>516.72</v>
      </c>
      <c r="EB37" s="31">
        <f t="shared" ca="1" si="87"/>
        <v>506.62</v>
      </c>
      <c r="EC37" s="31">
        <f t="shared" ca="1" si="88"/>
        <v>725.81</v>
      </c>
      <c r="ED37" s="31">
        <f t="shared" ca="1" si="89"/>
        <v>1414.2</v>
      </c>
      <c r="EE37" s="31">
        <f t="shared" ca="1" si="90"/>
        <v>1615.63</v>
      </c>
      <c r="EF37" s="31">
        <f t="shared" ca="1" si="91"/>
        <v>1632.18</v>
      </c>
      <c r="EG37" s="32">
        <f t="shared" ca="1" si="92"/>
        <v>15862.129999999997</v>
      </c>
      <c r="EH37" s="32">
        <f t="shared" ca="1" si="93"/>
        <v>14660.9</v>
      </c>
      <c r="EI37" s="32">
        <f t="shared" ca="1" si="94"/>
        <v>14673.020000000002</v>
      </c>
      <c r="EJ37" s="32">
        <f t="shared" ca="1" si="95"/>
        <v>6922.9600000000019</v>
      </c>
      <c r="EK37" s="32">
        <f t="shared" ca="1" si="96"/>
        <v>8704.9200000000019</v>
      </c>
      <c r="EL37" s="32">
        <f t="shared" ca="1" si="97"/>
        <v>9024.6</v>
      </c>
      <c r="EM37" s="32">
        <f t="shared" ca="1" si="98"/>
        <v>4892.6499999999951</v>
      </c>
      <c r="EN37" s="32">
        <f t="shared" ca="1" si="99"/>
        <v>4864.0400000000018</v>
      </c>
      <c r="EO37" s="32">
        <f t="shared" ca="1" si="100"/>
        <v>7067.380000000001</v>
      </c>
      <c r="EP37" s="32">
        <f t="shared" ca="1" si="101"/>
        <v>13963.040000000003</v>
      </c>
      <c r="EQ37" s="32">
        <f t="shared" ca="1" si="102"/>
        <v>16186.470000000008</v>
      </c>
      <c r="ER37" s="32">
        <f t="shared" ca="1" si="103"/>
        <v>16589.239999999998</v>
      </c>
    </row>
    <row r="38" spans="1:148" x14ac:dyDescent="0.25">
      <c r="A38" t="s">
        <v>465</v>
      </c>
      <c r="B38" s="1" t="s">
        <v>158</v>
      </c>
      <c r="C38" t="str">
        <f t="shared" ca="1" si="1"/>
        <v>BTR1</v>
      </c>
      <c r="D38" t="str">
        <f t="shared" ca="1" si="2"/>
        <v>Blue Trail Wind Facility</v>
      </c>
      <c r="E38" s="48">
        <v>19351.844000000001</v>
      </c>
      <c r="F38" s="48">
        <v>25082.0828</v>
      </c>
      <c r="G38" s="48">
        <v>20992.8652</v>
      </c>
      <c r="H38" s="48">
        <v>13133.055200000001</v>
      </c>
      <c r="I38" s="48">
        <v>9827.9400999999998</v>
      </c>
      <c r="J38" s="48">
        <v>17041.5537</v>
      </c>
      <c r="K38" s="48">
        <v>10732.6747</v>
      </c>
      <c r="L38" s="48">
        <v>7123.1334999999999</v>
      </c>
      <c r="M38" s="48">
        <v>16286.1981</v>
      </c>
      <c r="N38" s="48">
        <v>12407.3794</v>
      </c>
      <c r="O38" s="48">
        <v>20559.1201</v>
      </c>
      <c r="P38" s="48">
        <v>20495.950199999999</v>
      </c>
      <c r="Q38" s="32">
        <v>352375.1</v>
      </c>
      <c r="R38" s="32">
        <v>403591.46</v>
      </c>
      <c r="S38" s="32">
        <v>291054.26</v>
      </c>
      <c r="T38" s="32">
        <v>165519.42000000001</v>
      </c>
      <c r="U38" s="32">
        <v>138733.72</v>
      </c>
      <c r="V38" s="32">
        <v>236497.74</v>
      </c>
      <c r="W38" s="32">
        <v>180849.79</v>
      </c>
      <c r="X38" s="32">
        <v>115591.37</v>
      </c>
      <c r="Y38" s="32">
        <v>257900.91</v>
      </c>
      <c r="Z38" s="32">
        <v>273450.39</v>
      </c>
      <c r="AA38" s="32">
        <v>318887.01</v>
      </c>
      <c r="AB38" s="32">
        <v>378575.46</v>
      </c>
      <c r="AC38" s="2">
        <v>3.88</v>
      </c>
      <c r="AD38" s="2">
        <v>3.88</v>
      </c>
      <c r="AE38" s="2">
        <v>3.88</v>
      </c>
      <c r="AF38" s="2">
        <v>3.88</v>
      </c>
      <c r="AG38" s="2">
        <v>3.88</v>
      </c>
      <c r="AH38" s="2">
        <v>3.88</v>
      </c>
      <c r="AI38" s="2">
        <v>3.88</v>
      </c>
      <c r="AJ38" s="2">
        <v>3.88</v>
      </c>
      <c r="AK38" s="2">
        <v>3.88</v>
      </c>
      <c r="AL38" s="2">
        <v>3.88</v>
      </c>
      <c r="AM38" s="2">
        <v>3.88</v>
      </c>
      <c r="AN38" s="2">
        <v>3.88</v>
      </c>
      <c r="AO38" s="33">
        <v>13672.15</v>
      </c>
      <c r="AP38" s="33">
        <v>15659.35</v>
      </c>
      <c r="AQ38" s="33">
        <v>11292.91</v>
      </c>
      <c r="AR38" s="33">
        <v>6422.15</v>
      </c>
      <c r="AS38" s="33">
        <v>5382.87</v>
      </c>
      <c r="AT38" s="33">
        <v>9176.11</v>
      </c>
      <c r="AU38" s="33">
        <v>7016.97</v>
      </c>
      <c r="AV38" s="33">
        <v>4484.95</v>
      </c>
      <c r="AW38" s="33">
        <v>10006.56</v>
      </c>
      <c r="AX38" s="33">
        <v>10609.88</v>
      </c>
      <c r="AY38" s="33">
        <v>12372.82</v>
      </c>
      <c r="AZ38" s="33">
        <v>14688.73</v>
      </c>
      <c r="BA38" s="31">
        <f t="shared" si="44"/>
        <v>246.66</v>
      </c>
      <c r="BB38" s="31">
        <f t="shared" si="45"/>
        <v>282.51</v>
      </c>
      <c r="BC38" s="31">
        <f t="shared" si="46"/>
        <v>203.74</v>
      </c>
      <c r="BD38" s="31">
        <f t="shared" si="47"/>
        <v>662.08</v>
      </c>
      <c r="BE38" s="31">
        <f t="shared" si="48"/>
        <v>554.92999999999995</v>
      </c>
      <c r="BF38" s="31">
        <f t="shared" si="49"/>
        <v>945.99</v>
      </c>
      <c r="BG38" s="31">
        <f t="shared" si="50"/>
        <v>976.59</v>
      </c>
      <c r="BH38" s="31">
        <f t="shared" si="51"/>
        <v>624.19000000000005</v>
      </c>
      <c r="BI38" s="31">
        <f t="shared" si="52"/>
        <v>1392.66</v>
      </c>
      <c r="BJ38" s="31">
        <f t="shared" si="53"/>
        <v>765.66</v>
      </c>
      <c r="BK38" s="31">
        <f t="shared" si="54"/>
        <v>892.88</v>
      </c>
      <c r="BL38" s="31">
        <f t="shared" si="55"/>
        <v>1060.01</v>
      </c>
      <c r="BM38" s="6">
        <f t="shared" ca="1" si="152"/>
        <v>4.2900000000000001E-2</v>
      </c>
      <c r="BN38" s="6">
        <f t="shared" ca="1" si="152"/>
        <v>4.2900000000000001E-2</v>
      </c>
      <c r="BO38" s="6">
        <f t="shared" ca="1" si="152"/>
        <v>4.2900000000000001E-2</v>
      </c>
      <c r="BP38" s="6">
        <f t="shared" ca="1" si="152"/>
        <v>4.2900000000000001E-2</v>
      </c>
      <c r="BQ38" s="6">
        <f t="shared" ca="1" si="152"/>
        <v>4.2900000000000001E-2</v>
      </c>
      <c r="BR38" s="6">
        <f t="shared" ca="1" si="152"/>
        <v>4.2900000000000001E-2</v>
      </c>
      <c r="BS38" s="6">
        <f t="shared" ca="1" si="152"/>
        <v>4.2900000000000001E-2</v>
      </c>
      <c r="BT38" s="6">
        <f t="shared" ca="1" si="152"/>
        <v>4.2900000000000001E-2</v>
      </c>
      <c r="BU38" s="6">
        <f t="shared" ca="1" si="152"/>
        <v>4.2900000000000001E-2</v>
      </c>
      <c r="BV38" s="6">
        <f t="shared" ca="1" si="152"/>
        <v>4.2900000000000001E-2</v>
      </c>
      <c r="BW38" s="6">
        <f t="shared" ca="1" si="152"/>
        <v>4.2900000000000001E-2</v>
      </c>
      <c r="BX38" s="6">
        <f t="shared" ca="1" si="152"/>
        <v>4.2900000000000001E-2</v>
      </c>
      <c r="BY38" s="31">
        <f t="shared" ca="1" si="239"/>
        <v>15116.89</v>
      </c>
      <c r="BZ38" s="31">
        <f t="shared" ca="1" si="240"/>
        <v>17314.07</v>
      </c>
      <c r="CA38" s="31">
        <f t="shared" ca="1" si="241"/>
        <v>12486.23</v>
      </c>
      <c r="CB38" s="31">
        <f t="shared" ca="1" si="242"/>
        <v>7100.78</v>
      </c>
      <c r="CC38" s="31">
        <f t="shared" ca="1" si="243"/>
        <v>5951.68</v>
      </c>
      <c r="CD38" s="31">
        <f t="shared" ca="1" si="244"/>
        <v>10145.75</v>
      </c>
      <c r="CE38" s="31">
        <f t="shared" ca="1" si="245"/>
        <v>7758.46</v>
      </c>
      <c r="CF38" s="31">
        <f t="shared" ca="1" si="246"/>
        <v>4958.87</v>
      </c>
      <c r="CG38" s="31">
        <f t="shared" ca="1" si="247"/>
        <v>11063.95</v>
      </c>
      <c r="CH38" s="31">
        <f t="shared" ca="1" si="248"/>
        <v>11731.02</v>
      </c>
      <c r="CI38" s="31">
        <f t="shared" ca="1" si="249"/>
        <v>13680.25</v>
      </c>
      <c r="CJ38" s="31">
        <f t="shared" ca="1" si="250"/>
        <v>16240.89</v>
      </c>
      <c r="CK38" s="32">
        <f t="shared" ca="1" si="56"/>
        <v>1938.06</v>
      </c>
      <c r="CL38" s="32">
        <f t="shared" ca="1" si="57"/>
        <v>2219.75</v>
      </c>
      <c r="CM38" s="32">
        <f t="shared" ca="1" si="58"/>
        <v>1600.8</v>
      </c>
      <c r="CN38" s="32">
        <f t="shared" ca="1" si="59"/>
        <v>910.36</v>
      </c>
      <c r="CO38" s="32">
        <f t="shared" ca="1" si="60"/>
        <v>763.04</v>
      </c>
      <c r="CP38" s="32">
        <f t="shared" ca="1" si="61"/>
        <v>1300.74</v>
      </c>
      <c r="CQ38" s="32">
        <f t="shared" ca="1" si="62"/>
        <v>994.67</v>
      </c>
      <c r="CR38" s="32">
        <f t="shared" ca="1" si="63"/>
        <v>635.75</v>
      </c>
      <c r="CS38" s="32">
        <f t="shared" ca="1" si="64"/>
        <v>1418.46</v>
      </c>
      <c r="CT38" s="32">
        <f t="shared" ca="1" si="65"/>
        <v>1503.98</v>
      </c>
      <c r="CU38" s="32">
        <f t="shared" ca="1" si="66"/>
        <v>1753.88</v>
      </c>
      <c r="CV38" s="32">
        <f t="shared" ca="1" si="67"/>
        <v>2082.17</v>
      </c>
      <c r="CW38" s="31">
        <f t="shared" ca="1" si="227"/>
        <v>3136.1400000000012</v>
      </c>
      <c r="CX38" s="31">
        <f t="shared" ca="1" si="228"/>
        <v>3591.9599999999991</v>
      </c>
      <c r="CY38" s="31">
        <f t="shared" ca="1" si="229"/>
        <v>2590.3799999999992</v>
      </c>
      <c r="CZ38" s="31">
        <f t="shared" ca="1" si="230"/>
        <v>926.90999999999974</v>
      </c>
      <c r="DA38" s="31">
        <f t="shared" ca="1" si="231"/>
        <v>776.92000000000041</v>
      </c>
      <c r="DB38" s="31">
        <f t="shared" ca="1" si="232"/>
        <v>1324.3899999999992</v>
      </c>
      <c r="DC38" s="31">
        <f t="shared" ca="1" si="233"/>
        <v>759.56999999999891</v>
      </c>
      <c r="DD38" s="31">
        <f t="shared" ca="1" si="234"/>
        <v>485.48</v>
      </c>
      <c r="DE38" s="31">
        <f t="shared" ca="1" si="235"/>
        <v>1083.1900000000003</v>
      </c>
      <c r="DF38" s="31">
        <f t="shared" ca="1" si="236"/>
        <v>1859.4600000000009</v>
      </c>
      <c r="DG38" s="31">
        <f t="shared" ca="1" si="237"/>
        <v>2168.4300000000012</v>
      </c>
      <c r="DH38" s="31">
        <f t="shared" ca="1" si="238"/>
        <v>2574.3199999999979</v>
      </c>
      <c r="DI38" s="32">
        <f t="shared" ca="1" si="68"/>
        <v>156.81</v>
      </c>
      <c r="DJ38" s="32">
        <f t="shared" ca="1" si="69"/>
        <v>179.6</v>
      </c>
      <c r="DK38" s="32">
        <f t="shared" ca="1" si="70"/>
        <v>129.52000000000001</v>
      </c>
      <c r="DL38" s="32">
        <f t="shared" ca="1" si="71"/>
        <v>46.35</v>
      </c>
      <c r="DM38" s="32">
        <f t="shared" ca="1" si="72"/>
        <v>38.85</v>
      </c>
      <c r="DN38" s="32">
        <f t="shared" ca="1" si="73"/>
        <v>66.22</v>
      </c>
      <c r="DO38" s="32">
        <f t="shared" ca="1" si="74"/>
        <v>37.979999999999997</v>
      </c>
      <c r="DP38" s="32">
        <f t="shared" ca="1" si="75"/>
        <v>24.27</v>
      </c>
      <c r="DQ38" s="32">
        <f t="shared" ca="1" si="76"/>
        <v>54.16</v>
      </c>
      <c r="DR38" s="32">
        <f t="shared" ca="1" si="77"/>
        <v>92.97</v>
      </c>
      <c r="DS38" s="32">
        <f t="shared" ca="1" si="78"/>
        <v>108.42</v>
      </c>
      <c r="DT38" s="32">
        <f t="shared" ca="1" si="79"/>
        <v>128.72</v>
      </c>
      <c r="DU38" s="31">
        <f t="shared" ca="1" si="80"/>
        <v>423.93</v>
      </c>
      <c r="DV38" s="31">
        <f t="shared" ca="1" si="81"/>
        <v>478.7</v>
      </c>
      <c r="DW38" s="31">
        <f t="shared" ca="1" si="82"/>
        <v>340.6</v>
      </c>
      <c r="DX38" s="31">
        <f t="shared" ca="1" si="83"/>
        <v>120.11</v>
      </c>
      <c r="DY38" s="31">
        <f t="shared" ca="1" si="84"/>
        <v>99.24</v>
      </c>
      <c r="DZ38" s="31">
        <f t="shared" ca="1" si="85"/>
        <v>166.65</v>
      </c>
      <c r="EA38" s="31">
        <f t="shared" ca="1" si="86"/>
        <v>94.18</v>
      </c>
      <c r="EB38" s="31">
        <f t="shared" ca="1" si="87"/>
        <v>59.27</v>
      </c>
      <c r="EC38" s="31">
        <f t="shared" ca="1" si="88"/>
        <v>130.16999999999999</v>
      </c>
      <c r="ED38" s="31">
        <f t="shared" ca="1" si="89"/>
        <v>220.03</v>
      </c>
      <c r="EE38" s="31">
        <f t="shared" ca="1" si="90"/>
        <v>252.46</v>
      </c>
      <c r="EF38" s="31">
        <f t="shared" ca="1" si="91"/>
        <v>294.97000000000003</v>
      </c>
      <c r="EG38" s="32">
        <f t="shared" ca="1" si="92"/>
        <v>3716.880000000001</v>
      </c>
      <c r="EH38" s="32">
        <f t="shared" ca="1" si="93"/>
        <v>4250.2599999999993</v>
      </c>
      <c r="EI38" s="32">
        <f t="shared" ca="1" si="94"/>
        <v>3060.4999999999991</v>
      </c>
      <c r="EJ38" s="32">
        <f t="shared" ca="1" si="95"/>
        <v>1093.3699999999997</v>
      </c>
      <c r="EK38" s="32">
        <f t="shared" ca="1" si="96"/>
        <v>915.01000000000045</v>
      </c>
      <c r="EL38" s="32">
        <f t="shared" ca="1" si="97"/>
        <v>1557.2599999999993</v>
      </c>
      <c r="EM38" s="32">
        <f t="shared" ca="1" si="98"/>
        <v>891.72999999999888</v>
      </c>
      <c r="EN38" s="32">
        <f t="shared" ca="1" si="99"/>
        <v>569.02</v>
      </c>
      <c r="EO38" s="32">
        <f t="shared" ca="1" si="100"/>
        <v>1267.5200000000004</v>
      </c>
      <c r="EP38" s="32">
        <f t="shared" ca="1" si="101"/>
        <v>2172.4600000000009</v>
      </c>
      <c r="EQ38" s="32">
        <f t="shared" ca="1" si="102"/>
        <v>2529.3100000000013</v>
      </c>
      <c r="ER38" s="32">
        <f t="shared" ca="1" si="103"/>
        <v>2998.0099999999975</v>
      </c>
    </row>
    <row r="39" spans="1:148" x14ac:dyDescent="0.25">
      <c r="A39" t="s">
        <v>466</v>
      </c>
      <c r="B39" s="1" t="s">
        <v>126</v>
      </c>
      <c r="C39" t="str">
        <f t="shared" ca="1" si="1"/>
        <v>CAS</v>
      </c>
      <c r="D39" t="str">
        <f t="shared" ca="1" si="2"/>
        <v>Cascade Hydro Facility</v>
      </c>
      <c r="E39" s="48">
        <v>5639.6478264999996</v>
      </c>
      <c r="F39" s="48">
        <v>5155.2200198</v>
      </c>
      <c r="G39" s="48">
        <v>6761.8308381999996</v>
      </c>
      <c r="H39" s="48">
        <v>4030.1066621</v>
      </c>
      <c r="I39" s="48">
        <v>1579.9310386</v>
      </c>
      <c r="J39" s="48">
        <v>310.89928220000002</v>
      </c>
      <c r="K39" s="48">
        <v>655.17787299999998</v>
      </c>
      <c r="L39" s="48">
        <v>182.68812579999999</v>
      </c>
      <c r="M39" s="48">
        <v>165.8702217</v>
      </c>
      <c r="N39" s="48">
        <v>648.66179360000001</v>
      </c>
      <c r="O39" s="48">
        <v>4961.1504711999996</v>
      </c>
      <c r="P39" s="48">
        <v>5680.4355944999998</v>
      </c>
      <c r="Q39" s="32">
        <v>145181.18</v>
      </c>
      <c r="R39" s="32">
        <v>95009.47</v>
      </c>
      <c r="S39" s="32">
        <v>102301.16</v>
      </c>
      <c r="T39" s="32">
        <v>56801.71</v>
      </c>
      <c r="U39" s="32">
        <v>24541.16</v>
      </c>
      <c r="V39" s="32">
        <v>4470.68</v>
      </c>
      <c r="W39" s="32">
        <v>11456.49</v>
      </c>
      <c r="X39" s="32">
        <v>8885.06</v>
      </c>
      <c r="Y39" s="32">
        <v>2693.58</v>
      </c>
      <c r="Z39" s="32">
        <v>20917.669999999998</v>
      </c>
      <c r="AA39" s="32">
        <v>82796.47</v>
      </c>
      <c r="AB39" s="32">
        <v>144365.82</v>
      </c>
      <c r="AC39" s="2">
        <v>-0.37</v>
      </c>
      <c r="AD39" s="2">
        <v>-0.37</v>
      </c>
      <c r="AE39" s="2">
        <v>-0.37</v>
      </c>
      <c r="AF39" s="2">
        <v>-0.37</v>
      </c>
      <c r="AG39" s="2">
        <v>-0.37</v>
      </c>
      <c r="AH39" s="2">
        <v>-0.37</v>
      </c>
      <c r="AI39" s="2">
        <v>-0.37</v>
      </c>
      <c r="AJ39" s="2">
        <v>-0.37</v>
      </c>
      <c r="AK39" s="2">
        <v>-0.37</v>
      </c>
      <c r="AL39" s="2">
        <v>-0.37</v>
      </c>
      <c r="AM39" s="2">
        <v>-0.37</v>
      </c>
      <c r="AN39" s="2">
        <v>-0.37</v>
      </c>
      <c r="AO39" s="33">
        <v>-537.16999999999996</v>
      </c>
      <c r="AP39" s="33">
        <v>-351.54</v>
      </c>
      <c r="AQ39" s="33">
        <v>-378.51</v>
      </c>
      <c r="AR39" s="33">
        <v>-210.17</v>
      </c>
      <c r="AS39" s="33">
        <v>-90.8</v>
      </c>
      <c r="AT39" s="33">
        <v>-16.54</v>
      </c>
      <c r="AU39" s="33">
        <v>-42.39</v>
      </c>
      <c r="AV39" s="33">
        <v>-32.869999999999997</v>
      </c>
      <c r="AW39" s="33">
        <v>-9.9700000000000006</v>
      </c>
      <c r="AX39" s="33">
        <v>-77.400000000000006</v>
      </c>
      <c r="AY39" s="33">
        <v>-306.35000000000002</v>
      </c>
      <c r="AZ39" s="33">
        <v>-534.15</v>
      </c>
      <c r="BA39" s="31">
        <f t="shared" si="44"/>
        <v>101.63</v>
      </c>
      <c r="BB39" s="31">
        <f t="shared" si="45"/>
        <v>66.510000000000005</v>
      </c>
      <c r="BC39" s="31">
        <f t="shared" si="46"/>
        <v>71.61</v>
      </c>
      <c r="BD39" s="31">
        <f t="shared" si="47"/>
        <v>227.21</v>
      </c>
      <c r="BE39" s="31">
        <f t="shared" si="48"/>
        <v>98.16</v>
      </c>
      <c r="BF39" s="31">
        <f t="shared" si="49"/>
        <v>17.88</v>
      </c>
      <c r="BG39" s="31">
        <f t="shared" si="50"/>
        <v>61.87</v>
      </c>
      <c r="BH39" s="31">
        <f t="shared" si="51"/>
        <v>47.98</v>
      </c>
      <c r="BI39" s="31">
        <f t="shared" si="52"/>
        <v>14.55</v>
      </c>
      <c r="BJ39" s="31">
        <f t="shared" si="53"/>
        <v>58.57</v>
      </c>
      <c r="BK39" s="31">
        <f t="shared" si="54"/>
        <v>231.83</v>
      </c>
      <c r="BL39" s="31">
        <f t="shared" si="55"/>
        <v>404.22</v>
      </c>
      <c r="BM39" s="6">
        <f t="shared" ca="1" si="152"/>
        <v>-1.84E-2</v>
      </c>
      <c r="BN39" s="6">
        <f t="shared" ca="1" si="152"/>
        <v>-1.84E-2</v>
      </c>
      <c r="BO39" s="6">
        <f t="shared" ca="1" si="152"/>
        <v>-1.84E-2</v>
      </c>
      <c r="BP39" s="6">
        <f t="shared" ref="BM39:BX60" ca="1" si="251">VLOOKUP($C39,LossFactorLookup,3,FALSE)</f>
        <v>-1.84E-2</v>
      </c>
      <c r="BQ39" s="6">
        <f t="shared" ca="1" si="251"/>
        <v>-1.84E-2</v>
      </c>
      <c r="BR39" s="6">
        <f t="shared" ca="1" si="251"/>
        <v>-1.84E-2</v>
      </c>
      <c r="BS39" s="6">
        <f t="shared" ca="1" si="251"/>
        <v>-1.84E-2</v>
      </c>
      <c r="BT39" s="6">
        <f t="shared" ca="1" si="251"/>
        <v>-1.84E-2</v>
      </c>
      <c r="BU39" s="6">
        <f t="shared" ca="1" si="251"/>
        <v>-1.84E-2</v>
      </c>
      <c r="BV39" s="6">
        <f t="shared" ca="1" si="251"/>
        <v>-1.84E-2</v>
      </c>
      <c r="BW39" s="6">
        <f t="shared" ca="1" si="251"/>
        <v>-1.84E-2</v>
      </c>
      <c r="BX39" s="6">
        <f t="shared" ca="1" si="251"/>
        <v>-1.84E-2</v>
      </c>
      <c r="BY39" s="31">
        <f t="shared" ca="1" si="239"/>
        <v>-2671.33</v>
      </c>
      <c r="BZ39" s="31">
        <f t="shared" ca="1" si="240"/>
        <v>-1748.17</v>
      </c>
      <c r="CA39" s="31">
        <f t="shared" ca="1" si="241"/>
        <v>-1882.34</v>
      </c>
      <c r="CB39" s="31">
        <f t="shared" ca="1" si="242"/>
        <v>-1045.1500000000001</v>
      </c>
      <c r="CC39" s="31">
        <f t="shared" ca="1" si="243"/>
        <v>-451.56</v>
      </c>
      <c r="CD39" s="31">
        <f t="shared" ca="1" si="244"/>
        <v>-82.26</v>
      </c>
      <c r="CE39" s="31">
        <f t="shared" ca="1" si="245"/>
        <v>-210.8</v>
      </c>
      <c r="CF39" s="31">
        <f t="shared" ca="1" si="246"/>
        <v>-163.49</v>
      </c>
      <c r="CG39" s="31">
        <f t="shared" ca="1" si="247"/>
        <v>-49.56</v>
      </c>
      <c r="CH39" s="31">
        <f t="shared" ca="1" si="248"/>
        <v>-384.89</v>
      </c>
      <c r="CI39" s="31">
        <f t="shared" ca="1" si="249"/>
        <v>-1523.46</v>
      </c>
      <c r="CJ39" s="31">
        <f t="shared" ca="1" si="250"/>
        <v>-2656.33</v>
      </c>
      <c r="CK39" s="32">
        <f t="shared" ca="1" si="56"/>
        <v>798.5</v>
      </c>
      <c r="CL39" s="32">
        <f t="shared" ca="1" si="57"/>
        <v>522.54999999999995</v>
      </c>
      <c r="CM39" s="32">
        <f t="shared" ca="1" si="58"/>
        <v>562.66</v>
      </c>
      <c r="CN39" s="32">
        <f t="shared" ca="1" si="59"/>
        <v>312.41000000000003</v>
      </c>
      <c r="CO39" s="32">
        <f t="shared" ca="1" si="60"/>
        <v>134.97999999999999</v>
      </c>
      <c r="CP39" s="32">
        <f t="shared" ca="1" si="61"/>
        <v>24.59</v>
      </c>
      <c r="CQ39" s="32">
        <f t="shared" ca="1" si="62"/>
        <v>63.01</v>
      </c>
      <c r="CR39" s="32">
        <f t="shared" ca="1" si="63"/>
        <v>48.87</v>
      </c>
      <c r="CS39" s="32">
        <f t="shared" ca="1" si="64"/>
        <v>14.81</v>
      </c>
      <c r="CT39" s="32">
        <f t="shared" ca="1" si="65"/>
        <v>115.05</v>
      </c>
      <c r="CU39" s="32">
        <f t="shared" ca="1" si="66"/>
        <v>455.38</v>
      </c>
      <c r="CV39" s="32">
        <f t="shared" ca="1" si="67"/>
        <v>794.01</v>
      </c>
      <c r="CW39" s="31">
        <f t="shared" ca="1" si="227"/>
        <v>-1437.29</v>
      </c>
      <c r="CX39" s="31">
        <f t="shared" ca="1" si="228"/>
        <v>-940.59000000000015</v>
      </c>
      <c r="CY39" s="31">
        <f t="shared" ca="1" si="229"/>
        <v>-1012.7799999999999</v>
      </c>
      <c r="CZ39" s="31">
        <f t="shared" ca="1" si="230"/>
        <v>-749.78000000000009</v>
      </c>
      <c r="DA39" s="31">
        <f t="shared" ca="1" si="231"/>
        <v>-323.94000000000005</v>
      </c>
      <c r="DB39" s="31">
        <f t="shared" ca="1" si="232"/>
        <v>-59.010000000000005</v>
      </c>
      <c r="DC39" s="31">
        <f t="shared" ca="1" si="233"/>
        <v>-167.27</v>
      </c>
      <c r="DD39" s="31">
        <f t="shared" ca="1" si="234"/>
        <v>-129.72999999999999</v>
      </c>
      <c r="DE39" s="31">
        <f t="shared" ca="1" si="235"/>
        <v>-39.33</v>
      </c>
      <c r="DF39" s="31">
        <f t="shared" ca="1" si="236"/>
        <v>-251.00999999999996</v>
      </c>
      <c r="DG39" s="31">
        <f t="shared" ca="1" si="237"/>
        <v>-993.56</v>
      </c>
      <c r="DH39" s="31">
        <f t="shared" ca="1" si="238"/>
        <v>-1732.39</v>
      </c>
      <c r="DI39" s="32">
        <f t="shared" ca="1" si="68"/>
        <v>-71.86</v>
      </c>
      <c r="DJ39" s="32">
        <f t="shared" ca="1" si="69"/>
        <v>-47.03</v>
      </c>
      <c r="DK39" s="32">
        <f t="shared" ca="1" si="70"/>
        <v>-50.64</v>
      </c>
      <c r="DL39" s="32">
        <f t="shared" ca="1" si="71"/>
        <v>-37.49</v>
      </c>
      <c r="DM39" s="32">
        <f t="shared" ca="1" si="72"/>
        <v>-16.2</v>
      </c>
      <c r="DN39" s="32">
        <f t="shared" ca="1" si="73"/>
        <v>-2.95</v>
      </c>
      <c r="DO39" s="32">
        <f t="shared" ca="1" si="74"/>
        <v>-8.36</v>
      </c>
      <c r="DP39" s="32">
        <f t="shared" ca="1" si="75"/>
        <v>-6.49</v>
      </c>
      <c r="DQ39" s="32">
        <f t="shared" ca="1" si="76"/>
        <v>-1.97</v>
      </c>
      <c r="DR39" s="32">
        <f t="shared" ca="1" si="77"/>
        <v>-12.55</v>
      </c>
      <c r="DS39" s="32">
        <f t="shared" ca="1" si="78"/>
        <v>-49.68</v>
      </c>
      <c r="DT39" s="32">
        <f t="shared" ca="1" si="79"/>
        <v>-86.62</v>
      </c>
      <c r="DU39" s="31">
        <f t="shared" ca="1" si="80"/>
        <v>-194.29</v>
      </c>
      <c r="DV39" s="31">
        <f t="shared" ca="1" si="81"/>
        <v>-125.35</v>
      </c>
      <c r="DW39" s="31">
        <f t="shared" ca="1" si="82"/>
        <v>-133.16999999999999</v>
      </c>
      <c r="DX39" s="31">
        <f t="shared" ca="1" si="83"/>
        <v>-97.16</v>
      </c>
      <c r="DY39" s="31">
        <f t="shared" ca="1" si="84"/>
        <v>-41.38</v>
      </c>
      <c r="DZ39" s="31">
        <f t="shared" ca="1" si="85"/>
        <v>-7.43</v>
      </c>
      <c r="EA39" s="31">
        <f t="shared" ca="1" si="86"/>
        <v>-20.74</v>
      </c>
      <c r="EB39" s="31">
        <f t="shared" ca="1" si="87"/>
        <v>-15.84</v>
      </c>
      <c r="EC39" s="31">
        <f t="shared" ca="1" si="88"/>
        <v>-4.7300000000000004</v>
      </c>
      <c r="ED39" s="31">
        <f t="shared" ca="1" si="89"/>
        <v>-29.7</v>
      </c>
      <c r="EE39" s="31">
        <f t="shared" ca="1" si="90"/>
        <v>-115.68</v>
      </c>
      <c r="EF39" s="31">
        <f t="shared" ca="1" si="91"/>
        <v>-198.5</v>
      </c>
      <c r="EG39" s="32">
        <f t="shared" ca="1" si="92"/>
        <v>-1703.4399999999998</v>
      </c>
      <c r="EH39" s="32">
        <f t="shared" ca="1" si="93"/>
        <v>-1112.97</v>
      </c>
      <c r="EI39" s="32">
        <f t="shared" ca="1" si="94"/>
        <v>-1196.5899999999999</v>
      </c>
      <c r="EJ39" s="32">
        <f t="shared" ca="1" si="95"/>
        <v>-884.43000000000006</v>
      </c>
      <c r="EK39" s="32">
        <f t="shared" ca="1" si="96"/>
        <v>-381.52000000000004</v>
      </c>
      <c r="EL39" s="32">
        <f t="shared" ca="1" si="97"/>
        <v>-69.390000000000015</v>
      </c>
      <c r="EM39" s="32">
        <f t="shared" ca="1" si="98"/>
        <v>-196.37</v>
      </c>
      <c r="EN39" s="32">
        <f t="shared" ca="1" si="99"/>
        <v>-152.06</v>
      </c>
      <c r="EO39" s="32">
        <f t="shared" ca="1" si="100"/>
        <v>-46.03</v>
      </c>
      <c r="EP39" s="32">
        <f t="shared" ca="1" si="101"/>
        <v>-293.25999999999993</v>
      </c>
      <c r="EQ39" s="32">
        <f t="shared" ca="1" si="102"/>
        <v>-1158.92</v>
      </c>
      <c r="ER39" s="32">
        <f t="shared" ca="1" si="103"/>
        <v>-2017.5100000000002</v>
      </c>
    </row>
    <row r="40" spans="1:148" x14ac:dyDescent="0.25">
      <c r="A40" t="s">
        <v>471</v>
      </c>
      <c r="B40" s="1" t="s">
        <v>34</v>
      </c>
      <c r="C40" t="str">
        <f t="shared" ca="1" si="1"/>
        <v>CES1/CES2</v>
      </c>
      <c r="D40" t="str">
        <f t="shared" ca="1" si="2"/>
        <v>Calgary Energy Centre</v>
      </c>
      <c r="E40" s="48">
        <v>15031.019200000001</v>
      </c>
      <c r="F40" s="48">
        <v>28561.929400000001</v>
      </c>
      <c r="G40" s="48">
        <v>80499.983200000002</v>
      </c>
      <c r="H40" s="48">
        <v>20201.223999999998</v>
      </c>
      <c r="I40" s="48">
        <v>70674.772299999997</v>
      </c>
      <c r="J40" s="48">
        <v>55300.045599999998</v>
      </c>
      <c r="K40" s="48">
        <v>39052.502999999997</v>
      </c>
      <c r="L40" s="48">
        <v>33728.710800000001</v>
      </c>
      <c r="M40" s="48">
        <v>30890.753199999999</v>
      </c>
      <c r="N40" s="48">
        <v>35104.4666</v>
      </c>
      <c r="O40" s="48">
        <v>1394.7268999999999</v>
      </c>
      <c r="P40" s="48">
        <v>43118.862000000001</v>
      </c>
      <c r="Q40" s="32">
        <v>424834.04</v>
      </c>
      <c r="R40" s="32">
        <v>506469.53</v>
      </c>
      <c r="S40" s="32">
        <v>1215989.58</v>
      </c>
      <c r="T40" s="32">
        <v>268949.42</v>
      </c>
      <c r="U40" s="32">
        <v>1107167.25</v>
      </c>
      <c r="V40" s="32">
        <v>892511.63</v>
      </c>
      <c r="W40" s="32">
        <v>842760.98</v>
      </c>
      <c r="X40" s="32">
        <v>706364.89</v>
      </c>
      <c r="Y40" s="32">
        <v>661487.51</v>
      </c>
      <c r="Z40" s="32">
        <v>995063.43</v>
      </c>
      <c r="AA40" s="32">
        <v>21539.5</v>
      </c>
      <c r="AB40" s="32">
        <v>1419542.98</v>
      </c>
      <c r="AC40" s="2">
        <v>1.39</v>
      </c>
      <c r="AD40" s="2">
        <v>1.39</v>
      </c>
      <c r="AE40" s="2">
        <v>1.39</v>
      </c>
      <c r="AF40" s="2">
        <v>1.39</v>
      </c>
      <c r="AG40" s="2">
        <v>1.39</v>
      </c>
      <c r="AH40" s="2">
        <v>1.39</v>
      </c>
      <c r="AI40" s="2">
        <v>1.39</v>
      </c>
      <c r="AJ40" s="2">
        <v>1.39</v>
      </c>
      <c r="AK40" s="2">
        <v>1.39</v>
      </c>
      <c r="AL40" s="2">
        <v>1.39</v>
      </c>
      <c r="AM40" s="2">
        <v>1.39</v>
      </c>
      <c r="AN40" s="2">
        <v>1.39</v>
      </c>
      <c r="AO40" s="33">
        <v>5905.19</v>
      </c>
      <c r="AP40" s="33">
        <v>7039.93</v>
      </c>
      <c r="AQ40" s="33">
        <v>16902.259999999998</v>
      </c>
      <c r="AR40" s="33">
        <v>3738.4</v>
      </c>
      <c r="AS40" s="33">
        <v>15389.62</v>
      </c>
      <c r="AT40" s="33">
        <v>12405.91</v>
      </c>
      <c r="AU40" s="33">
        <v>11714.38</v>
      </c>
      <c r="AV40" s="33">
        <v>9818.4699999999993</v>
      </c>
      <c r="AW40" s="33">
        <v>9194.68</v>
      </c>
      <c r="AX40" s="33">
        <v>13831.38</v>
      </c>
      <c r="AY40" s="33">
        <v>299.39999999999998</v>
      </c>
      <c r="AZ40" s="33">
        <v>19731.650000000001</v>
      </c>
      <c r="BA40" s="31">
        <f t="shared" si="44"/>
        <v>297.38</v>
      </c>
      <c r="BB40" s="31">
        <f t="shared" si="45"/>
        <v>354.53</v>
      </c>
      <c r="BC40" s="31">
        <f t="shared" si="46"/>
        <v>851.19</v>
      </c>
      <c r="BD40" s="31">
        <f t="shared" si="47"/>
        <v>1075.8</v>
      </c>
      <c r="BE40" s="31">
        <f t="shared" si="48"/>
        <v>4428.67</v>
      </c>
      <c r="BF40" s="31">
        <f t="shared" si="49"/>
        <v>3570.05</v>
      </c>
      <c r="BG40" s="31">
        <f t="shared" si="50"/>
        <v>4550.91</v>
      </c>
      <c r="BH40" s="31">
        <f t="shared" si="51"/>
        <v>3814.37</v>
      </c>
      <c r="BI40" s="31">
        <f t="shared" si="52"/>
        <v>3572.03</v>
      </c>
      <c r="BJ40" s="31">
        <f t="shared" si="53"/>
        <v>2786.18</v>
      </c>
      <c r="BK40" s="31">
        <f t="shared" si="54"/>
        <v>60.31</v>
      </c>
      <c r="BL40" s="31">
        <f t="shared" si="55"/>
        <v>3974.72</v>
      </c>
      <c r="BM40" s="6">
        <f t="shared" ca="1" si="251"/>
        <v>1.4999999999999999E-2</v>
      </c>
      <c r="BN40" s="6">
        <f t="shared" ca="1" si="251"/>
        <v>1.4999999999999999E-2</v>
      </c>
      <c r="BO40" s="6">
        <f t="shared" ca="1" si="251"/>
        <v>1.4999999999999999E-2</v>
      </c>
      <c r="BP40" s="6">
        <f t="shared" ca="1" si="251"/>
        <v>1.4999999999999999E-2</v>
      </c>
      <c r="BQ40" s="6">
        <f t="shared" ca="1" si="251"/>
        <v>1.4999999999999999E-2</v>
      </c>
      <c r="BR40" s="6">
        <f t="shared" ca="1" si="251"/>
        <v>1.4999999999999999E-2</v>
      </c>
      <c r="BS40" s="6">
        <f t="shared" ca="1" si="251"/>
        <v>1.4999999999999999E-2</v>
      </c>
      <c r="BT40" s="6">
        <f t="shared" ca="1" si="251"/>
        <v>1.4999999999999999E-2</v>
      </c>
      <c r="BU40" s="6">
        <f t="shared" ca="1" si="251"/>
        <v>1.4999999999999999E-2</v>
      </c>
      <c r="BV40" s="6">
        <f t="shared" ca="1" si="251"/>
        <v>1.4999999999999999E-2</v>
      </c>
      <c r="BW40" s="6">
        <f t="shared" ca="1" si="251"/>
        <v>1.4999999999999999E-2</v>
      </c>
      <c r="BX40" s="6">
        <f t="shared" ca="1" si="251"/>
        <v>1.4999999999999999E-2</v>
      </c>
      <c r="BY40" s="31">
        <f t="shared" ca="1" si="239"/>
        <v>6372.51</v>
      </c>
      <c r="BZ40" s="31">
        <f t="shared" ca="1" si="240"/>
        <v>7597.04</v>
      </c>
      <c r="CA40" s="31">
        <f t="shared" ca="1" si="241"/>
        <v>18239.84</v>
      </c>
      <c r="CB40" s="31">
        <f t="shared" ca="1" si="242"/>
        <v>4034.24</v>
      </c>
      <c r="CC40" s="31">
        <f t="shared" ca="1" si="243"/>
        <v>16607.509999999998</v>
      </c>
      <c r="CD40" s="31">
        <f t="shared" ca="1" si="244"/>
        <v>13387.67</v>
      </c>
      <c r="CE40" s="31">
        <f t="shared" ca="1" si="245"/>
        <v>12641.41</v>
      </c>
      <c r="CF40" s="31">
        <f t="shared" ca="1" si="246"/>
        <v>10595.47</v>
      </c>
      <c r="CG40" s="31">
        <f t="shared" ca="1" si="247"/>
        <v>9922.31</v>
      </c>
      <c r="CH40" s="31">
        <f t="shared" ca="1" si="248"/>
        <v>14925.95</v>
      </c>
      <c r="CI40" s="31">
        <f t="shared" ca="1" si="249"/>
        <v>323.08999999999997</v>
      </c>
      <c r="CJ40" s="31">
        <f t="shared" ca="1" si="250"/>
        <v>21293.14</v>
      </c>
      <c r="CK40" s="32">
        <f t="shared" ca="1" si="56"/>
        <v>2336.59</v>
      </c>
      <c r="CL40" s="32">
        <f t="shared" ca="1" si="57"/>
        <v>2785.58</v>
      </c>
      <c r="CM40" s="32">
        <f t="shared" ca="1" si="58"/>
        <v>6687.94</v>
      </c>
      <c r="CN40" s="32">
        <f t="shared" ca="1" si="59"/>
        <v>1479.22</v>
      </c>
      <c r="CO40" s="32">
        <f t="shared" ca="1" si="60"/>
        <v>6089.42</v>
      </c>
      <c r="CP40" s="32">
        <f t="shared" ca="1" si="61"/>
        <v>4908.8100000000004</v>
      </c>
      <c r="CQ40" s="32">
        <f t="shared" ca="1" si="62"/>
        <v>4635.1899999999996</v>
      </c>
      <c r="CR40" s="32">
        <f t="shared" ca="1" si="63"/>
        <v>3885.01</v>
      </c>
      <c r="CS40" s="32">
        <f t="shared" ca="1" si="64"/>
        <v>3638.18</v>
      </c>
      <c r="CT40" s="32">
        <f t="shared" ca="1" si="65"/>
        <v>5472.85</v>
      </c>
      <c r="CU40" s="32">
        <f t="shared" ca="1" si="66"/>
        <v>118.47</v>
      </c>
      <c r="CV40" s="32">
        <f t="shared" ca="1" si="67"/>
        <v>7807.49</v>
      </c>
      <c r="CW40" s="31">
        <f t="shared" ca="1" si="227"/>
        <v>2506.5300000000007</v>
      </c>
      <c r="CX40" s="31">
        <f t="shared" ca="1" si="228"/>
        <v>2988.1599999999989</v>
      </c>
      <c r="CY40" s="31">
        <f t="shared" ca="1" si="229"/>
        <v>7174.33</v>
      </c>
      <c r="CZ40" s="31">
        <f t="shared" ca="1" si="230"/>
        <v>699.26</v>
      </c>
      <c r="DA40" s="31">
        <f t="shared" ca="1" si="231"/>
        <v>2878.6399999999994</v>
      </c>
      <c r="DB40" s="31">
        <f t="shared" ca="1" si="232"/>
        <v>2320.5199999999995</v>
      </c>
      <c r="DC40" s="31">
        <f t="shared" ca="1" si="233"/>
        <v>1011.3099999999995</v>
      </c>
      <c r="DD40" s="31">
        <f t="shared" ca="1" si="234"/>
        <v>847.64000000000033</v>
      </c>
      <c r="DE40" s="31">
        <f t="shared" ca="1" si="235"/>
        <v>793.77999999999929</v>
      </c>
      <c r="DF40" s="31">
        <f t="shared" ca="1" si="236"/>
        <v>3781.2400000000039</v>
      </c>
      <c r="DG40" s="31">
        <f t="shared" ca="1" si="237"/>
        <v>81.849999999999966</v>
      </c>
      <c r="DH40" s="31">
        <f t="shared" ca="1" si="238"/>
        <v>5394.2599999999966</v>
      </c>
      <c r="DI40" s="32">
        <f t="shared" ca="1" si="68"/>
        <v>125.33</v>
      </c>
      <c r="DJ40" s="32">
        <f t="shared" ca="1" si="69"/>
        <v>149.41</v>
      </c>
      <c r="DK40" s="32">
        <f t="shared" ca="1" si="70"/>
        <v>358.72</v>
      </c>
      <c r="DL40" s="32">
        <f t="shared" ca="1" si="71"/>
        <v>34.96</v>
      </c>
      <c r="DM40" s="32">
        <f t="shared" ca="1" si="72"/>
        <v>143.93</v>
      </c>
      <c r="DN40" s="32">
        <f t="shared" ca="1" si="73"/>
        <v>116.03</v>
      </c>
      <c r="DO40" s="32">
        <f t="shared" ca="1" si="74"/>
        <v>50.57</v>
      </c>
      <c r="DP40" s="32">
        <f t="shared" ca="1" si="75"/>
        <v>42.38</v>
      </c>
      <c r="DQ40" s="32">
        <f t="shared" ca="1" si="76"/>
        <v>39.69</v>
      </c>
      <c r="DR40" s="32">
        <f t="shared" ca="1" si="77"/>
        <v>189.06</v>
      </c>
      <c r="DS40" s="32">
        <f t="shared" ca="1" si="78"/>
        <v>4.09</v>
      </c>
      <c r="DT40" s="32">
        <f t="shared" ca="1" si="79"/>
        <v>269.70999999999998</v>
      </c>
      <c r="DU40" s="31">
        <f t="shared" ca="1" si="80"/>
        <v>338.82</v>
      </c>
      <c r="DV40" s="31">
        <f t="shared" ca="1" si="81"/>
        <v>398.23</v>
      </c>
      <c r="DW40" s="31">
        <f t="shared" ca="1" si="82"/>
        <v>943.33</v>
      </c>
      <c r="DX40" s="31">
        <f t="shared" ca="1" si="83"/>
        <v>90.61</v>
      </c>
      <c r="DY40" s="31">
        <f t="shared" ca="1" si="84"/>
        <v>367.71</v>
      </c>
      <c r="DZ40" s="31">
        <f t="shared" ca="1" si="85"/>
        <v>291.99</v>
      </c>
      <c r="EA40" s="31">
        <f t="shared" ca="1" si="86"/>
        <v>125.39</v>
      </c>
      <c r="EB40" s="31">
        <f t="shared" ca="1" si="87"/>
        <v>103.48</v>
      </c>
      <c r="EC40" s="31">
        <f t="shared" ca="1" si="88"/>
        <v>95.39</v>
      </c>
      <c r="ED40" s="31">
        <f t="shared" ca="1" si="89"/>
        <v>447.44</v>
      </c>
      <c r="EE40" s="31">
        <f t="shared" ca="1" si="90"/>
        <v>9.5299999999999994</v>
      </c>
      <c r="EF40" s="31">
        <f t="shared" ca="1" si="91"/>
        <v>618.08000000000004</v>
      </c>
      <c r="EG40" s="32">
        <f t="shared" ca="1" si="92"/>
        <v>2970.6800000000007</v>
      </c>
      <c r="EH40" s="32">
        <f t="shared" ca="1" si="93"/>
        <v>3535.7999999999988</v>
      </c>
      <c r="EI40" s="32">
        <f t="shared" ca="1" si="94"/>
        <v>8476.380000000001</v>
      </c>
      <c r="EJ40" s="32">
        <f t="shared" ca="1" si="95"/>
        <v>824.83</v>
      </c>
      <c r="EK40" s="32">
        <f t="shared" ca="1" si="96"/>
        <v>3390.2799999999993</v>
      </c>
      <c r="EL40" s="32">
        <f t="shared" ca="1" si="97"/>
        <v>2728.54</v>
      </c>
      <c r="EM40" s="32">
        <f t="shared" ca="1" si="98"/>
        <v>1187.2699999999995</v>
      </c>
      <c r="EN40" s="32">
        <f t="shared" ca="1" si="99"/>
        <v>993.50000000000034</v>
      </c>
      <c r="EO40" s="32">
        <f t="shared" ca="1" si="100"/>
        <v>928.85999999999933</v>
      </c>
      <c r="EP40" s="32">
        <f t="shared" ca="1" si="101"/>
        <v>4417.7400000000034</v>
      </c>
      <c r="EQ40" s="32">
        <f t="shared" ca="1" si="102"/>
        <v>95.46999999999997</v>
      </c>
      <c r="ER40" s="32">
        <f t="shared" ca="1" si="103"/>
        <v>6282.0499999999965</v>
      </c>
    </row>
    <row r="41" spans="1:148" x14ac:dyDescent="0.25">
      <c r="A41" t="s">
        <v>471</v>
      </c>
      <c r="B41" s="1" t="s">
        <v>35</v>
      </c>
      <c r="C41" t="str">
        <f t="shared" ca="1" si="1"/>
        <v>CES1/CES2</v>
      </c>
      <c r="D41" t="str">
        <f t="shared" ca="1" si="2"/>
        <v>Calgary Energy Centre</v>
      </c>
      <c r="E41" s="48">
        <v>8697.6288000000004</v>
      </c>
      <c r="F41" s="48">
        <v>15690.998</v>
      </c>
      <c r="G41" s="48">
        <v>44528.717799999999</v>
      </c>
      <c r="H41" s="48">
        <v>12098.1675</v>
      </c>
      <c r="I41" s="48">
        <v>45100.148999999998</v>
      </c>
      <c r="J41" s="48">
        <v>34363.413999999997</v>
      </c>
      <c r="K41" s="48">
        <v>25579.840499999998</v>
      </c>
      <c r="L41" s="48">
        <v>21144.731199999998</v>
      </c>
      <c r="M41" s="48">
        <v>19460.7081</v>
      </c>
      <c r="N41" s="48">
        <v>19304.786400000001</v>
      </c>
      <c r="O41" s="48">
        <v>870.45259999999996</v>
      </c>
      <c r="P41" s="48">
        <v>24044.903900000001</v>
      </c>
      <c r="Q41" s="32">
        <v>233591.01</v>
      </c>
      <c r="R41" s="32">
        <v>279380.51</v>
      </c>
      <c r="S41" s="32">
        <v>671672.44</v>
      </c>
      <c r="T41" s="32">
        <v>162629.10999999999</v>
      </c>
      <c r="U41" s="32">
        <v>716904.49</v>
      </c>
      <c r="V41" s="32">
        <v>556611.86</v>
      </c>
      <c r="W41" s="32">
        <v>558604.87</v>
      </c>
      <c r="X41" s="32">
        <v>456273.64</v>
      </c>
      <c r="Y41" s="32">
        <v>419497.51</v>
      </c>
      <c r="Z41" s="32">
        <v>539604.38</v>
      </c>
      <c r="AA41" s="32">
        <v>13504.02</v>
      </c>
      <c r="AB41" s="32">
        <v>783664.15</v>
      </c>
      <c r="AC41" s="2">
        <v>1.39</v>
      </c>
      <c r="AD41" s="2">
        <v>1.39</v>
      </c>
      <c r="AE41" s="2">
        <v>1.39</v>
      </c>
      <c r="AF41" s="2">
        <v>1.39</v>
      </c>
      <c r="AG41" s="2">
        <v>1.39</v>
      </c>
      <c r="AH41" s="2">
        <v>1.39</v>
      </c>
      <c r="AI41" s="2">
        <v>1.39</v>
      </c>
      <c r="AJ41" s="2">
        <v>1.39</v>
      </c>
      <c r="AK41" s="2">
        <v>1.39</v>
      </c>
      <c r="AL41" s="2">
        <v>1.39</v>
      </c>
      <c r="AM41" s="2">
        <v>1.39</v>
      </c>
      <c r="AN41" s="2">
        <v>1.39</v>
      </c>
      <c r="AO41" s="33">
        <v>3246.91</v>
      </c>
      <c r="AP41" s="33">
        <v>3883.39</v>
      </c>
      <c r="AQ41" s="33">
        <v>9336.25</v>
      </c>
      <c r="AR41" s="33">
        <v>2260.54</v>
      </c>
      <c r="AS41" s="33">
        <v>9964.9699999999993</v>
      </c>
      <c r="AT41" s="33">
        <v>7736.9</v>
      </c>
      <c r="AU41" s="33">
        <v>7764.61</v>
      </c>
      <c r="AV41" s="33">
        <v>6342.2</v>
      </c>
      <c r="AW41" s="33">
        <v>5831.02</v>
      </c>
      <c r="AX41" s="33">
        <v>7500.5</v>
      </c>
      <c r="AY41" s="33">
        <v>187.71</v>
      </c>
      <c r="AZ41" s="33">
        <v>10892.93</v>
      </c>
      <c r="BA41" s="31">
        <f t="shared" si="44"/>
        <v>163.51</v>
      </c>
      <c r="BB41" s="31">
        <f t="shared" si="45"/>
        <v>195.57</v>
      </c>
      <c r="BC41" s="31">
        <f t="shared" si="46"/>
        <v>470.17</v>
      </c>
      <c r="BD41" s="31">
        <f t="shared" si="47"/>
        <v>650.52</v>
      </c>
      <c r="BE41" s="31">
        <f t="shared" si="48"/>
        <v>2867.62</v>
      </c>
      <c r="BF41" s="31">
        <f t="shared" si="49"/>
        <v>2226.4499999999998</v>
      </c>
      <c r="BG41" s="31">
        <f t="shared" si="50"/>
        <v>3016.47</v>
      </c>
      <c r="BH41" s="31">
        <f t="shared" si="51"/>
        <v>2463.88</v>
      </c>
      <c r="BI41" s="31">
        <f t="shared" si="52"/>
        <v>2265.29</v>
      </c>
      <c r="BJ41" s="31">
        <f t="shared" si="53"/>
        <v>1510.89</v>
      </c>
      <c r="BK41" s="31">
        <f t="shared" si="54"/>
        <v>37.81</v>
      </c>
      <c r="BL41" s="31">
        <f t="shared" si="55"/>
        <v>2194.2600000000002</v>
      </c>
      <c r="BM41" s="6">
        <f t="shared" ca="1" si="251"/>
        <v>1.4999999999999999E-2</v>
      </c>
      <c r="BN41" s="6">
        <f t="shared" ca="1" si="251"/>
        <v>1.4999999999999999E-2</v>
      </c>
      <c r="BO41" s="6">
        <f t="shared" ca="1" si="251"/>
        <v>1.4999999999999999E-2</v>
      </c>
      <c r="BP41" s="6">
        <f t="shared" ca="1" si="251"/>
        <v>1.4999999999999999E-2</v>
      </c>
      <c r="BQ41" s="6">
        <f t="shared" ca="1" si="251"/>
        <v>1.4999999999999999E-2</v>
      </c>
      <c r="BR41" s="6">
        <f t="shared" ca="1" si="251"/>
        <v>1.4999999999999999E-2</v>
      </c>
      <c r="BS41" s="6">
        <f t="shared" ca="1" si="251"/>
        <v>1.4999999999999999E-2</v>
      </c>
      <c r="BT41" s="6">
        <f t="shared" ca="1" si="251"/>
        <v>1.4999999999999999E-2</v>
      </c>
      <c r="BU41" s="6">
        <f t="shared" ca="1" si="251"/>
        <v>1.4999999999999999E-2</v>
      </c>
      <c r="BV41" s="6">
        <f t="shared" ca="1" si="251"/>
        <v>1.4999999999999999E-2</v>
      </c>
      <c r="BW41" s="6">
        <f t="shared" ca="1" si="251"/>
        <v>1.4999999999999999E-2</v>
      </c>
      <c r="BX41" s="6">
        <f t="shared" ca="1" si="251"/>
        <v>1.4999999999999999E-2</v>
      </c>
      <c r="BY41" s="31">
        <f t="shared" ca="1" si="239"/>
        <v>3503.87</v>
      </c>
      <c r="BZ41" s="31">
        <f t="shared" ca="1" si="240"/>
        <v>4190.71</v>
      </c>
      <c r="CA41" s="31">
        <f t="shared" ca="1" si="241"/>
        <v>10075.09</v>
      </c>
      <c r="CB41" s="31">
        <f t="shared" ca="1" si="242"/>
        <v>2439.44</v>
      </c>
      <c r="CC41" s="31">
        <f t="shared" ca="1" si="243"/>
        <v>10753.57</v>
      </c>
      <c r="CD41" s="31">
        <f t="shared" ca="1" si="244"/>
        <v>8349.18</v>
      </c>
      <c r="CE41" s="31">
        <f t="shared" ca="1" si="245"/>
        <v>8379.07</v>
      </c>
      <c r="CF41" s="31">
        <f t="shared" ca="1" si="246"/>
        <v>6844.1</v>
      </c>
      <c r="CG41" s="31">
        <f t="shared" ca="1" si="247"/>
        <v>6292.46</v>
      </c>
      <c r="CH41" s="31">
        <f t="shared" ca="1" si="248"/>
        <v>8094.07</v>
      </c>
      <c r="CI41" s="31">
        <f t="shared" ca="1" si="249"/>
        <v>202.56</v>
      </c>
      <c r="CJ41" s="31">
        <f t="shared" ca="1" si="250"/>
        <v>11754.96</v>
      </c>
      <c r="CK41" s="32">
        <f t="shared" ca="1" si="56"/>
        <v>1284.75</v>
      </c>
      <c r="CL41" s="32">
        <f t="shared" ca="1" si="57"/>
        <v>1536.59</v>
      </c>
      <c r="CM41" s="32">
        <f t="shared" ca="1" si="58"/>
        <v>3694.2</v>
      </c>
      <c r="CN41" s="32">
        <f t="shared" ca="1" si="59"/>
        <v>894.46</v>
      </c>
      <c r="CO41" s="32">
        <f t="shared" ca="1" si="60"/>
        <v>3942.97</v>
      </c>
      <c r="CP41" s="32">
        <f t="shared" ca="1" si="61"/>
        <v>3061.37</v>
      </c>
      <c r="CQ41" s="32">
        <f t="shared" ca="1" si="62"/>
        <v>3072.33</v>
      </c>
      <c r="CR41" s="32">
        <f t="shared" ca="1" si="63"/>
        <v>2509.5100000000002</v>
      </c>
      <c r="CS41" s="32">
        <f t="shared" ca="1" si="64"/>
        <v>2307.2399999999998</v>
      </c>
      <c r="CT41" s="32">
        <f t="shared" ca="1" si="65"/>
        <v>2967.82</v>
      </c>
      <c r="CU41" s="32">
        <f t="shared" ca="1" si="66"/>
        <v>74.27</v>
      </c>
      <c r="CV41" s="32">
        <f t="shared" ca="1" si="67"/>
        <v>4310.1499999999996</v>
      </c>
      <c r="CW41" s="31">
        <f t="shared" ca="1" si="227"/>
        <v>1378.2</v>
      </c>
      <c r="CX41" s="31">
        <f t="shared" ca="1" si="228"/>
        <v>1648.3400000000004</v>
      </c>
      <c r="CY41" s="31">
        <f t="shared" ca="1" si="229"/>
        <v>3962.8700000000008</v>
      </c>
      <c r="CZ41" s="31">
        <f t="shared" ca="1" si="230"/>
        <v>422.84000000000015</v>
      </c>
      <c r="DA41" s="31">
        <f t="shared" ca="1" si="231"/>
        <v>1863.9499999999998</v>
      </c>
      <c r="DB41" s="31">
        <f t="shared" ca="1" si="232"/>
        <v>1447.1999999999998</v>
      </c>
      <c r="DC41" s="31">
        <f t="shared" ca="1" si="233"/>
        <v>670.32000000000016</v>
      </c>
      <c r="DD41" s="31">
        <f t="shared" ca="1" si="234"/>
        <v>547.53000000000065</v>
      </c>
      <c r="DE41" s="31">
        <f t="shared" ca="1" si="235"/>
        <v>503.39000000000033</v>
      </c>
      <c r="DF41" s="31">
        <f t="shared" ca="1" si="236"/>
        <v>2050.4999999999991</v>
      </c>
      <c r="DG41" s="31">
        <f t="shared" ca="1" si="237"/>
        <v>51.309999999999974</v>
      </c>
      <c r="DH41" s="31">
        <f t="shared" ca="1" si="238"/>
        <v>2977.9199999999983</v>
      </c>
      <c r="DI41" s="32">
        <f t="shared" ca="1" si="68"/>
        <v>68.91</v>
      </c>
      <c r="DJ41" s="32">
        <f t="shared" ca="1" si="69"/>
        <v>82.42</v>
      </c>
      <c r="DK41" s="32">
        <f t="shared" ca="1" si="70"/>
        <v>198.14</v>
      </c>
      <c r="DL41" s="32">
        <f t="shared" ca="1" si="71"/>
        <v>21.14</v>
      </c>
      <c r="DM41" s="32">
        <f t="shared" ca="1" si="72"/>
        <v>93.2</v>
      </c>
      <c r="DN41" s="32">
        <f t="shared" ca="1" si="73"/>
        <v>72.36</v>
      </c>
      <c r="DO41" s="32">
        <f t="shared" ca="1" si="74"/>
        <v>33.520000000000003</v>
      </c>
      <c r="DP41" s="32">
        <f t="shared" ca="1" si="75"/>
        <v>27.38</v>
      </c>
      <c r="DQ41" s="32">
        <f t="shared" ca="1" si="76"/>
        <v>25.17</v>
      </c>
      <c r="DR41" s="32">
        <f t="shared" ca="1" si="77"/>
        <v>102.53</v>
      </c>
      <c r="DS41" s="32">
        <f t="shared" ca="1" si="78"/>
        <v>2.57</v>
      </c>
      <c r="DT41" s="32">
        <f t="shared" ca="1" si="79"/>
        <v>148.9</v>
      </c>
      <c r="DU41" s="31">
        <f t="shared" ca="1" si="80"/>
        <v>186.3</v>
      </c>
      <c r="DV41" s="31">
        <f t="shared" ca="1" si="81"/>
        <v>219.67</v>
      </c>
      <c r="DW41" s="31">
        <f t="shared" ca="1" si="82"/>
        <v>521.05999999999995</v>
      </c>
      <c r="DX41" s="31">
        <f t="shared" ca="1" si="83"/>
        <v>54.79</v>
      </c>
      <c r="DY41" s="31">
        <f t="shared" ca="1" si="84"/>
        <v>238.09</v>
      </c>
      <c r="DZ41" s="31">
        <f t="shared" ca="1" si="85"/>
        <v>182.1</v>
      </c>
      <c r="EA41" s="31">
        <f t="shared" ca="1" si="86"/>
        <v>83.11</v>
      </c>
      <c r="EB41" s="31">
        <f t="shared" ca="1" si="87"/>
        <v>66.84</v>
      </c>
      <c r="EC41" s="31">
        <f t="shared" ca="1" si="88"/>
        <v>60.49</v>
      </c>
      <c r="ED41" s="31">
        <f t="shared" ca="1" si="89"/>
        <v>242.64</v>
      </c>
      <c r="EE41" s="31">
        <f t="shared" ca="1" si="90"/>
        <v>5.97</v>
      </c>
      <c r="EF41" s="31">
        <f t="shared" ca="1" si="91"/>
        <v>341.21</v>
      </c>
      <c r="EG41" s="32">
        <f t="shared" ca="1" si="92"/>
        <v>1633.41</v>
      </c>
      <c r="EH41" s="32">
        <f t="shared" ca="1" si="93"/>
        <v>1950.4300000000005</v>
      </c>
      <c r="EI41" s="32">
        <f t="shared" ca="1" si="94"/>
        <v>4682.0700000000015</v>
      </c>
      <c r="EJ41" s="32">
        <f t="shared" ca="1" si="95"/>
        <v>498.77000000000015</v>
      </c>
      <c r="EK41" s="32">
        <f t="shared" ca="1" si="96"/>
        <v>2195.2399999999998</v>
      </c>
      <c r="EL41" s="32">
        <f t="shared" ca="1" si="97"/>
        <v>1701.6599999999996</v>
      </c>
      <c r="EM41" s="32">
        <f t="shared" ca="1" si="98"/>
        <v>786.95000000000016</v>
      </c>
      <c r="EN41" s="32">
        <f t="shared" ca="1" si="99"/>
        <v>641.75000000000068</v>
      </c>
      <c r="EO41" s="32">
        <f t="shared" ca="1" si="100"/>
        <v>589.0500000000003</v>
      </c>
      <c r="EP41" s="32">
        <f t="shared" ca="1" si="101"/>
        <v>2395.6699999999992</v>
      </c>
      <c r="EQ41" s="32">
        <f t="shared" ca="1" si="102"/>
        <v>59.849999999999973</v>
      </c>
      <c r="ER41" s="32">
        <f t="shared" ca="1" si="103"/>
        <v>3468.0299999999984</v>
      </c>
    </row>
    <row r="42" spans="1:148" x14ac:dyDescent="0.25">
      <c r="A42" t="s">
        <v>472</v>
      </c>
      <c r="B42" s="1" t="s">
        <v>85</v>
      </c>
      <c r="C42" t="str">
        <f t="shared" ca="1" si="1"/>
        <v>CHIN</v>
      </c>
      <c r="D42" t="str">
        <f t="shared" ca="1" si="2"/>
        <v>Chin Chute Hydro Facility</v>
      </c>
      <c r="E42" s="48">
        <v>0</v>
      </c>
      <c r="F42" s="48">
        <v>0</v>
      </c>
      <c r="G42" s="48">
        <v>0</v>
      </c>
      <c r="H42" s="48">
        <v>1954.8252</v>
      </c>
      <c r="I42" s="48">
        <v>6937.2830000000004</v>
      </c>
      <c r="J42" s="48">
        <v>5862.0020000000004</v>
      </c>
      <c r="K42" s="48">
        <v>6270.9553999999998</v>
      </c>
      <c r="L42" s="48">
        <v>4500.3374000000003</v>
      </c>
      <c r="M42" s="48">
        <v>4357.7101000000002</v>
      </c>
      <c r="N42" s="48">
        <v>925.44989999999996</v>
      </c>
      <c r="O42" s="48">
        <v>0</v>
      </c>
      <c r="P42" s="48">
        <v>0</v>
      </c>
      <c r="Q42" s="32">
        <v>0</v>
      </c>
      <c r="R42" s="32">
        <v>0</v>
      </c>
      <c r="S42" s="32">
        <v>0</v>
      </c>
      <c r="T42" s="32">
        <v>27507.52</v>
      </c>
      <c r="U42" s="32">
        <v>111533.15</v>
      </c>
      <c r="V42" s="32">
        <v>90939.23</v>
      </c>
      <c r="W42" s="32">
        <v>111501.95</v>
      </c>
      <c r="X42" s="32">
        <v>80010.320000000007</v>
      </c>
      <c r="Y42" s="32">
        <v>76430.289999999994</v>
      </c>
      <c r="Z42" s="32">
        <v>21105.439999999999</v>
      </c>
      <c r="AA42" s="32">
        <v>0</v>
      </c>
      <c r="AB42" s="32">
        <v>0</v>
      </c>
      <c r="AC42" s="2">
        <v>2.91</v>
      </c>
      <c r="AD42" s="2">
        <v>2.91</v>
      </c>
      <c r="AE42" s="2">
        <v>2.91</v>
      </c>
      <c r="AF42" s="2">
        <v>2.91</v>
      </c>
      <c r="AG42" s="2">
        <v>2.91</v>
      </c>
      <c r="AH42" s="2">
        <v>2.91</v>
      </c>
      <c r="AI42" s="2">
        <v>2.91</v>
      </c>
      <c r="AJ42" s="2">
        <v>2.91</v>
      </c>
      <c r="AK42" s="2">
        <v>2.91</v>
      </c>
      <c r="AL42" s="2">
        <v>2.91</v>
      </c>
      <c r="AM42" s="2">
        <v>2.91</v>
      </c>
      <c r="AN42" s="2">
        <v>2.91</v>
      </c>
      <c r="AO42" s="33">
        <v>0</v>
      </c>
      <c r="AP42" s="33">
        <v>0</v>
      </c>
      <c r="AQ42" s="33">
        <v>0</v>
      </c>
      <c r="AR42" s="33">
        <v>800.47</v>
      </c>
      <c r="AS42" s="33">
        <v>3245.61</v>
      </c>
      <c r="AT42" s="33">
        <v>2646.33</v>
      </c>
      <c r="AU42" s="33">
        <v>3244.71</v>
      </c>
      <c r="AV42" s="33">
        <v>2328.3000000000002</v>
      </c>
      <c r="AW42" s="33">
        <v>2224.12</v>
      </c>
      <c r="AX42" s="33">
        <v>614.16999999999996</v>
      </c>
      <c r="AY42" s="33">
        <v>0</v>
      </c>
      <c r="AZ42" s="33">
        <v>0</v>
      </c>
      <c r="BA42" s="31">
        <f t="shared" si="44"/>
        <v>0</v>
      </c>
      <c r="BB42" s="31">
        <f t="shared" si="45"/>
        <v>0</v>
      </c>
      <c r="BC42" s="31">
        <f t="shared" si="46"/>
        <v>0</v>
      </c>
      <c r="BD42" s="31">
        <f t="shared" si="47"/>
        <v>110.03</v>
      </c>
      <c r="BE42" s="31">
        <f t="shared" si="48"/>
        <v>446.13</v>
      </c>
      <c r="BF42" s="31">
        <f t="shared" si="49"/>
        <v>363.76</v>
      </c>
      <c r="BG42" s="31">
        <f t="shared" si="50"/>
        <v>602.11</v>
      </c>
      <c r="BH42" s="31">
        <f t="shared" si="51"/>
        <v>432.06</v>
      </c>
      <c r="BI42" s="31">
        <f t="shared" si="52"/>
        <v>412.72</v>
      </c>
      <c r="BJ42" s="31">
        <f t="shared" si="53"/>
        <v>59.1</v>
      </c>
      <c r="BK42" s="31">
        <f t="shared" si="54"/>
        <v>0</v>
      </c>
      <c r="BL42" s="31">
        <f t="shared" si="55"/>
        <v>0</v>
      </c>
      <c r="BM42" s="6">
        <f t="shared" ca="1" si="251"/>
        <v>1.5E-3</v>
      </c>
      <c r="BN42" s="6">
        <f t="shared" ca="1" si="251"/>
        <v>1.5E-3</v>
      </c>
      <c r="BO42" s="6">
        <f t="shared" ca="1" si="251"/>
        <v>1.5E-3</v>
      </c>
      <c r="BP42" s="6">
        <f t="shared" ca="1" si="251"/>
        <v>1.5E-3</v>
      </c>
      <c r="BQ42" s="6">
        <f t="shared" ca="1" si="251"/>
        <v>1.5E-3</v>
      </c>
      <c r="BR42" s="6">
        <f t="shared" ca="1" si="251"/>
        <v>1.5E-3</v>
      </c>
      <c r="BS42" s="6">
        <f t="shared" ca="1" si="251"/>
        <v>1.5E-3</v>
      </c>
      <c r="BT42" s="6">
        <f t="shared" ca="1" si="251"/>
        <v>1.5E-3</v>
      </c>
      <c r="BU42" s="6">
        <f t="shared" ca="1" si="251"/>
        <v>1.5E-3</v>
      </c>
      <c r="BV42" s="6">
        <f t="shared" ca="1" si="251"/>
        <v>1.5E-3</v>
      </c>
      <c r="BW42" s="6">
        <f t="shared" ca="1" si="251"/>
        <v>1.5E-3</v>
      </c>
      <c r="BX42" s="6">
        <f t="shared" ca="1" si="251"/>
        <v>1.5E-3</v>
      </c>
      <c r="BY42" s="31">
        <f t="shared" ca="1" si="239"/>
        <v>0</v>
      </c>
      <c r="BZ42" s="31">
        <f t="shared" ca="1" si="240"/>
        <v>0</v>
      </c>
      <c r="CA42" s="31">
        <f t="shared" ca="1" si="241"/>
        <v>0</v>
      </c>
      <c r="CB42" s="31">
        <f t="shared" ca="1" si="242"/>
        <v>41.26</v>
      </c>
      <c r="CC42" s="31">
        <f t="shared" ca="1" si="243"/>
        <v>167.3</v>
      </c>
      <c r="CD42" s="31">
        <f t="shared" ca="1" si="244"/>
        <v>136.41</v>
      </c>
      <c r="CE42" s="31">
        <f t="shared" ca="1" si="245"/>
        <v>167.25</v>
      </c>
      <c r="CF42" s="31">
        <f t="shared" ca="1" si="246"/>
        <v>120.02</v>
      </c>
      <c r="CG42" s="31">
        <f t="shared" ca="1" si="247"/>
        <v>114.65</v>
      </c>
      <c r="CH42" s="31">
        <f t="shared" ca="1" si="248"/>
        <v>31.66</v>
      </c>
      <c r="CI42" s="31">
        <f t="shared" ca="1" si="249"/>
        <v>0</v>
      </c>
      <c r="CJ42" s="31">
        <f t="shared" ca="1" si="250"/>
        <v>0</v>
      </c>
      <c r="CK42" s="32">
        <f t="shared" ca="1" si="56"/>
        <v>0</v>
      </c>
      <c r="CL42" s="32">
        <f t="shared" ca="1" si="57"/>
        <v>0</v>
      </c>
      <c r="CM42" s="32">
        <f t="shared" ca="1" si="58"/>
        <v>0</v>
      </c>
      <c r="CN42" s="32">
        <f t="shared" ca="1" si="59"/>
        <v>151.29</v>
      </c>
      <c r="CO42" s="32">
        <f t="shared" ca="1" si="60"/>
        <v>613.42999999999995</v>
      </c>
      <c r="CP42" s="32">
        <f t="shared" ca="1" si="61"/>
        <v>500.17</v>
      </c>
      <c r="CQ42" s="32">
        <f t="shared" ca="1" si="62"/>
        <v>613.26</v>
      </c>
      <c r="CR42" s="32">
        <f t="shared" ca="1" si="63"/>
        <v>440.06</v>
      </c>
      <c r="CS42" s="32">
        <f t="shared" ca="1" si="64"/>
        <v>420.37</v>
      </c>
      <c r="CT42" s="32">
        <f t="shared" ca="1" si="65"/>
        <v>116.08</v>
      </c>
      <c r="CU42" s="32">
        <f t="shared" ca="1" si="66"/>
        <v>0</v>
      </c>
      <c r="CV42" s="32">
        <f t="shared" ca="1" si="67"/>
        <v>0</v>
      </c>
      <c r="CW42" s="31">
        <f t="shared" ca="1" si="227"/>
        <v>0</v>
      </c>
      <c r="CX42" s="31">
        <f t="shared" ca="1" si="228"/>
        <v>0</v>
      </c>
      <c r="CY42" s="31">
        <f t="shared" ca="1" si="229"/>
        <v>0</v>
      </c>
      <c r="CZ42" s="31">
        <f t="shared" ca="1" si="230"/>
        <v>-717.95</v>
      </c>
      <c r="DA42" s="31">
        <f t="shared" ca="1" si="231"/>
        <v>-2911.01</v>
      </c>
      <c r="DB42" s="31">
        <f t="shared" ca="1" si="232"/>
        <v>-2373.5100000000002</v>
      </c>
      <c r="DC42" s="31">
        <f t="shared" ca="1" si="233"/>
        <v>-3066.31</v>
      </c>
      <c r="DD42" s="31">
        <f t="shared" ca="1" si="234"/>
        <v>-2200.2800000000002</v>
      </c>
      <c r="DE42" s="31">
        <f t="shared" ca="1" si="235"/>
        <v>-2101.8199999999997</v>
      </c>
      <c r="DF42" s="31">
        <f t="shared" ca="1" si="236"/>
        <v>-525.53</v>
      </c>
      <c r="DG42" s="31">
        <f t="shared" ca="1" si="237"/>
        <v>0</v>
      </c>
      <c r="DH42" s="31">
        <f t="shared" ca="1" si="238"/>
        <v>0</v>
      </c>
      <c r="DI42" s="32">
        <f t="shared" ca="1" si="68"/>
        <v>0</v>
      </c>
      <c r="DJ42" s="32">
        <f t="shared" ca="1" si="69"/>
        <v>0</v>
      </c>
      <c r="DK42" s="32">
        <f t="shared" ca="1" si="70"/>
        <v>0</v>
      </c>
      <c r="DL42" s="32">
        <f t="shared" ca="1" si="71"/>
        <v>-35.9</v>
      </c>
      <c r="DM42" s="32">
        <f t="shared" ca="1" si="72"/>
        <v>-145.55000000000001</v>
      </c>
      <c r="DN42" s="32">
        <f t="shared" ca="1" si="73"/>
        <v>-118.68</v>
      </c>
      <c r="DO42" s="32">
        <f t="shared" ca="1" si="74"/>
        <v>-153.32</v>
      </c>
      <c r="DP42" s="32">
        <f t="shared" ca="1" si="75"/>
        <v>-110.01</v>
      </c>
      <c r="DQ42" s="32">
        <f t="shared" ca="1" si="76"/>
        <v>-105.09</v>
      </c>
      <c r="DR42" s="32">
        <f t="shared" ca="1" si="77"/>
        <v>-26.28</v>
      </c>
      <c r="DS42" s="32">
        <f t="shared" ca="1" si="78"/>
        <v>0</v>
      </c>
      <c r="DT42" s="32">
        <f t="shared" ca="1" si="79"/>
        <v>0</v>
      </c>
      <c r="DU42" s="31">
        <f t="shared" ca="1" si="80"/>
        <v>0</v>
      </c>
      <c r="DV42" s="31">
        <f t="shared" ca="1" si="81"/>
        <v>0</v>
      </c>
      <c r="DW42" s="31">
        <f t="shared" ca="1" si="82"/>
        <v>0</v>
      </c>
      <c r="DX42" s="31">
        <f t="shared" ca="1" si="83"/>
        <v>-93.03</v>
      </c>
      <c r="DY42" s="31">
        <f t="shared" ca="1" si="84"/>
        <v>-371.84</v>
      </c>
      <c r="DZ42" s="31">
        <f t="shared" ca="1" si="85"/>
        <v>-298.66000000000003</v>
      </c>
      <c r="EA42" s="31">
        <f t="shared" ca="1" si="86"/>
        <v>-380.18</v>
      </c>
      <c r="EB42" s="31">
        <f t="shared" ca="1" si="87"/>
        <v>-268.61</v>
      </c>
      <c r="EC42" s="31">
        <f t="shared" ca="1" si="88"/>
        <v>-252.59</v>
      </c>
      <c r="ED42" s="31">
        <f t="shared" ca="1" si="89"/>
        <v>-62.19</v>
      </c>
      <c r="EE42" s="31">
        <f t="shared" ca="1" si="90"/>
        <v>0</v>
      </c>
      <c r="EF42" s="31">
        <f t="shared" ca="1" si="91"/>
        <v>0</v>
      </c>
      <c r="EG42" s="32">
        <f t="shared" ca="1" si="92"/>
        <v>0</v>
      </c>
      <c r="EH42" s="32">
        <f t="shared" ca="1" si="93"/>
        <v>0</v>
      </c>
      <c r="EI42" s="32">
        <f t="shared" ca="1" si="94"/>
        <v>0</v>
      </c>
      <c r="EJ42" s="32">
        <f t="shared" ca="1" si="95"/>
        <v>-846.88</v>
      </c>
      <c r="EK42" s="32">
        <f t="shared" ca="1" si="96"/>
        <v>-3428.4000000000005</v>
      </c>
      <c r="EL42" s="32">
        <f t="shared" ca="1" si="97"/>
        <v>-2790.85</v>
      </c>
      <c r="EM42" s="32">
        <f t="shared" ca="1" si="98"/>
        <v>-3599.81</v>
      </c>
      <c r="EN42" s="32">
        <f t="shared" ca="1" si="99"/>
        <v>-2578.9000000000005</v>
      </c>
      <c r="EO42" s="32">
        <f t="shared" ca="1" si="100"/>
        <v>-2459.5</v>
      </c>
      <c r="EP42" s="32">
        <f t="shared" ca="1" si="101"/>
        <v>-614</v>
      </c>
      <c r="EQ42" s="32">
        <f t="shared" ca="1" si="102"/>
        <v>0</v>
      </c>
      <c r="ER42" s="32">
        <f t="shared" ca="1" si="103"/>
        <v>0</v>
      </c>
    </row>
    <row r="43" spans="1:148" x14ac:dyDescent="0.25">
      <c r="A43" t="s">
        <v>60</v>
      </c>
      <c r="B43" s="1" t="s">
        <v>72</v>
      </c>
      <c r="C43" t="str">
        <f t="shared" ca="1" si="1"/>
        <v>CL01</v>
      </c>
      <c r="D43" t="str">
        <f t="shared" ca="1" si="2"/>
        <v>Cenovus Christina Lake Industrial System</v>
      </c>
      <c r="J43" s="48">
        <v>22.7622</v>
      </c>
      <c r="K43" s="48">
        <v>15.0433</v>
      </c>
      <c r="L43" s="48">
        <v>53.411799999999999</v>
      </c>
      <c r="M43" s="48">
        <v>1027.2597000000001</v>
      </c>
      <c r="N43" s="48">
        <v>0</v>
      </c>
      <c r="O43" s="48">
        <v>2006.4792</v>
      </c>
      <c r="P43" s="48">
        <v>4637.4405999999999</v>
      </c>
      <c r="Q43" s="32"/>
      <c r="R43" s="32"/>
      <c r="S43" s="32"/>
      <c r="T43" s="32"/>
      <c r="U43" s="32"/>
      <c r="V43" s="32">
        <v>366.94</v>
      </c>
      <c r="W43" s="32">
        <v>301.36</v>
      </c>
      <c r="X43" s="32">
        <v>826.11</v>
      </c>
      <c r="Y43" s="32">
        <v>15356.91</v>
      </c>
      <c r="Z43" s="32">
        <v>0</v>
      </c>
      <c r="AA43" s="32">
        <v>33021.15</v>
      </c>
      <c r="AB43" s="32">
        <v>98706.49</v>
      </c>
      <c r="AH43" s="2">
        <v>0.28999999999999998</v>
      </c>
      <c r="AI43" s="2">
        <v>0.28999999999999998</v>
      </c>
      <c r="AJ43" s="2">
        <v>0.28999999999999998</v>
      </c>
      <c r="AK43" s="2">
        <v>0.28999999999999998</v>
      </c>
      <c r="AL43" s="2">
        <v>0.28999999999999998</v>
      </c>
      <c r="AM43" s="2">
        <v>0.28999999999999998</v>
      </c>
      <c r="AN43" s="2">
        <v>0.28999999999999998</v>
      </c>
      <c r="AO43" s="33"/>
      <c r="AP43" s="33"/>
      <c r="AQ43" s="33"/>
      <c r="AR43" s="33"/>
      <c r="AS43" s="33"/>
      <c r="AT43" s="33">
        <v>1.06</v>
      </c>
      <c r="AU43" s="33">
        <v>0.87</v>
      </c>
      <c r="AV43" s="33">
        <v>2.4</v>
      </c>
      <c r="AW43" s="33">
        <v>44.54</v>
      </c>
      <c r="AX43" s="33">
        <v>0</v>
      </c>
      <c r="AY43" s="33">
        <v>95.76</v>
      </c>
      <c r="AZ43" s="33">
        <v>286.25</v>
      </c>
      <c r="BA43" s="31">
        <f t="shared" si="44"/>
        <v>0</v>
      </c>
      <c r="BB43" s="31">
        <f t="shared" si="45"/>
        <v>0</v>
      </c>
      <c r="BC43" s="31">
        <f t="shared" si="46"/>
        <v>0</v>
      </c>
      <c r="BD43" s="31">
        <f t="shared" si="47"/>
        <v>0</v>
      </c>
      <c r="BE43" s="31">
        <f t="shared" si="48"/>
        <v>0</v>
      </c>
      <c r="BF43" s="31">
        <f t="shared" si="49"/>
        <v>1.47</v>
      </c>
      <c r="BG43" s="31">
        <f t="shared" si="50"/>
        <v>1.63</v>
      </c>
      <c r="BH43" s="31">
        <f t="shared" si="51"/>
        <v>4.46</v>
      </c>
      <c r="BI43" s="31">
        <f t="shared" si="52"/>
        <v>82.93</v>
      </c>
      <c r="BJ43" s="31">
        <f t="shared" si="53"/>
        <v>0</v>
      </c>
      <c r="BK43" s="31">
        <f t="shared" si="54"/>
        <v>92.46</v>
      </c>
      <c r="BL43" s="31">
        <f t="shared" si="55"/>
        <v>276.38</v>
      </c>
      <c r="BM43" s="6">
        <f t="shared" ca="1" si="251"/>
        <v>3.2399999999999998E-2</v>
      </c>
      <c r="BN43" s="6">
        <f t="shared" ca="1" si="251"/>
        <v>3.2399999999999998E-2</v>
      </c>
      <c r="BO43" s="6">
        <f t="shared" ca="1" si="251"/>
        <v>3.2399999999999998E-2</v>
      </c>
      <c r="BP43" s="6">
        <f t="shared" ca="1" si="251"/>
        <v>3.2399999999999998E-2</v>
      </c>
      <c r="BQ43" s="6">
        <f t="shared" ca="1" si="251"/>
        <v>3.2399999999999998E-2</v>
      </c>
      <c r="BR43" s="6">
        <f t="shared" ca="1" si="251"/>
        <v>3.2399999999999998E-2</v>
      </c>
      <c r="BS43" s="6">
        <f t="shared" ca="1" si="251"/>
        <v>3.2399999999999998E-2</v>
      </c>
      <c r="BT43" s="6">
        <f t="shared" ca="1" si="251"/>
        <v>3.2399999999999998E-2</v>
      </c>
      <c r="BU43" s="6">
        <f t="shared" ca="1" si="251"/>
        <v>3.2399999999999998E-2</v>
      </c>
      <c r="BV43" s="6">
        <f t="shared" ca="1" si="251"/>
        <v>3.2399999999999998E-2</v>
      </c>
      <c r="BW43" s="6">
        <f t="shared" ca="1" si="251"/>
        <v>3.2399999999999998E-2</v>
      </c>
      <c r="BX43" s="6">
        <f t="shared" ca="1" si="251"/>
        <v>3.2399999999999998E-2</v>
      </c>
      <c r="BY43" s="31">
        <f t="shared" ca="1" si="239"/>
        <v>0</v>
      </c>
      <c r="BZ43" s="31">
        <f t="shared" ca="1" si="240"/>
        <v>0</v>
      </c>
      <c r="CA43" s="31">
        <f t="shared" ca="1" si="241"/>
        <v>0</v>
      </c>
      <c r="CB43" s="31">
        <f t="shared" ca="1" si="242"/>
        <v>0</v>
      </c>
      <c r="CC43" s="31">
        <f t="shared" ca="1" si="243"/>
        <v>0</v>
      </c>
      <c r="CD43" s="31">
        <f t="shared" ca="1" si="244"/>
        <v>11.89</v>
      </c>
      <c r="CE43" s="31">
        <f t="shared" ca="1" si="245"/>
        <v>9.76</v>
      </c>
      <c r="CF43" s="31">
        <f t="shared" ca="1" si="246"/>
        <v>26.77</v>
      </c>
      <c r="CG43" s="31">
        <f t="shared" ca="1" si="247"/>
        <v>497.56</v>
      </c>
      <c r="CH43" s="31">
        <f t="shared" ca="1" si="248"/>
        <v>0</v>
      </c>
      <c r="CI43" s="31">
        <f t="shared" ca="1" si="249"/>
        <v>1069.8900000000001</v>
      </c>
      <c r="CJ43" s="31">
        <f t="shared" ca="1" si="250"/>
        <v>3198.09</v>
      </c>
      <c r="CK43" s="32">
        <f t="shared" ca="1" si="56"/>
        <v>0</v>
      </c>
      <c r="CL43" s="32">
        <f t="shared" ca="1" si="57"/>
        <v>0</v>
      </c>
      <c r="CM43" s="32">
        <f t="shared" ca="1" si="58"/>
        <v>0</v>
      </c>
      <c r="CN43" s="32">
        <f t="shared" ca="1" si="59"/>
        <v>0</v>
      </c>
      <c r="CO43" s="32">
        <f t="shared" ca="1" si="60"/>
        <v>0</v>
      </c>
      <c r="CP43" s="32">
        <f t="shared" ca="1" si="61"/>
        <v>2.02</v>
      </c>
      <c r="CQ43" s="32">
        <f t="shared" ca="1" si="62"/>
        <v>1.66</v>
      </c>
      <c r="CR43" s="32">
        <f t="shared" ca="1" si="63"/>
        <v>4.54</v>
      </c>
      <c r="CS43" s="32">
        <f t="shared" ca="1" si="64"/>
        <v>84.46</v>
      </c>
      <c r="CT43" s="32">
        <f t="shared" ca="1" si="65"/>
        <v>0</v>
      </c>
      <c r="CU43" s="32">
        <f t="shared" ca="1" si="66"/>
        <v>181.62</v>
      </c>
      <c r="CV43" s="32">
        <f t="shared" ca="1" si="67"/>
        <v>542.89</v>
      </c>
      <c r="CW43" s="31">
        <f t="shared" ca="1" si="227"/>
        <v>0</v>
      </c>
      <c r="CX43" s="31">
        <f t="shared" ca="1" si="228"/>
        <v>0</v>
      </c>
      <c r="CY43" s="31">
        <f t="shared" ca="1" si="229"/>
        <v>0</v>
      </c>
      <c r="CZ43" s="31">
        <f t="shared" ca="1" si="230"/>
        <v>0</v>
      </c>
      <c r="DA43" s="31">
        <f t="shared" ca="1" si="231"/>
        <v>0</v>
      </c>
      <c r="DB43" s="31">
        <f t="shared" ca="1" si="232"/>
        <v>11.379999999999999</v>
      </c>
      <c r="DC43" s="31">
        <f t="shared" ca="1" si="233"/>
        <v>8.9200000000000017</v>
      </c>
      <c r="DD43" s="31">
        <f t="shared" ca="1" si="234"/>
        <v>24.45</v>
      </c>
      <c r="DE43" s="31">
        <f t="shared" ca="1" si="235"/>
        <v>454.55</v>
      </c>
      <c r="DF43" s="31">
        <f t="shared" ca="1" si="236"/>
        <v>0</v>
      </c>
      <c r="DG43" s="31">
        <f t="shared" ca="1" si="237"/>
        <v>1063.2900000000002</v>
      </c>
      <c r="DH43" s="31">
        <f t="shared" ca="1" si="238"/>
        <v>3178.35</v>
      </c>
      <c r="DI43" s="32">
        <f t="shared" ca="1" si="68"/>
        <v>0</v>
      </c>
      <c r="DJ43" s="32">
        <f t="shared" ca="1" si="69"/>
        <v>0</v>
      </c>
      <c r="DK43" s="32">
        <f t="shared" ca="1" si="70"/>
        <v>0</v>
      </c>
      <c r="DL43" s="32">
        <f t="shared" ca="1" si="71"/>
        <v>0</v>
      </c>
      <c r="DM43" s="32">
        <f t="shared" ca="1" si="72"/>
        <v>0</v>
      </c>
      <c r="DN43" s="32">
        <f t="shared" ca="1" si="73"/>
        <v>0.56999999999999995</v>
      </c>
      <c r="DO43" s="32">
        <f t="shared" ca="1" si="74"/>
        <v>0.45</v>
      </c>
      <c r="DP43" s="32">
        <f t="shared" ca="1" si="75"/>
        <v>1.22</v>
      </c>
      <c r="DQ43" s="32">
        <f t="shared" ca="1" si="76"/>
        <v>22.73</v>
      </c>
      <c r="DR43" s="32">
        <f t="shared" ca="1" si="77"/>
        <v>0</v>
      </c>
      <c r="DS43" s="32">
        <f t="shared" ca="1" si="78"/>
        <v>53.16</v>
      </c>
      <c r="DT43" s="32">
        <f t="shared" ca="1" si="79"/>
        <v>158.91999999999999</v>
      </c>
      <c r="DU43" s="31">
        <f t="shared" ca="1" si="80"/>
        <v>0</v>
      </c>
      <c r="DV43" s="31">
        <f t="shared" ca="1" si="81"/>
        <v>0</v>
      </c>
      <c r="DW43" s="31">
        <f t="shared" ca="1" si="82"/>
        <v>0</v>
      </c>
      <c r="DX43" s="31">
        <f t="shared" ca="1" si="83"/>
        <v>0</v>
      </c>
      <c r="DY43" s="31">
        <f t="shared" ca="1" si="84"/>
        <v>0</v>
      </c>
      <c r="DZ43" s="31">
        <f t="shared" ca="1" si="85"/>
        <v>1.43</v>
      </c>
      <c r="EA43" s="31">
        <f t="shared" ca="1" si="86"/>
        <v>1.1100000000000001</v>
      </c>
      <c r="EB43" s="31">
        <f t="shared" ca="1" si="87"/>
        <v>2.98</v>
      </c>
      <c r="EC43" s="31">
        <f t="shared" ca="1" si="88"/>
        <v>54.63</v>
      </c>
      <c r="ED43" s="31">
        <f t="shared" ca="1" si="89"/>
        <v>0</v>
      </c>
      <c r="EE43" s="31">
        <f t="shared" ca="1" si="90"/>
        <v>123.79</v>
      </c>
      <c r="EF43" s="31">
        <f t="shared" ca="1" si="91"/>
        <v>364.18</v>
      </c>
      <c r="EG43" s="32">
        <f t="shared" ca="1" si="92"/>
        <v>0</v>
      </c>
      <c r="EH43" s="32">
        <f t="shared" ca="1" si="93"/>
        <v>0</v>
      </c>
      <c r="EI43" s="32">
        <f t="shared" ca="1" si="94"/>
        <v>0</v>
      </c>
      <c r="EJ43" s="32">
        <f t="shared" ca="1" si="95"/>
        <v>0</v>
      </c>
      <c r="EK43" s="32">
        <f t="shared" ca="1" si="96"/>
        <v>0</v>
      </c>
      <c r="EL43" s="32">
        <f t="shared" ca="1" si="97"/>
        <v>13.379999999999999</v>
      </c>
      <c r="EM43" s="32">
        <f t="shared" ca="1" si="98"/>
        <v>10.48</v>
      </c>
      <c r="EN43" s="32">
        <f t="shared" ca="1" si="99"/>
        <v>28.65</v>
      </c>
      <c r="EO43" s="32">
        <f t="shared" ca="1" si="100"/>
        <v>531.91000000000008</v>
      </c>
      <c r="EP43" s="32">
        <f t="shared" ca="1" si="101"/>
        <v>0</v>
      </c>
      <c r="EQ43" s="32">
        <f t="shared" ca="1" si="102"/>
        <v>1240.2400000000002</v>
      </c>
      <c r="ER43" s="32">
        <f t="shared" ca="1" si="103"/>
        <v>3701.45</v>
      </c>
    </row>
    <row r="44" spans="1:148" x14ac:dyDescent="0.25">
      <c r="A44" t="s">
        <v>473</v>
      </c>
      <c r="B44" s="1" t="s">
        <v>44</v>
      </c>
      <c r="C44" t="str">
        <f t="shared" ca="1" si="1"/>
        <v>CMH1</v>
      </c>
      <c r="D44" t="str">
        <f t="shared" ca="1" si="2"/>
        <v>City of Medicine Hat</v>
      </c>
      <c r="E44" s="48">
        <v>6757.3379000000004</v>
      </c>
      <c r="F44" s="48">
        <v>8355.2379999999994</v>
      </c>
      <c r="G44" s="48">
        <v>9583.8516</v>
      </c>
      <c r="H44" s="48">
        <v>11357.5046</v>
      </c>
      <c r="I44" s="48">
        <v>14378.967199999999</v>
      </c>
      <c r="J44" s="48">
        <v>11982.875700000001</v>
      </c>
      <c r="K44" s="48">
        <v>8153.3621999999996</v>
      </c>
      <c r="L44" s="48">
        <v>11490.3269</v>
      </c>
      <c r="M44" s="48">
        <v>9228.8881999999994</v>
      </c>
      <c r="N44" s="48">
        <v>8421.0612000000001</v>
      </c>
      <c r="O44" s="48">
        <v>1551.8371</v>
      </c>
      <c r="P44" s="48">
        <v>5307.2825000000003</v>
      </c>
      <c r="Q44" s="32">
        <v>205144.71</v>
      </c>
      <c r="R44" s="32">
        <v>153181</v>
      </c>
      <c r="S44" s="32">
        <v>143235.24</v>
      </c>
      <c r="T44" s="32">
        <v>160720.57999999999</v>
      </c>
      <c r="U44" s="32">
        <v>238066.21</v>
      </c>
      <c r="V44" s="32">
        <v>193754.51</v>
      </c>
      <c r="W44" s="32">
        <v>184237.42</v>
      </c>
      <c r="X44" s="32">
        <v>242565.38</v>
      </c>
      <c r="Y44" s="32">
        <v>178540.68</v>
      </c>
      <c r="Z44" s="32">
        <v>259046.6</v>
      </c>
      <c r="AA44" s="32">
        <v>27153.79</v>
      </c>
      <c r="AB44" s="32">
        <v>215370.59</v>
      </c>
      <c r="AC44" s="2">
        <v>2.0499999999999998</v>
      </c>
      <c r="AD44" s="2">
        <v>2.0499999999999998</v>
      </c>
      <c r="AE44" s="2">
        <v>2.0499999999999998</v>
      </c>
      <c r="AF44" s="2">
        <v>2.0499999999999998</v>
      </c>
      <c r="AG44" s="2">
        <v>2.0499999999999998</v>
      </c>
      <c r="AH44" s="2">
        <v>2.0499999999999998</v>
      </c>
      <c r="AI44" s="2">
        <v>2.0499999999999998</v>
      </c>
      <c r="AJ44" s="2">
        <v>2.0499999999999998</v>
      </c>
      <c r="AK44" s="2">
        <v>2.0499999999999998</v>
      </c>
      <c r="AL44" s="2">
        <v>2.0499999999999998</v>
      </c>
      <c r="AM44" s="2">
        <v>2.0499999999999998</v>
      </c>
      <c r="AN44" s="2">
        <v>2.0499999999999998</v>
      </c>
      <c r="AO44" s="33">
        <v>4205.47</v>
      </c>
      <c r="AP44" s="33">
        <v>3140.21</v>
      </c>
      <c r="AQ44" s="33">
        <v>2936.32</v>
      </c>
      <c r="AR44" s="33">
        <v>3294.77</v>
      </c>
      <c r="AS44" s="33">
        <v>4880.3599999999997</v>
      </c>
      <c r="AT44" s="33">
        <v>3971.97</v>
      </c>
      <c r="AU44" s="33">
        <v>3776.87</v>
      </c>
      <c r="AV44" s="33">
        <v>4972.59</v>
      </c>
      <c r="AW44" s="33">
        <v>3660.08</v>
      </c>
      <c r="AX44" s="33">
        <v>5310.46</v>
      </c>
      <c r="AY44" s="33">
        <v>556.65</v>
      </c>
      <c r="AZ44" s="33">
        <v>4415.1000000000004</v>
      </c>
      <c r="BA44" s="31">
        <f t="shared" si="44"/>
        <v>143.6</v>
      </c>
      <c r="BB44" s="31">
        <f t="shared" si="45"/>
        <v>107.23</v>
      </c>
      <c r="BC44" s="31">
        <f t="shared" si="46"/>
        <v>100.26</v>
      </c>
      <c r="BD44" s="31">
        <f t="shared" si="47"/>
        <v>642.88</v>
      </c>
      <c r="BE44" s="31">
        <f t="shared" si="48"/>
        <v>952.26</v>
      </c>
      <c r="BF44" s="31">
        <f t="shared" si="49"/>
        <v>775.02</v>
      </c>
      <c r="BG44" s="31">
        <f t="shared" si="50"/>
        <v>994.88</v>
      </c>
      <c r="BH44" s="31">
        <f t="shared" si="51"/>
        <v>1309.8499999999999</v>
      </c>
      <c r="BI44" s="31">
        <f t="shared" si="52"/>
        <v>964.12</v>
      </c>
      <c r="BJ44" s="31">
        <f t="shared" si="53"/>
        <v>725.33</v>
      </c>
      <c r="BK44" s="31">
        <f t="shared" si="54"/>
        <v>76.03</v>
      </c>
      <c r="BL44" s="31">
        <f t="shared" si="55"/>
        <v>603.04</v>
      </c>
      <c r="BM44" s="6">
        <f t="shared" ca="1" si="251"/>
        <v>7.0000000000000001E-3</v>
      </c>
      <c r="BN44" s="6">
        <f t="shared" ca="1" si="251"/>
        <v>7.0000000000000001E-3</v>
      </c>
      <c r="BO44" s="6">
        <f t="shared" ca="1" si="251"/>
        <v>7.0000000000000001E-3</v>
      </c>
      <c r="BP44" s="6">
        <f t="shared" ca="1" si="251"/>
        <v>7.0000000000000001E-3</v>
      </c>
      <c r="BQ44" s="6">
        <f t="shared" ca="1" si="251"/>
        <v>7.0000000000000001E-3</v>
      </c>
      <c r="BR44" s="6">
        <f t="shared" ca="1" si="251"/>
        <v>7.0000000000000001E-3</v>
      </c>
      <c r="BS44" s="6">
        <f t="shared" ca="1" si="251"/>
        <v>7.0000000000000001E-3</v>
      </c>
      <c r="BT44" s="6">
        <f t="shared" ca="1" si="251"/>
        <v>7.0000000000000001E-3</v>
      </c>
      <c r="BU44" s="6">
        <f t="shared" ca="1" si="251"/>
        <v>7.0000000000000001E-3</v>
      </c>
      <c r="BV44" s="6">
        <f t="shared" ca="1" si="251"/>
        <v>7.0000000000000001E-3</v>
      </c>
      <c r="BW44" s="6">
        <f t="shared" ca="1" si="251"/>
        <v>7.0000000000000001E-3</v>
      </c>
      <c r="BX44" s="6">
        <f t="shared" ca="1" si="251"/>
        <v>7.0000000000000001E-3</v>
      </c>
      <c r="BY44" s="31">
        <f t="shared" ca="1" si="239"/>
        <v>1436.01</v>
      </c>
      <c r="BZ44" s="31">
        <f t="shared" ca="1" si="240"/>
        <v>1072.27</v>
      </c>
      <c r="CA44" s="31">
        <f t="shared" ca="1" si="241"/>
        <v>1002.65</v>
      </c>
      <c r="CB44" s="31">
        <f t="shared" ca="1" si="242"/>
        <v>1125.04</v>
      </c>
      <c r="CC44" s="31">
        <f t="shared" ca="1" si="243"/>
        <v>1666.46</v>
      </c>
      <c r="CD44" s="31">
        <f t="shared" ca="1" si="244"/>
        <v>1356.28</v>
      </c>
      <c r="CE44" s="31">
        <f t="shared" ca="1" si="245"/>
        <v>1289.6600000000001</v>
      </c>
      <c r="CF44" s="31">
        <f t="shared" ca="1" si="246"/>
        <v>1697.96</v>
      </c>
      <c r="CG44" s="31">
        <f t="shared" ca="1" si="247"/>
        <v>1249.78</v>
      </c>
      <c r="CH44" s="31">
        <f t="shared" ca="1" si="248"/>
        <v>1813.33</v>
      </c>
      <c r="CI44" s="31">
        <f t="shared" ca="1" si="249"/>
        <v>190.08</v>
      </c>
      <c r="CJ44" s="31">
        <f t="shared" ca="1" si="250"/>
        <v>1507.59</v>
      </c>
      <c r="CK44" s="32">
        <f t="shared" ca="1" si="56"/>
        <v>1128.3</v>
      </c>
      <c r="CL44" s="32">
        <f t="shared" ca="1" si="57"/>
        <v>842.5</v>
      </c>
      <c r="CM44" s="32">
        <f t="shared" ca="1" si="58"/>
        <v>787.79</v>
      </c>
      <c r="CN44" s="32">
        <f t="shared" ca="1" si="59"/>
        <v>883.96</v>
      </c>
      <c r="CO44" s="32">
        <f t="shared" ca="1" si="60"/>
        <v>1309.3599999999999</v>
      </c>
      <c r="CP44" s="32">
        <f t="shared" ca="1" si="61"/>
        <v>1065.6500000000001</v>
      </c>
      <c r="CQ44" s="32">
        <f t="shared" ca="1" si="62"/>
        <v>1013.31</v>
      </c>
      <c r="CR44" s="32">
        <f t="shared" ca="1" si="63"/>
        <v>1334.11</v>
      </c>
      <c r="CS44" s="32">
        <f t="shared" ca="1" si="64"/>
        <v>981.97</v>
      </c>
      <c r="CT44" s="32">
        <f t="shared" ca="1" si="65"/>
        <v>1424.76</v>
      </c>
      <c r="CU44" s="32">
        <f t="shared" ca="1" si="66"/>
        <v>149.35</v>
      </c>
      <c r="CV44" s="32">
        <f t="shared" ca="1" si="67"/>
        <v>1184.54</v>
      </c>
      <c r="CW44" s="31">
        <f t="shared" ca="1" si="227"/>
        <v>-1784.7600000000002</v>
      </c>
      <c r="CX44" s="31">
        <f t="shared" ca="1" si="228"/>
        <v>-1332.67</v>
      </c>
      <c r="CY44" s="31">
        <f t="shared" ca="1" si="229"/>
        <v>-1246.1400000000001</v>
      </c>
      <c r="CZ44" s="31">
        <f t="shared" ca="1" si="230"/>
        <v>-1928.65</v>
      </c>
      <c r="DA44" s="31">
        <f t="shared" ca="1" si="231"/>
        <v>-2856.8</v>
      </c>
      <c r="DB44" s="31">
        <f t="shared" ca="1" si="232"/>
        <v>-2325.0599999999995</v>
      </c>
      <c r="DC44" s="31">
        <f t="shared" ca="1" si="233"/>
        <v>-2468.7799999999997</v>
      </c>
      <c r="DD44" s="31">
        <f t="shared" ca="1" si="234"/>
        <v>-3250.3700000000003</v>
      </c>
      <c r="DE44" s="31">
        <f t="shared" ca="1" si="235"/>
        <v>-2392.4499999999998</v>
      </c>
      <c r="DF44" s="31">
        <f t="shared" ca="1" si="236"/>
        <v>-2797.7</v>
      </c>
      <c r="DG44" s="31">
        <f t="shared" ca="1" si="237"/>
        <v>-293.25</v>
      </c>
      <c r="DH44" s="31">
        <f t="shared" ca="1" si="238"/>
        <v>-2326.0100000000002</v>
      </c>
      <c r="DI44" s="32">
        <f t="shared" ca="1" si="68"/>
        <v>-89.24</v>
      </c>
      <c r="DJ44" s="32">
        <f t="shared" ca="1" si="69"/>
        <v>-66.63</v>
      </c>
      <c r="DK44" s="32">
        <f t="shared" ca="1" si="70"/>
        <v>-62.31</v>
      </c>
      <c r="DL44" s="32">
        <f t="shared" ca="1" si="71"/>
        <v>-96.43</v>
      </c>
      <c r="DM44" s="32">
        <f t="shared" ca="1" si="72"/>
        <v>-142.84</v>
      </c>
      <c r="DN44" s="32">
        <f t="shared" ca="1" si="73"/>
        <v>-116.25</v>
      </c>
      <c r="DO44" s="32">
        <f t="shared" ca="1" si="74"/>
        <v>-123.44</v>
      </c>
      <c r="DP44" s="32">
        <f t="shared" ca="1" si="75"/>
        <v>-162.52000000000001</v>
      </c>
      <c r="DQ44" s="32">
        <f t="shared" ca="1" si="76"/>
        <v>-119.62</v>
      </c>
      <c r="DR44" s="32">
        <f t="shared" ca="1" si="77"/>
        <v>-139.88999999999999</v>
      </c>
      <c r="DS44" s="32">
        <f t="shared" ca="1" si="78"/>
        <v>-14.66</v>
      </c>
      <c r="DT44" s="32">
        <f t="shared" ca="1" si="79"/>
        <v>-116.3</v>
      </c>
      <c r="DU44" s="31">
        <f t="shared" ca="1" si="80"/>
        <v>-241.25</v>
      </c>
      <c r="DV44" s="31">
        <f t="shared" ca="1" si="81"/>
        <v>-177.6</v>
      </c>
      <c r="DW44" s="31">
        <f t="shared" ca="1" si="82"/>
        <v>-163.85</v>
      </c>
      <c r="DX44" s="31">
        <f t="shared" ca="1" si="83"/>
        <v>-249.92</v>
      </c>
      <c r="DY44" s="31">
        <f t="shared" ca="1" si="84"/>
        <v>-364.92</v>
      </c>
      <c r="DZ44" s="31">
        <f t="shared" ca="1" si="85"/>
        <v>-292.56</v>
      </c>
      <c r="EA44" s="31">
        <f t="shared" ca="1" si="86"/>
        <v>-306.08999999999997</v>
      </c>
      <c r="EB44" s="31">
        <f t="shared" ca="1" si="87"/>
        <v>-396.81</v>
      </c>
      <c r="EC44" s="31">
        <f t="shared" ca="1" si="88"/>
        <v>-287.51</v>
      </c>
      <c r="ED44" s="31">
        <f t="shared" ca="1" si="89"/>
        <v>-331.05</v>
      </c>
      <c r="EE44" s="31">
        <f t="shared" ca="1" si="90"/>
        <v>-34.14</v>
      </c>
      <c r="EF44" s="31">
        <f t="shared" ca="1" si="91"/>
        <v>-266.52</v>
      </c>
      <c r="EG44" s="32">
        <f t="shared" ca="1" si="92"/>
        <v>-2115.25</v>
      </c>
      <c r="EH44" s="32">
        <f t="shared" ca="1" si="93"/>
        <v>-1576.9</v>
      </c>
      <c r="EI44" s="32">
        <f t="shared" ca="1" si="94"/>
        <v>-1472.3</v>
      </c>
      <c r="EJ44" s="32">
        <f t="shared" ca="1" si="95"/>
        <v>-2275</v>
      </c>
      <c r="EK44" s="32">
        <f t="shared" ca="1" si="96"/>
        <v>-3364.5600000000004</v>
      </c>
      <c r="EL44" s="32">
        <f t="shared" ca="1" si="97"/>
        <v>-2733.8699999999994</v>
      </c>
      <c r="EM44" s="32">
        <f t="shared" ca="1" si="98"/>
        <v>-2898.31</v>
      </c>
      <c r="EN44" s="32">
        <f t="shared" ca="1" si="99"/>
        <v>-3809.7000000000003</v>
      </c>
      <c r="EO44" s="32">
        <f t="shared" ca="1" si="100"/>
        <v>-2799.58</v>
      </c>
      <c r="EP44" s="32">
        <f t="shared" ca="1" si="101"/>
        <v>-3268.64</v>
      </c>
      <c r="EQ44" s="32">
        <f t="shared" ca="1" si="102"/>
        <v>-342.05</v>
      </c>
      <c r="ER44" s="32">
        <f t="shared" ca="1" si="103"/>
        <v>-2708.8300000000004</v>
      </c>
    </row>
    <row r="45" spans="1:148" x14ac:dyDescent="0.25">
      <c r="A45" t="s">
        <v>474</v>
      </c>
      <c r="B45" s="1" t="s">
        <v>45</v>
      </c>
      <c r="C45" t="str">
        <f t="shared" ca="1" si="1"/>
        <v>CNR5</v>
      </c>
      <c r="D45" t="str">
        <f t="shared" ca="1" si="2"/>
        <v>CNRL Horizon Industrial System</v>
      </c>
      <c r="E45" s="48">
        <v>0</v>
      </c>
      <c r="F45" s="48">
        <v>0</v>
      </c>
      <c r="G45" s="48">
        <v>0</v>
      </c>
      <c r="H45" s="48">
        <v>1.4875</v>
      </c>
      <c r="I45" s="48">
        <v>1740.162</v>
      </c>
      <c r="J45" s="48">
        <v>0</v>
      </c>
      <c r="K45" s="48">
        <v>2040.8595</v>
      </c>
      <c r="L45" s="48">
        <v>10682.023999999999</v>
      </c>
      <c r="M45" s="48">
        <v>0</v>
      </c>
      <c r="N45" s="48">
        <v>0</v>
      </c>
      <c r="O45" s="48">
        <v>79.828599999999994</v>
      </c>
      <c r="P45" s="48">
        <v>0</v>
      </c>
      <c r="Q45" s="32">
        <v>0</v>
      </c>
      <c r="R45" s="32">
        <v>0</v>
      </c>
      <c r="S45" s="32">
        <v>0</v>
      </c>
      <c r="T45" s="32">
        <v>22.7</v>
      </c>
      <c r="U45" s="32">
        <v>29150.84</v>
      </c>
      <c r="V45" s="32">
        <v>0</v>
      </c>
      <c r="W45" s="32">
        <v>31765.02</v>
      </c>
      <c r="X45" s="32">
        <v>197409.18</v>
      </c>
      <c r="Y45" s="32">
        <v>0</v>
      </c>
      <c r="Z45" s="32">
        <v>0</v>
      </c>
      <c r="AA45" s="32">
        <v>1232.03</v>
      </c>
      <c r="AB45" s="32">
        <v>0</v>
      </c>
      <c r="AC45" s="2">
        <v>2.0699999999999998</v>
      </c>
      <c r="AD45" s="2">
        <v>2.0699999999999998</v>
      </c>
      <c r="AE45" s="2">
        <v>2.0699999999999998</v>
      </c>
      <c r="AF45" s="2">
        <v>2.0699999999999998</v>
      </c>
      <c r="AG45" s="2">
        <v>2.0699999999999998</v>
      </c>
      <c r="AH45" s="2">
        <v>2.0699999999999998</v>
      </c>
      <c r="AI45" s="2">
        <v>2.0699999999999998</v>
      </c>
      <c r="AJ45" s="2">
        <v>2.0699999999999998</v>
      </c>
      <c r="AK45" s="2">
        <v>2.0699999999999998</v>
      </c>
      <c r="AL45" s="2">
        <v>2.0699999999999998</v>
      </c>
      <c r="AM45" s="2">
        <v>2.0699999999999998</v>
      </c>
      <c r="AN45" s="2">
        <v>2.0699999999999998</v>
      </c>
      <c r="AO45" s="33">
        <v>0</v>
      </c>
      <c r="AP45" s="33">
        <v>0</v>
      </c>
      <c r="AQ45" s="33">
        <v>0</v>
      </c>
      <c r="AR45" s="33">
        <v>0.47</v>
      </c>
      <c r="AS45" s="33">
        <v>603.41999999999996</v>
      </c>
      <c r="AT45" s="33">
        <v>0</v>
      </c>
      <c r="AU45" s="33">
        <v>657.54</v>
      </c>
      <c r="AV45" s="33">
        <v>4086.37</v>
      </c>
      <c r="AW45" s="33">
        <v>0</v>
      </c>
      <c r="AX45" s="33">
        <v>0</v>
      </c>
      <c r="AY45" s="33">
        <v>25.5</v>
      </c>
      <c r="AZ45" s="33">
        <v>0</v>
      </c>
      <c r="BA45" s="31">
        <f t="shared" si="44"/>
        <v>0</v>
      </c>
      <c r="BB45" s="31">
        <f t="shared" si="45"/>
        <v>0</v>
      </c>
      <c r="BC45" s="31">
        <f t="shared" si="46"/>
        <v>0</v>
      </c>
      <c r="BD45" s="31">
        <f t="shared" si="47"/>
        <v>0.09</v>
      </c>
      <c r="BE45" s="31">
        <f t="shared" si="48"/>
        <v>116.6</v>
      </c>
      <c r="BF45" s="31">
        <f t="shared" si="49"/>
        <v>0</v>
      </c>
      <c r="BG45" s="31">
        <f t="shared" si="50"/>
        <v>171.53</v>
      </c>
      <c r="BH45" s="31">
        <f t="shared" si="51"/>
        <v>1066.01</v>
      </c>
      <c r="BI45" s="31">
        <f t="shared" si="52"/>
        <v>0</v>
      </c>
      <c r="BJ45" s="31">
        <f t="shared" si="53"/>
        <v>0</v>
      </c>
      <c r="BK45" s="31">
        <f t="shared" si="54"/>
        <v>3.45</v>
      </c>
      <c r="BL45" s="31">
        <f t="shared" si="55"/>
        <v>0</v>
      </c>
      <c r="BM45" s="6">
        <f t="shared" ca="1" si="251"/>
        <v>2.52E-2</v>
      </c>
      <c r="BN45" s="6">
        <f t="shared" ca="1" si="251"/>
        <v>2.52E-2</v>
      </c>
      <c r="BO45" s="6">
        <f t="shared" ca="1" si="251"/>
        <v>2.52E-2</v>
      </c>
      <c r="BP45" s="6">
        <f t="shared" ca="1" si="251"/>
        <v>2.52E-2</v>
      </c>
      <c r="BQ45" s="6">
        <f t="shared" ca="1" si="251"/>
        <v>2.52E-2</v>
      </c>
      <c r="BR45" s="6">
        <f t="shared" ca="1" si="251"/>
        <v>2.52E-2</v>
      </c>
      <c r="BS45" s="6">
        <f t="shared" ca="1" si="251"/>
        <v>2.52E-2</v>
      </c>
      <c r="BT45" s="6">
        <f t="shared" ca="1" si="251"/>
        <v>2.52E-2</v>
      </c>
      <c r="BU45" s="6">
        <f t="shared" ca="1" si="251"/>
        <v>2.52E-2</v>
      </c>
      <c r="BV45" s="6">
        <f t="shared" ca="1" si="251"/>
        <v>2.52E-2</v>
      </c>
      <c r="BW45" s="6">
        <f t="shared" ca="1" si="251"/>
        <v>2.52E-2</v>
      </c>
      <c r="BX45" s="6">
        <f t="shared" ca="1" si="251"/>
        <v>2.52E-2</v>
      </c>
      <c r="BY45" s="31">
        <f t="shared" ca="1" si="239"/>
        <v>0</v>
      </c>
      <c r="BZ45" s="31">
        <f t="shared" ca="1" si="240"/>
        <v>0</v>
      </c>
      <c r="CA45" s="31">
        <f t="shared" ca="1" si="241"/>
        <v>0</v>
      </c>
      <c r="CB45" s="31">
        <f t="shared" ca="1" si="242"/>
        <v>0.56999999999999995</v>
      </c>
      <c r="CC45" s="31">
        <f t="shared" ca="1" si="243"/>
        <v>734.6</v>
      </c>
      <c r="CD45" s="31">
        <f t="shared" ca="1" si="244"/>
        <v>0</v>
      </c>
      <c r="CE45" s="31">
        <f t="shared" ca="1" si="245"/>
        <v>800.48</v>
      </c>
      <c r="CF45" s="31">
        <f t="shared" ca="1" si="246"/>
        <v>4974.71</v>
      </c>
      <c r="CG45" s="31">
        <f t="shared" ca="1" si="247"/>
        <v>0</v>
      </c>
      <c r="CH45" s="31">
        <f t="shared" ca="1" si="248"/>
        <v>0</v>
      </c>
      <c r="CI45" s="31">
        <f t="shared" ca="1" si="249"/>
        <v>31.05</v>
      </c>
      <c r="CJ45" s="31">
        <f t="shared" ca="1" si="250"/>
        <v>0</v>
      </c>
      <c r="CK45" s="32">
        <f t="shared" ca="1" si="56"/>
        <v>0</v>
      </c>
      <c r="CL45" s="32">
        <f t="shared" ca="1" si="57"/>
        <v>0</v>
      </c>
      <c r="CM45" s="32">
        <f t="shared" ca="1" si="58"/>
        <v>0</v>
      </c>
      <c r="CN45" s="32">
        <f t="shared" ca="1" si="59"/>
        <v>0.12</v>
      </c>
      <c r="CO45" s="32">
        <f t="shared" ca="1" si="60"/>
        <v>160.33000000000001</v>
      </c>
      <c r="CP45" s="32">
        <f t="shared" ca="1" si="61"/>
        <v>0</v>
      </c>
      <c r="CQ45" s="32">
        <f t="shared" ca="1" si="62"/>
        <v>174.71</v>
      </c>
      <c r="CR45" s="32">
        <f t="shared" ca="1" si="63"/>
        <v>1085.75</v>
      </c>
      <c r="CS45" s="32">
        <f t="shared" ca="1" si="64"/>
        <v>0</v>
      </c>
      <c r="CT45" s="32">
        <f t="shared" ca="1" si="65"/>
        <v>0</v>
      </c>
      <c r="CU45" s="32">
        <f t="shared" ca="1" si="66"/>
        <v>6.78</v>
      </c>
      <c r="CV45" s="32">
        <f t="shared" ca="1" si="67"/>
        <v>0</v>
      </c>
      <c r="CW45" s="31">
        <f t="shared" ca="1" si="227"/>
        <v>0</v>
      </c>
      <c r="CX45" s="31">
        <f t="shared" ca="1" si="228"/>
        <v>0</v>
      </c>
      <c r="CY45" s="31">
        <f t="shared" ca="1" si="229"/>
        <v>0</v>
      </c>
      <c r="CZ45" s="31">
        <f t="shared" ca="1" si="230"/>
        <v>0.12999999999999998</v>
      </c>
      <c r="DA45" s="31">
        <f t="shared" ca="1" si="231"/>
        <v>174.91000000000011</v>
      </c>
      <c r="DB45" s="31">
        <f t="shared" ca="1" si="232"/>
        <v>0</v>
      </c>
      <c r="DC45" s="31">
        <f t="shared" ca="1" si="233"/>
        <v>146.12000000000009</v>
      </c>
      <c r="DD45" s="31">
        <f t="shared" ca="1" si="234"/>
        <v>908.08000000000015</v>
      </c>
      <c r="DE45" s="31">
        <f t="shared" ca="1" si="235"/>
        <v>0</v>
      </c>
      <c r="DF45" s="31">
        <f t="shared" ca="1" si="236"/>
        <v>0</v>
      </c>
      <c r="DG45" s="31">
        <f t="shared" ca="1" si="237"/>
        <v>8.879999999999999</v>
      </c>
      <c r="DH45" s="31">
        <f t="shared" ca="1" si="238"/>
        <v>0</v>
      </c>
      <c r="DI45" s="32">
        <f t="shared" ca="1" si="68"/>
        <v>0</v>
      </c>
      <c r="DJ45" s="32">
        <f t="shared" ca="1" si="69"/>
        <v>0</v>
      </c>
      <c r="DK45" s="32">
        <f t="shared" ca="1" si="70"/>
        <v>0</v>
      </c>
      <c r="DL45" s="32">
        <f t="shared" ca="1" si="71"/>
        <v>0.01</v>
      </c>
      <c r="DM45" s="32">
        <f t="shared" ca="1" si="72"/>
        <v>8.75</v>
      </c>
      <c r="DN45" s="32">
        <f t="shared" ca="1" si="73"/>
        <v>0</v>
      </c>
      <c r="DO45" s="32">
        <f t="shared" ca="1" si="74"/>
        <v>7.31</v>
      </c>
      <c r="DP45" s="32">
        <f t="shared" ca="1" si="75"/>
        <v>45.4</v>
      </c>
      <c r="DQ45" s="32">
        <f t="shared" ca="1" si="76"/>
        <v>0</v>
      </c>
      <c r="DR45" s="32">
        <f t="shared" ca="1" si="77"/>
        <v>0</v>
      </c>
      <c r="DS45" s="32">
        <f t="shared" ca="1" si="78"/>
        <v>0.44</v>
      </c>
      <c r="DT45" s="32">
        <f t="shared" ca="1" si="79"/>
        <v>0</v>
      </c>
      <c r="DU45" s="31">
        <f t="shared" ca="1" si="80"/>
        <v>0</v>
      </c>
      <c r="DV45" s="31">
        <f t="shared" ca="1" si="81"/>
        <v>0</v>
      </c>
      <c r="DW45" s="31">
        <f t="shared" ca="1" si="82"/>
        <v>0</v>
      </c>
      <c r="DX45" s="31">
        <f t="shared" ca="1" si="83"/>
        <v>0.02</v>
      </c>
      <c r="DY45" s="31">
        <f t="shared" ca="1" si="84"/>
        <v>22.34</v>
      </c>
      <c r="DZ45" s="31">
        <f t="shared" ca="1" si="85"/>
        <v>0</v>
      </c>
      <c r="EA45" s="31">
        <f t="shared" ca="1" si="86"/>
        <v>18.12</v>
      </c>
      <c r="EB45" s="31">
        <f t="shared" ca="1" si="87"/>
        <v>110.86</v>
      </c>
      <c r="EC45" s="31">
        <f t="shared" ca="1" si="88"/>
        <v>0</v>
      </c>
      <c r="ED45" s="31">
        <f t="shared" ca="1" si="89"/>
        <v>0</v>
      </c>
      <c r="EE45" s="31">
        <f t="shared" ca="1" si="90"/>
        <v>1.03</v>
      </c>
      <c r="EF45" s="31">
        <f t="shared" ca="1" si="91"/>
        <v>0</v>
      </c>
      <c r="EG45" s="32">
        <f t="shared" ca="1" si="92"/>
        <v>0</v>
      </c>
      <c r="EH45" s="32">
        <f t="shared" ca="1" si="93"/>
        <v>0</v>
      </c>
      <c r="EI45" s="32">
        <f t="shared" ca="1" si="94"/>
        <v>0</v>
      </c>
      <c r="EJ45" s="32">
        <f t="shared" ca="1" si="95"/>
        <v>0.15999999999999998</v>
      </c>
      <c r="EK45" s="32">
        <f t="shared" ca="1" si="96"/>
        <v>206.00000000000011</v>
      </c>
      <c r="EL45" s="32">
        <f t="shared" ca="1" si="97"/>
        <v>0</v>
      </c>
      <c r="EM45" s="32">
        <f t="shared" ca="1" si="98"/>
        <v>171.5500000000001</v>
      </c>
      <c r="EN45" s="32">
        <f t="shared" ca="1" si="99"/>
        <v>1064.3400000000001</v>
      </c>
      <c r="EO45" s="32">
        <f t="shared" ca="1" si="100"/>
        <v>0</v>
      </c>
      <c r="EP45" s="32">
        <f t="shared" ca="1" si="101"/>
        <v>0</v>
      </c>
      <c r="EQ45" s="32">
        <f t="shared" ca="1" si="102"/>
        <v>10.349999999999998</v>
      </c>
      <c r="ER45" s="32">
        <f t="shared" ca="1" si="103"/>
        <v>0</v>
      </c>
    </row>
    <row r="46" spans="1:148" x14ac:dyDescent="0.25">
      <c r="A46" t="s">
        <v>465</v>
      </c>
      <c r="B46" s="1" t="s">
        <v>159</v>
      </c>
      <c r="C46" t="str">
        <f t="shared" ca="1" si="1"/>
        <v>CR1</v>
      </c>
      <c r="D46" t="str">
        <f t="shared" ca="1" si="2"/>
        <v>Castle River #1 Wind Facility</v>
      </c>
      <c r="E46" s="48">
        <v>11452.7618</v>
      </c>
      <c r="F46" s="48">
        <v>15984.837100000001</v>
      </c>
      <c r="G46" s="48">
        <v>10507.368700000001</v>
      </c>
      <c r="H46" s="48">
        <v>5972.0219999999999</v>
      </c>
      <c r="I46" s="48">
        <v>3278.3649</v>
      </c>
      <c r="J46" s="48">
        <v>8796.4511000000002</v>
      </c>
      <c r="K46" s="48">
        <v>5395.7249000000002</v>
      </c>
      <c r="L46" s="48">
        <v>3533.1466999999998</v>
      </c>
      <c r="M46" s="48">
        <v>7940.8499000000002</v>
      </c>
      <c r="N46" s="48">
        <v>7703.0374000000002</v>
      </c>
      <c r="O46" s="48">
        <v>11086.7953</v>
      </c>
      <c r="P46" s="48">
        <v>10448.025</v>
      </c>
      <c r="Q46" s="32">
        <v>211707.07</v>
      </c>
      <c r="R46" s="32">
        <v>268144.57</v>
      </c>
      <c r="S46" s="32">
        <v>147772.76999999999</v>
      </c>
      <c r="T46" s="32">
        <v>77095.199999999997</v>
      </c>
      <c r="U46" s="32">
        <v>49081.88</v>
      </c>
      <c r="V46" s="32">
        <v>123240.64</v>
      </c>
      <c r="W46" s="32">
        <v>95626.25</v>
      </c>
      <c r="X46" s="32">
        <v>63317.69</v>
      </c>
      <c r="Y46" s="32">
        <v>128645.75</v>
      </c>
      <c r="Z46" s="32">
        <v>172087.75</v>
      </c>
      <c r="AA46" s="32">
        <v>174154.12</v>
      </c>
      <c r="AB46" s="32">
        <v>191191.6</v>
      </c>
      <c r="AC46" s="2">
        <v>3.11</v>
      </c>
      <c r="AD46" s="2">
        <v>3.11</v>
      </c>
      <c r="AE46" s="2">
        <v>3.11</v>
      </c>
      <c r="AF46" s="2">
        <v>3.11</v>
      </c>
      <c r="AG46" s="2">
        <v>3.11</v>
      </c>
      <c r="AH46" s="2">
        <v>3.11</v>
      </c>
      <c r="AI46" s="2">
        <v>3.11</v>
      </c>
      <c r="AJ46" s="2">
        <v>3.11</v>
      </c>
      <c r="AK46" s="2">
        <v>3.11</v>
      </c>
      <c r="AL46" s="2">
        <v>3.11</v>
      </c>
      <c r="AM46" s="2">
        <v>3.11</v>
      </c>
      <c r="AN46" s="2">
        <v>3.11</v>
      </c>
      <c r="AO46" s="33">
        <v>6584.09</v>
      </c>
      <c r="AP46" s="33">
        <v>8339.2999999999993</v>
      </c>
      <c r="AQ46" s="33">
        <v>4595.7299999999996</v>
      </c>
      <c r="AR46" s="33">
        <v>2397.66</v>
      </c>
      <c r="AS46" s="33">
        <v>1526.45</v>
      </c>
      <c r="AT46" s="33">
        <v>3832.78</v>
      </c>
      <c r="AU46" s="33">
        <v>2973.98</v>
      </c>
      <c r="AV46" s="33">
        <v>1969.18</v>
      </c>
      <c r="AW46" s="33">
        <v>4000.88</v>
      </c>
      <c r="AX46" s="33">
        <v>5351.93</v>
      </c>
      <c r="AY46" s="33">
        <v>5416.19</v>
      </c>
      <c r="AZ46" s="33">
        <v>5946.06</v>
      </c>
      <c r="BA46" s="31">
        <f t="shared" si="44"/>
        <v>148.19</v>
      </c>
      <c r="BB46" s="31">
        <f t="shared" si="45"/>
        <v>187.7</v>
      </c>
      <c r="BC46" s="31">
        <f t="shared" si="46"/>
        <v>103.44</v>
      </c>
      <c r="BD46" s="31">
        <f t="shared" si="47"/>
        <v>308.38</v>
      </c>
      <c r="BE46" s="31">
        <f t="shared" si="48"/>
        <v>196.33</v>
      </c>
      <c r="BF46" s="31">
        <f t="shared" si="49"/>
        <v>492.96</v>
      </c>
      <c r="BG46" s="31">
        <f t="shared" si="50"/>
        <v>516.38</v>
      </c>
      <c r="BH46" s="31">
        <f t="shared" si="51"/>
        <v>341.92</v>
      </c>
      <c r="BI46" s="31">
        <f t="shared" si="52"/>
        <v>694.69</v>
      </c>
      <c r="BJ46" s="31">
        <f t="shared" si="53"/>
        <v>481.85</v>
      </c>
      <c r="BK46" s="31">
        <f t="shared" si="54"/>
        <v>487.63</v>
      </c>
      <c r="BL46" s="31">
        <f t="shared" si="55"/>
        <v>535.34</v>
      </c>
      <c r="BM46" s="6">
        <f t="shared" ca="1" si="251"/>
        <v>4.1500000000000002E-2</v>
      </c>
      <c r="BN46" s="6">
        <f t="shared" ca="1" si="251"/>
        <v>4.1500000000000002E-2</v>
      </c>
      <c r="BO46" s="6">
        <f t="shared" ca="1" si="251"/>
        <v>4.1500000000000002E-2</v>
      </c>
      <c r="BP46" s="6">
        <f t="shared" ca="1" si="251"/>
        <v>4.1500000000000002E-2</v>
      </c>
      <c r="BQ46" s="6">
        <f t="shared" ca="1" si="251"/>
        <v>4.1500000000000002E-2</v>
      </c>
      <c r="BR46" s="6">
        <f t="shared" ca="1" si="251"/>
        <v>4.1500000000000002E-2</v>
      </c>
      <c r="BS46" s="6">
        <f t="shared" ca="1" si="251"/>
        <v>4.1500000000000002E-2</v>
      </c>
      <c r="BT46" s="6">
        <f t="shared" ca="1" si="251"/>
        <v>4.1500000000000002E-2</v>
      </c>
      <c r="BU46" s="6">
        <f t="shared" ca="1" si="251"/>
        <v>4.1500000000000002E-2</v>
      </c>
      <c r="BV46" s="6">
        <f t="shared" ca="1" si="251"/>
        <v>4.1500000000000002E-2</v>
      </c>
      <c r="BW46" s="6">
        <f t="shared" ca="1" si="251"/>
        <v>4.1500000000000002E-2</v>
      </c>
      <c r="BX46" s="6">
        <f t="shared" ca="1" si="251"/>
        <v>4.1500000000000002E-2</v>
      </c>
      <c r="BY46" s="31">
        <f t="shared" ca="1" si="239"/>
        <v>8785.84</v>
      </c>
      <c r="BZ46" s="31">
        <f t="shared" ca="1" si="240"/>
        <v>11128</v>
      </c>
      <c r="CA46" s="31">
        <f t="shared" ca="1" si="241"/>
        <v>6132.57</v>
      </c>
      <c r="CB46" s="31">
        <f t="shared" ca="1" si="242"/>
        <v>3199.45</v>
      </c>
      <c r="CC46" s="31">
        <f t="shared" ca="1" si="243"/>
        <v>2036.9</v>
      </c>
      <c r="CD46" s="31">
        <f t="shared" ca="1" si="244"/>
        <v>5114.49</v>
      </c>
      <c r="CE46" s="31">
        <f t="shared" ca="1" si="245"/>
        <v>3968.49</v>
      </c>
      <c r="CF46" s="31">
        <f t="shared" ca="1" si="246"/>
        <v>2627.68</v>
      </c>
      <c r="CG46" s="31">
        <f t="shared" ca="1" si="247"/>
        <v>5338.8</v>
      </c>
      <c r="CH46" s="31">
        <f t="shared" ca="1" si="248"/>
        <v>7141.64</v>
      </c>
      <c r="CI46" s="31">
        <f t="shared" ca="1" si="249"/>
        <v>7227.4</v>
      </c>
      <c r="CJ46" s="31">
        <f t="shared" ca="1" si="250"/>
        <v>7934.45</v>
      </c>
      <c r="CK46" s="32">
        <f t="shared" ca="1" si="56"/>
        <v>1164.3900000000001</v>
      </c>
      <c r="CL46" s="32">
        <f t="shared" ca="1" si="57"/>
        <v>1474.8</v>
      </c>
      <c r="CM46" s="32">
        <f t="shared" ca="1" si="58"/>
        <v>812.75</v>
      </c>
      <c r="CN46" s="32">
        <f t="shared" ca="1" si="59"/>
        <v>424.02</v>
      </c>
      <c r="CO46" s="32">
        <f t="shared" ca="1" si="60"/>
        <v>269.95</v>
      </c>
      <c r="CP46" s="32">
        <f t="shared" ca="1" si="61"/>
        <v>677.82</v>
      </c>
      <c r="CQ46" s="32">
        <f t="shared" ca="1" si="62"/>
        <v>525.94000000000005</v>
      </c>
      <c r="CR46" s="32">
        <f t="shared" ca="1" si="63"/>
        <v>348.25</v>
      </c>
      <c r="CS46" s="32">
        <f t="shared" ca="1" si="64"/>
        <v>707.55</v>
      </c>
      <c r="CT46" s="32">
        <f t="shared" ca="1" si="65"/>
        <v>946.48</v>
      </c>
      <c r="CU46" s="32">
        <f t="shared" ca="1" si="66"/>
        <v>957.85</v>
      </c>
      <c r="CV46" s="32">
        <f t="shared" ca="1" si="67"/>
        <v>1051.55</v>
      </c>
      <c r="CW46" s="31">
        <f t="shared" ca="1" si="227"/>
        <v>3217.9499999999994</v>
      </c>
      <c r="CX46" s="31">
        <f t="shared" ca="1" si="228"/>
        <v>4075.8</v>
      </c>
      <c r="CY46" s="31">
        <f t="shared" ca="1" si="229"/>
        <v>2246.15</v>
      </c>
      <c r="CZ46" s="31">
        <f t="shared" ca="1" si="230"/>
        <v>917.43</v>
      </c>
      <c r="DA46" s="31">
        <f t="shared" ca="1" si="231"/>
        <v>584.06999999999982</v>
      </c>
      <c r="DB46" s="31">
        <f t="shared" ca="1" si="232"/>
        <v>1466.5699999999993</v>
      </c>
      <c r="DC46" s="31">
        <f t="shared" ca="1" si="233"/>
        <v>1004.0700000000003</v>
      </c>
      <c r="DD46" s="31">
        <f t="shared" ca="1" si="234"/>
        <v>664.8299999999997</v>
      </c>
      <c r="DE46" s="31">
        <f t="shared" ca="1" si="235"/>
        <v>1350.7800000000002</v>
      </c>
      <c r="DF46" s="31">
        <f t="shared" ca="1" si="236"/>
        <v>2254.3400000000006</v>
      </c>
      <c r="DG46" s="31">
        <f t="shared" ca="1" si="237"/>
        <v>2281.4300000000003</v>
      </c>
      <c r="DH46" s="31">
        <f t="shared" ca="1" si="238"/>
        <v>2504.5999999999995</v>
      </c>
      <c r="DI46" s="32">
        <f t="shared" ca="1" si="68"/>
        <v>160.9</v>
      </c>
      <c r="DJ46" s="32">
        <f t="shared" ca="1" si="69"/>
        <v>203.79</v>
      </c>
      <c r="DK46" s="32">
        <f t="shared" ca="1" si="70"/>
        <v>112.31</v>
      </c>
      <c r="DL46" s="32">
        <f t="shared" ca="1" si="71"/>
        <v>45.87</v>
      </c>
      <c r="DM46" s="32">
        <f t="shared" ca="1" si="72"/>
        <v>29.2</v>
      </c>
      <c r="DN46" s="32">
        <f t="shared" ca="1" si="73"/>
        <v>73.33</v>
      </c>
      <c r="DO46" s="32">
        <f t="shared" ca="1" si="74"/>
        <v>50.2</v>
      </c>
      <c r="DP46" s="32">
        <f t="shared" ca="1" si="75"/>
        <v>33.24</v>
      </c>
      <c r="DQ46" s="32">
        <f t="shared" ca="1" si="76"/>
        <v>67.540000000000006</v>
      </c>
      <c r="DR46" s="32">
        <f t="shared" ca="1" si="77"/>
        <v>112.72</v>
      </c>
      <c r="DS46" s="32">
        <f t="shared" ca="1" si="78"/>
        <v>114.07</v>
      </c>
      <c r="DT46" s="32">
        <f t="shared" ca="1" si="79"/>
        <v>125.23</v>
      </c>
      <c r="DU46" s="31">
        <f t="shared" ca="1" si="80"/>
        <v>434.99</v>
      </c>
      <c r="DV46" s="31">
        <f t="shared" ca="1" si="81"/>
        <v>543.17999999999995</v>
      </c>
      <c r="DW46" s="31">
        <f t="shared" ca="1" si="82"/>
        <v>295.33999999999997</v>
      </c>
      <c r="DX46" s="31">
        <f t="shared" ca="1" si="83"/>
        <v>118.88</v>
      </c>
      <c r="DY46" s="31">
        <f t="shared" ca="1" si="84"/>
        <v>74.61</v>
      </c>
      <c r="DZ46" s="31">
        <f t="shared" ca="1" si="85"/>
        <v>184.54</v>
      </c>
      <c r="EA46" s="31">
        <f t="shared" ca="1" si="86"/>
        <v>124.49</v>
      </c>
      <c r="EB46" s="31">
        <f t="shared" ca="1" si="87"/>
        <v>81.16</v>
      </c>
      <c r="EC46" s="31">
        <f t="shared" ca="1" si="88"/>
        <v>162.33000000000001</v>
      </c>
      <c r="ED46" s="31">
        <f t="shared" ca="1" si="89"/>
        <v>266.76</v>
      </c>
      <c r="EE46" s="31">
        <f t="shared" ca="1" si="90"/>
        <v>265.62</v>
      </c>
      <c r="EF46" s="31">
        <f t="shared" ca="1" si="91"/>
        <v>286.98</v>
      </c>
      <c r="EG46" s="32">
        <f t="shared" ca="1" si="92"/>
        <v>3813.8399999999992</v>
      </c>
      <c r="EH46" s="32">
        <f t="shared" ca="1" si="93"/>
        <v>4822.7700000000004</v>
      </c>
      <c r="EI46" s="32">
        <f t="shared" ca="1" si="94"/>
        <v>2653.8</v>
      </c>
      <c r="EJ46" s="32">
        <f t="shared" ca="1" si="95"/>
        <v>1082.1799999999998</v>
      </c>
      <c r="EK46" s="32">
        <f t="shared" ca="1" si="96"/>
        <v>687.87999999999988</v>
      </c>
      <c r="EL46" s="32">
        <f t="shared" ca="1" si="97"/>
        <v>1724.4399999999991</v>
      </c>
      <c r="EM46" s="32">
        <f t="shared" ca="1" si="98"/>
        <v>1178.7600000000002</v>
      </c>
      <c r="EN46" s="32">
        <f t="shared" ca="1" si="99"/>
        <v>779.22999999999968</v>
      </c>
      <c r="EO46" s="32">
        <f t="shared" ca="1" si="100"/>
        <v>1580.65</v>
      </c>
      <c r="EP46" s="32">
        <f t="shared" ca="1" si="101"/>
        <v>2633.8200000000006</v>
      </c>
      <c r="EQ46" s="32">
        <f t="shared" ca="1" si="102"/>
        <v>2661.1200000000003</v>
      </c>
      <c r="ER46" s="32">
        <f t="shared" ca="1" si="103"/>
        <v>2916.8099999999995</v>
      </c>
    </row>
    <row r="47" spans="1:148" x14ac:dyDescent="0.25">
      <c r="A47" t="s">
        <v>465</v>
      </c>
      <c r="B47" s="1" t="s">
        <v>160</v>
      </c>
      <c r="C47" t="str">
        <f t="shared" ca="1" si="1"/>
        <v>CRE3</v>
      </c>
      <c r="D47" t="str">
        <f t="shared" ca="1" si="2"/>
        <v>Cowley Ridge Wind Facility</v>
      </c>
      <c r="E47" s="48">
        <v>4947.2079999999996</v>
      </c>
      <c r="F47" s="48">
        <v>5061.1054999999997</v>
      </c>
      <c r="G47" s="48">
        <v>5101.6767</v>
      </c>
      <c r="H47" s="48">
        <v>2506.2368999999999</v>
      </c>
      <c r="I47" s="48">
        <v>1809.6325999999999</v>
      </c>
      <c r="J47" s="48">
        <v>4079.2597000000001</v>
      </c>
      <c r="K47" s="48">
        <v>2554.5239999999999</v>
      </c>
      <c r="L47" s="48">
        <v>1649.6454000000001</v>
      </c>
      <c r="M47" s="48">
        <v>3312.2574</v>
      </c>
      <c r="N47" s="48">
        <v>3573.6543999999999</v>
      </c>
      <c r="O47" s="48">
        <v>5424.0334999999995</v>
      </c>
      <c r="P47" s="48">
        <v>3808.5372000000002</v>
      </c>
      <c r="Q47" s="32">
        <v>91942.92</v>
      </c>
      <c r="R47" s="32">
        <v>84766.49</v>
      </c>
      <c r="S47" s="32">
        <v>71856.350000000006</v>
      </c>
      <c r="T47" s="32">
        <v>32850.25</v>
      </c>
      <c r="U47" s="32">
        <v>27228.68</v>
      </c>
      <c r="V47" s="32">
        <v>58680.94</v>
      </c>
      <c r="W47" s="32">
        <v>44577.33</v>
      </c>
      <c r="X47" s="32">
        <v>26864.29</v>
      </c>
      <c r="Y47" s="32">
        <v>53831.59</v>
      </c>
      <c r="Z47" s="32">
        <v>80431.61</v>
      </c>
      <c r="AA47" s="32">
        <v>85496.04</v>
      </c>
      <c r="AB47" s="32">
        <v>72255.520000000004</v>
      </c>
      <c r="AC47" s="2">
        <v>4.1900000000000004</v>
      </c>
      <c r="AD47" s="2">
        <v>4.1900000000000004</v>
      </c>
      <c r="AE47" s="2">
        <v>4.1900000000000004</v>
      </c>
      <c r="AF47" s="2">
        <v>4.1900000000000004</v>
      </c>
      <c r="AG47" s="2">
        <v>4.1900000000000004</v>
      </c>
      <c r="AH47" s="2">
        <v>4.1900000000000004</v>
      </c>
      <c r="AI47" s="2">
        <v>4.1900000000000004</v>
      </c>
      <c r="AJ47" s="2">
        <v>4.1900000000000004</v>
      </c>
      <c r="AK47" s="2">
        <v>4.1900000000000004</v>
      </c>
      <c r="AL47" s="2">
        <v>4.1900000000000004</v>
      </c>
      <c r="AM47" s="2">
        <v>4.1900000000000004</v>
      </c>
      <c r="AN47" s="2">
        <v>4.1900000000000004</v>
      </c>
      <c r="AO47" s="33">
        <v>3852.41</v>
      </c>
      <c r="AP47" s="33">
        <v>3551.72</v>
      </c>
      <c r="AQ47" s="33">
        <v>3010.78</v>
      </c>
      <c r="AR47" s="33">
        <v>1376.43</v>
      </c>
      <c r="AS47" s="33">
        <v>1140.8800000000001</v>
      </c>
      <c r="AT47" s="33">
        <v>2458.73</v>
      </c>
      <c r="AU47" s="33">
        <v>1867.79</v>
      </c>
      <c r="AV47" s="33">
        <v>1125.6099999999999</v>
      </c>
      <c r="AW47" s="33">
        <v>2255.54</v>
      </c>
      <c r="AX47" s="33">
        <v>3370.08</v>
      </c>
      <c r="AY47" s="33">
        <v>3582.28</v>
      </c>
      <c r="AZ47" s="33">
        <v>3027.51</v>
      </c>
      <c r="BA47" s="31">
        <f t="shared" si="44"/>
        <v>64.36</v>
      </c>
      <c r="BB47" s="31">
        <f t="shared" si="45"/>
        <v>59.34</v>
      </c>
      <c r="BC47" s="31">
        <f t="shared" si="46"/>
        <v>50.3</v>
      </c>
      <c r="BD47" s="31">
        <f t="shared" si="47"/>
        <v>131.4</v>
      </c>
      <c r="BE47" s="31">
        <f t="shared" si="48"/>
        <v>108.91</v>
      </c>
      <c r="BF47" s="31">
        <f t="shared" si="49"/>
        <v>234.72</v>
      </c>
      <c r="BG47" s="31">
        <f t="shared" si="50"/>
        <v>240.72</v>
      </c>
      <c r="BH47" s="31">
        <f t="shared" si="51"/>
        <v>145.07</v>
      </c>
      <c r="BI47" s="31">
        <f t="shared" si="52"/>
        <v>290.69</v>
      </c>
      <c r="BJ47" s="31">
        <f t="shared" si="53"/>
        <v>225.21</v>
      </c>
      <c r="BK47" s="31">
        <f t="shared" si="54"/>
        <v>239.39</v>
      </c>
      <c r="BL47" s="31">
        <f t="shared" si="55"/>
        <v>202.32</v>
      </c>
      <c r="BM47" s="6">
        <f t="shared" ca="1" si="251"/>
        <v>5.9400000000000001E-2</v>
      </c>
      <c r="BN47" s="6">
        <f t="shared" ca="1" si="251"/>
        <v>5.9400000000000001E-2</v>
      </c>
      <c r="BO47" s="6">
        <f t="shared" ca="1" si="251"/>
        <v>5.9400000000000001E-2</v>
      </c>
      <c r="BP47" s="6">
        <f t="shared" ca="1" si="251"/>
        <v>5.9400000000000001E-2</v>
      </c>
      <c r="BQ47" s="6">
        <f t="shared" ca="1" si="251"/>
        <v>5.9400000000000001E-2</v>
      </c>
      <c r="BR47" s="6">
        <f t="shared" ca="1" si="251"/>
        <v>5.9400000000000001E-2</v>
      </c>
      <c r="BS47" s="6">
        <f t="shared" ca="1" si="251"/>
        <v>5.9400000000000001E-2</v>
      </c>
      <c r="BT47" s="6">
        <f t="shared" ca="1" si="251"/>
        <v>5.9400000000000001E-2</v>
      </c>
      <c r="BU47" s="6">
        <f t="shared" ca="1" si="251"/>
        <v>5.9400000000000001E-2</v>
      </c>
      <c r="BV47" s="6">
        <f t="shared" ca="1" si="251"/>
        <v>5.9400000000000001E-2</v>
      </c>
      <c r="BW47" s="6">
        <f t="shared" ca="1" si="251"/>
        <v>5.9400000000000001E-2</v>
      </c>
      <c r="BX47" s="6">
        <f t="shared" ca="1" si="251"/>
        <v>5.9400000000000001E-2</v>
      </c>
      <c r="BY47" s="31">
        <f t="shared" ca="1" si="239"/>
        <v>5461.41</v>
      </c>
      <c r="BZ47" s="31">
        <f t="shared" ca="1" si="240"/>
        <v>5035.13</v>
      </c>
      <c r="CA47" s="31">
        <f t="shared" ca="1" si="241"/>
        <v>4268.2700000000004</v>
      </c>
      <c r="CB47" s="31">
        <f t="shared" ca="1" si="242"/>
        <v>1951.3</v>
      </c>
      <c r="CC47" s="31">
        <f t="shared" ca="1" si="243"/>
        <v>1617.38</v>
      </c>
      <c r="CD47" s="31">
        <f t="shared" ca="1" si="244"/>
        <v>3485.65</v>
      </c>
      <c r="CE47" s="31">
        <f t="shared" ca="1" si="245"/>
        <v>2647.89</v>
      </c>
      <c r="CF47" s="31">
        <f t="shared" ca="1" si="246"/>
        <v>1595.74</v>
      </c>
      <c r="CG47" s="31">
        <f t="shared" ca="1" si="247"/>
        <v>3197.6</v>
      </c>
      <c r="CH47" s="31">
        <f t="shared" ca="1" si="248"/>
        <v>4777.6400000000003</v>
      </c>
      <c r="CI47" s="31">
        <f t="shared" ca="1" si="249"/>
        <v>5078.46</v>
      </c>
      <c r="CJ47" s="31">
        <f t="shared" ca="1" si="250"/>
        <v>4291.9799999999996</v>
      </c>
      <c r="CK47" s="32">
        <f t="shared" ca="1" si="56"/>
        <v>505.69</v>
      </c>
      <c r="CL47" s="32">
        <f t="shared" ca="1" si="57"/>
        <v>466.22</v>
      </c>
      <c r="CM47" s="32">
        <f t="shared" ca="1" si="58"/>
        <v>395.21</v>
      </c>
      <c r="CN47" s="32">
        <f t="shared" ca="1" si="59"/>
        <v>180.68</v>
      </c>
      <c r="CO47" s="32">
        <f t="shared" ca="1" si="60"/>
        <v>149.76</v>
      </c>
      <c r="CP47" s="32">
        <f t="shared" ca="1" si="61"/>
        <v>322.75</v>
      </c>
      <c r="CQ47" s="32">
        <f t="shared" ca="1" si="62"/>
        <v>245.18</v>
      </c>
      <c r="CR47" s="32">
        <f t="shared" ca="1" si="63"/>
        <v>147.75</v>
      </c>
      <c r="CS47" s="32">
        <f t="shared" ca="1" si="64"/>
        <v>296.07</v>
      </c>
      <c r="CT47" s="32">
        <f t="shared" ca="1" si="65"/>
        <v>442.37</v>
      </c>
      <c r="CU47" s="32">
        <f t="shared" ca="1" si="66"/>
        <v>470.23</v>
      </c>
      <c r="CV47" s="32">
        <f t="shared" ca="1" si="67"/>
        <v>397.41</v>
      </c>
      <c r="CW47" s="31">
        <f t="shared" ca="1" si="227"/>
        <v>2050.3299999999995</v>
      </c>
      <c r="CX47" s="31">
        <f t="shared" ca="1" si="228"/>
        <v>1890.2900000000006</v>
      </c>
      <c r="CY47" s="31">
        <f t="shared" ca="1" si="229"/>
        <v>1602.4000000000003</v>
      </c>
      <c r="CZ47" s="31">
        <f t="shared" ca="1" si="230"/>
        <v>624.15</v>
      </c>
      <c r="DA47" s="31">
        <f t="shared" ca="1" si="231"/>
        <v>517.35</v>
      </c>
      <c r="DB47" s="31">
        <f t="shared" ca="1" si="232"/>
        <v>1114.95</v>
      </c>
      <c r="DC47" s="31">
        <f t="shared" ca="1" si="233"/>
        <v>784.55999999999972</v>
      </c>
      <c r="DD47" s="31">
        <f t="shared" ca="1" si="234"/>
        <v>472.81000000000012</v>
      </c>
      <c r="DE47" s="31">
        <f t="shared" ca="1" si="235"/>
        <v>947.44</v>
      </c>
      <c r="DF47" s="31">
        <f t="shared" ca="1" si="236"/>
        <v>1624.7200000000003</v>
      </c>
      <c r="DG47" s="31">
        <f t="shared" ca="1" si="237"/>
        <v>1727.0200000000004</v>
      </c>
      <c r="DH47" s="31">
        <f t="shared" ca="1" si="238"/>
        <v>1459.5599999999993</v>
      </c>
      <c r="DI47" s="32">
        <f t="shared" ca="1" si="68"/>
        <v>102.52</v>
      </c>
      <c r="DJ47" s="32">
        <f t="shared" ca="1" si="69"/>
        <v>94.51</v>
      </c>
      <c r="DK47" s="32">
        <f t="shared" ca="1" si="70"/>
        <v>80.12</v>
      </c>
      <c r="DL47" s="32">
        <f t="shared" ca="1" si="71"/>
        <v>31.21</v>
      </c>
      <c r="DM47" s="32">
        <f t="shared" ca="1" si="72"/>
        <v>25.87</v>
      </c>
      <c r="DN47" s="32">
        <f t="shared" ca="1" si="73"/>
        <v>55.75</v>
      </c>
      <c r="DO47" s="32">
        <f t="shared" ca="1" si="74"/>
        <v>39.229999999999997</v>
      </c>
      <c r="DP47" s="32">
        <f t="shared" ca="1" si="75"/>
        <v>23.64</v>
      </c>
      <c r="DQ47" s="32">
        <f t="shared" ca="1" si="76"/>
        <v>47.37</v>
      </c>
      <c r="DR47" s="32">
        <f t="shared" ca="1" si="77"/>
        <v>81.239999999999995</v>
      </c>
      <c r="DS47" s="32">
        <f t="shared" ca="1" si="78"/>
        <v>86.35</v>
      </c>
      <c r="DT47" s="32">
        <f t="shared" ca="1" si="79"/>
        <v>72.98</v>
      </c>
      <c r="DU47" s="31">
        <f t="shared" ca="1" si="80"/>
        <v>277.14999999999998</v>
      </c>
      <c r="DV47" s="31">
        <f t="shared" ca="1" si="81"/>
        <v>251.92</v>
      </c>
      <c r="DW47" s="31">
        <f t="shared" ca="1" si="82"/>
        <v>210.69</v>
      </c>
      <c r="DX47" s="31">
        <f t="shared" ca="1" si="83"/>
        <v>80.88</v>
      </c>
      <c r="DY47" s="31">
        <f t="shared" ca="1" si="84"/>
        <v>66.08</v>
      </c>
      <c r="DZ47" s="31">
        <f t="shared" ca="1" si="85"/>
        <v>140.29</v>
      </c>
      <c r="EA47" s="31">
        <f t="shared" ca="1" si="86"/>
        <v>97.27</v>
      </c>
      <c r="EB47" s="31">
        <f t="shared" ca="1" si="87"/>
        <v>57.72</v>
      </c>
      <c r="EC47" s="31">
        <f t="shared" ca="1" si="88"/>
        <v>113.86</v>
      </c>
      <c r="ED47" s="31">
        <f t="shared" ca="1" si="89"/>
        <v>192.25</v>
      </c>
      <c r="EE47" s="31">
        <f t="shared" ca="1" si="90"/>
        <v>201.07</v>
      </c>
      <c r="EF47" s="31">
        <f t="shared" ca="1" si="91"/>
        <v>167.24</v>
      </c>
      <c r="EG47" s="32">
        <f t="shared" ca="1" si="92"/>
        <v>2429.9999999999995</v>
      </c>
      <c r="EH47" s="32">
        <f t="shared" ca="1" si="93"/>
        <v>2236.7200000000007</v>
      </c>
      <c r="EI47" s="32">
        <f t="shared" ca="1" si="94"/>
        <v>1893.2100000000005</v>
      </c>
      <c r="EJ47" s="32">
        <f t="shared" ca="1" si="95"/>
        <v>736.24</v>
      </c>
      <c r="EK47" s="32">
        <f t="shared" ca="1" si="96"/>
        <v>609.30000000000007</v>
      </c>
      <c r="EL47" s="32">
        <f t="shared" ca="1" si="97"/>
        <v>1310.99</v>
      </c>
      <c r="EM47" s="32">
        <f t="shared" ca="1" si="98"/>
        <v>921.05999999999972</v>
      </c>
      <c r="EN47" s="32">
        <f t="shared" ca="1" si="99"/>
        <v>554.17000000000007</v>
      </c>
      <c r="EO47" s="32">
        <f t="shared" ca="1" si="100"/>
        <v>1108.67</v>
      </c>
      <c r="EP47" s="32">
        <f t="shared" ca="1" si="101"/>
        <v>1898.2100000000003</v>
      </c>
      <c r="EQ47" s="32">
        <f t="shared" ca="1" si="102"/>
        <v>2014.4400000000003</v>
      </c>
      <c r="ER47" s="32">
        <f t="shared" ca="1" si="103"/>
        <v>1699.7799999999993</v>
      </c>
    </row>
    <row r="48" spans="1:148" x14ac:dyDescent="0.25">
      <c r="A48" t="s">
        <v>475</v>
      </c>
      <c r="B48" s="1" t="s">
        <v>48</v>
      </c>
      <c r="C48" t="str">
        <f t="shared" ca="1" si="1"/>
        <v>CRR1</v>
      </c>
      <c r="D48" t="str">
        <f t="shared" ca="1" si="2"/>
        <v>Castle Rock Ridge Wind Facility</v>
      </c>
      <c r="E48" s="48">
        <v>24678.917000000001</v>
      </c>
      <c r="F48" s="48">
        <v>31898.151999999998</v>
      </c>
      <c r="G48" s="48">
        <v>24318.1433</v>
      </c>
      <c r="H48" s="48">
        <v>13141.258</v>
      </c>
      <c r="I48" s="48">
        <v>8207.3790000000008</v>
      </c>
      <c r="J48" s="48">
        <v>19318.983</v>
      </c>
      <c r="K48" s="48">
        <v>12539.019</v>
      </c>
      <c r="L48" s="48">
        <v>8564.6370000000006</v>
      </c>
      <c r="M48" s="48">
        <v>17707.454949999999</v>
      </c>
      <c r="N48" s="48">
        <v>18381.7605</v>
      </c>
      <c r="O48" s="48">
        <v>27420.249299999999</v>
      </c>
      <c r="P48" s="48">
        <v>21969.84</v>
      </c>
      <c r="Q48" s="32">
        <v>461203.04</v>
      </c>
      <c r="R48" s="32">
        <v>525118.68999999994</v>
      </c>
      <c r="S48" s="32">
        <v>340731.75</v>
      </c>
      <c r="T48" s="32">
        <v>168042.44</v>
      </c>
      <c r="U48" s="32">
        <v>119517.28</v>
      </c>
      <c r="V48" s="32">
        <v>270723.61</v>
      </c>
      <c r="W48" s="32">
        <v>216321.84</v>
      </c>
      <c r="X48" s="32">
        <v>146945.99</v>
      </c>
      <c r="Y48" s="32">
        <v>286019.05</v>
      </c>
      <c r="Z48" s="32">
        <v>409746.9</v>
      </c>
      <c r="AA48" s="32">
        <v>429955.09</v>
      </c>
      <c r="AB48" s="32">
        <v>407437.35</v>
      </c>
      <c r="AC48" s="2">
        <v>3.3</v>
      </c>
      <c r="AD48" s="2">
        <v>3.3</v>
      </c>
      <c r="AE48" s="2">
        <v>3.3</v>
      </c>
      <c r="AF48" s="2">
        <v>3.3</v>
      </c>
      <c r="AG48" s="2">
        <v>3.3</v>
      </c>
      <c r="AH48" s="2">
        <v>3.3</v>
      </c>
      <c r="AI48" s="2">
        <v>3.3</v>
      </c>
      <c r="AJ48" s="2">
        <v>3.3</v>
      </c>
      <c r="AK48" s="2">
        <v>3.3</v>
      </c>
      <c r="AL48" s="2">
        <v>3.3</v>
      </c>
      <c r="AM48" s="2">
        <v>3.3</v>
      </c>
      <c r="AN48" s="2">
        <v>3.3</v>
      </c>
      <c r="AO48" s="33">
        <v>15219.7</v>
      </c>
      <c r="AP48" s="33">
        <v>17328.919999999998</v>
      </c>
      <c r="AQ48" s="33">
        <v>11244.15</v>
      </c>
      <c r="AR48" s="33">
        <v>5545.4</v>
      </c>
      <c r="AS48" s="33">
        <v>3944.07</v>
      </c>
      <c r="AT48" s="33">
        <v>8933.8799999999992</v>
      </c>
      <c r="AU48" s="33">
        <v>7138.62</v>
      </c>
      <c r="AV48" s="33">
        <v>4849.22</v>
      </c>
      <c r="AW48" s="33">
        <v>9438.6299999999992</v>
      </c>
      <c r="AX48" s="33">
        <v>13521.65</v>
      </c>
      <c r="AY48" s="33">
        <v>14188.52</v>
      </c>
      <c r="AZ48" s="33">
        <v>13445.43</v>
      </c>
      <c r="BA48" s="31">
        <f t="shared" si="44"/>
        <v>322.83999999999997</v>
      </c>
      <c r="BB48" s="31">
        <f t="shared" si="45"/>
        <v>367.58</v>
      </c>
      <c r="BC48" s="31">
        <f t="shared" si="46"/>
        <v>238.51</v>
      </c>
      <c r="BD48" s="31">
        <f t="shared" si="47"/>
        <v>672.17</v>
      </c>
      <c r="BE48" s="31">
        <f t="shared" si="48"/>
        <v>478.07</v>
      </c>
      <c r="BF48" s="31">
        <f t="shared" si="49"/>
        <v>1082.8900000000001</v>
      </c>
      <c r="BG48" s="31">
        <f t="shared" si="50"/>
        <v>1168.1400000000001</v>
      </c>
      <c r="BH48" s="31">
        <f t="shared" si="51"/>
        <v>793.51</v>
      </c>
      <c r="BI48" s="31">
        <f t="shared" si="52"/>
        <v>1544.5</v>
      </c>
      <c r="BJ48" s="31">
        <f t="shared" si="53"/>
        <v>1147.29</v>
      </c>
      <c r="BK48" s="31">
        <f t="shared" si="54"/>
        <v>1203.8699999999999</v>
      </c>
      <c r="BL48" s="31">
        <f t="shared" si="55"/>
        <v>1140.82</v>
      </c>
      <c r="BM48" s="6">
        <f t="shared" ca="1" si="251"/>
        <v>4.2599999999999999E-2</v>
      </c>
      <c r="BN48" s="6">
        <f t="shared" ca="1" si="251"/>
        <v>4.2599999999999999E-2</v>
      </c>
      <c r="BO48" s="6">
        <f t="shared" ca="1" si="251"/>
        <v>4.2599999999999999E-2</v>
      </c>
      <c r="BP48" s="6">
        <f t="shared" ca="1" si="251"/>
        <v>4.2599999999999999E-2</v>
      </c>
      <c r="BQ48" s="6">
        <f t="shared" ca="1" si="251"/>
        <v>4.2599999999999999E-2</v>
      </c>
      <c r="BR48" s="6">
        <f t="shared" ca="1" si="251"/>
        <v>4.2599999999999999E-2</v>
      </c>
      <c r="BS48" s="6">
        <f t="shared" ca="1" si="251"/>
        <v>4.2599999999999999E-2</v>
      </c>
      <c r="BT48" s="6">
        <f t="shared" ca="1" si="251"/>
        <v>4.2599999999999999E-2</v>
      </c>
      <c r="BU48" s="6">
        <f t="shared" ca="1" si="251"/>
        <v>4.2599999999999999E-2</v>
      </c>
      <c r="BV48" s="6">
        <f t="shared" ca="1" si="251"/>
        <v>4.2599999999999999E-2</v>
      </c>
      <c r="BW48" s="6">
        <f t="shared" ca="1" si="251"/>
        <v>4.2599999999999999E-2</v>
      </c>
      <c r="BX48" s="6">
        <f t="shared" ca="1" si="251"/>
        <v>4.2599999999999999E-2</v>
      </c>
      <c r="BY48" s="31">
        <f t="shared" ca="1" si="239"/>
        <v>19647.25</v>
      </c>
      <c r="BZ48" s="31">
        <f t="shared" ca="1" si="240"/>
        <v>22370.06</v>
      </c>
      <c r="CA48" s="31">
        <f t="shared" ca="1" si="241"/>
        <v>14515.17</v>
      </c>
      <c r="CB48" s="31">
        <f t="shared" ca="1" si="242"/>
        <v>7158.61</v>
      </c>
      <c r="CC48" s="31">
        <f t="shared" ca="1" si="243"/>
        <v>5091.4399999999996</v>
      </c>
      <c r="CD48" s="31">
        <f t="shared" ca="1" si="244"/>
        <v>11532.83</v>
      </c>
      <c r="CE48" s="31">
        <f t="shared" ca="1" si="245"/>
        <v>9215.31</v>
      </c>
      <c r="CF48" s="31">
        <f t="shared" ca="1" si="246"/>
        <v>6259.9</v>
      </c>
      <c r="CG48" s="31">
        <f t="shared" ca="1" si="247"/>
        <v>12184.41</v>
      </c>
      <c r="CH48" s="31">
        <f t="shared" ca="1" si="248"/>
        <v>17455.22</v>
      </c>
      <c r="CI48" s="31">
        <f t="shared" ca="1" si="249"/>
        <v>18316.09</v>
      </c>
      <c r="CJ48" s="31">
        <f t="shared" ca="1" si="250"/>
        <v>17356.830000000002</v>
      </c>
      <c r="CK48" s="32">
        <f t="shared" ca="1" si="56"/>
        <v>2536.62</v>
      </c>
      <c r="CL48" s="32">
        <f t="shared" ca="1" si="57"/>
        <v>2888.15</v>
      </c>
      <c r="CM48" s="32">
        <f t="shared" ca="1" si="58"/>
        <v>1874.02</v>
      </c>
      <c r="CN48" s="32">
        <f t="shared" ca="1" si="59"/>
        <v>924.23</v>
      </c>
      <c r="CO48" s="32">
        <f t="shared" ca="1" si="60"/>
        <v>657.35</v>
      </c>
      <c r="CP48" s="32">
        <f t="shared" ca="1" si="61"/>
        <v>1488.98</v>
      </c>
      <c r="CQ48" s="32">
        <f t="shared" ca="1" si="62"/>
        <v>1189.77</v>
      </c>
      <c r="CR48" s="32">
        <f t="shared" ca="1" si="63"/>
        <v>808.2</v>
      </c>
      <c r="CS48" s="32">
        <f t="shared" ca="1" si="64"/>
        <v>1573.1</v>
      </c>
      <c r="CT48" s="32">
        <f t="shared" ca="1" si="65"/>
        <v>2253.61</v>
      </c>
      <c r="CU48" s="32">
        <f t="shared" ca="1" si="66"/>
        <v>2364.75</v>
      </c>
      <c r="CV48" s="32">
        <f t="shared" ca="1" si="67"/>
        <v>2240.91</v>
      </c>
      <c r="CW48" s="31">
        <f t="shared" ca="1" si="227"/>
        <v>6641.3299999999981</v>
      </c>
      <c r="CX48" s="31">
        <f t="shared" ca="1" si="228"/>
        <v>7561.7100000000046</v>
      </c>
      <c r="CY48" s="31">
        <f t="shared" ca="1" si="229"/>
        <v>4906.5299999999988</v>
      </c>
      <c r="CZ48" s="31">
        <f t="shared" ca="1" si="230"/>
        <v>1865.2700000000004</v>
      </c>
      <c r="DA48" s="31">
        <f t="shared" ca="1" si="231"/>
        <v>1326.6499999999999</v>
      </c>
      <c r="DB48" s="31">
        <f t="shared" ca="1" si="232"/>
        <v>3005.04</v>
      </c>
      <c r="DC48" s="31">
        <f t="shared" ca="1" si="233"/>
        <v>2098.3199999999997</v>
      </c>
      <c r="DD48" s="31">
        <f t="shared" ca="1" si="234"/>
        <v>1425.3699999999992</v>
      </c>
      <c r="DE48" s="31">
        <f t="shared" ca="1" si="235"/>
        <v>2774.380000000001</v>
      </c>
      <c r="DF48" s="31">
        <f t="shared" ca="1" si="236"/>
        <v>5039.8900000000021</v>
      </c>
      <c r="DG48" s="31">
        <f t="shared" ca="1" si="237"/>
        <v>5288.45</v>
      </c>
      <c r="DH48" s="31">
        <f t="shared" ca="1" si="238"/>
        <v>5011.4900000000016</v>
      </c>
      <c r="DI48" s="32">
        <f t="shared" ca="1" si="68"/>
        <v>332.07</v>
      </c>
      <c r="DJ48" s="32">
        <f t="shared" ca="1" si="69"/>
        <v>378.09</v>
      </c>
      <c r="DK48" s="32">
        <f t="shared" ca="1" si="70"/>
        <v>245.33</v>
      </c>
      <c r="DL48" s="32">
        <f t="shared" ca="1" si="71"/>
        <v>93.26</v>
      </c>
      <c r="DM48" s="32">
        <f t="shared" ca="1" si="72"/>
        <v>66.33</v>
      </c>
      <c r="DN48" s="32">
        <f t="shared" ca="1" si="73"/>
        <v>150.25</v>
      </c>
      <c r="DO48" s="32">
        <f t="shared" ca="1" si="74"/>
        <v>104.92</v>
      </c>
      <c r="DP48" s="32">
        <f t="shared" ca="1" si="75"/>
        <v>71.27</v>
      </c>
      <c r="DQ48" s="32">
        <f t="shared" ca="1" si="76"/>
        <v>138.72</v>
      </c>
      <c r="DR48" s="32">
        <f t="shared" ca="1" si="77"/>
        <v>251.99</v>
      </c>
      <c r="DS48" s="32">
        <f t="shared" ca="1" si="78"/>
        <v>264.42</v>
      </c>
      <c r="DT48" s="32">
        <f t="shared" ca="1" si="79"/>
        <v>250.57</v>
      </c>
      <c r="DU48" s="31">
        <f t="shared" ca="1" si="80"/>
        <v>897.74</v>
      </c>
      <c r="DV48" s="31">
        <f t="shared" ca="1" si="81"/>
        <v>1007.74</v>
      </c>
      <c r="DW48" s="31">
        <f t="shared" ca="1" si="82"/>
        <v>645.14</v>
      </c>
      <c r="DX48" s="31">
        <f t="shared" ca="1" si="83"/>
        <v>241.7</v>
      </c>
      <c r="DY48" s="31">
        <f t="shared" ca="1" si="84"/>
        <v>169.46</v>
      </c>
      <c r="DZ48" s="31">
        <f t="shared" ca="1" si="85"/>
        <v>378.13</v>
      </c>
      <c r="EA48" s="31">
        <f t="shared" ca="1" si="86"/>
        <v>260.16000000000003</v>
      </c>
      <c r="EB48" s="31">
        <f t="shared" ca="1" si="87"/>
        <v>174.01</v>
      </c>
      <c r="EC48" s="31">
        <f t="shared" ca="1" si="88"/>
        <v>333.41</v>
      </c>
      <c r="ED48" s="31">
        <f t="shared" ca="1" si="89"/>
        <v>596.37</v>
      </c>
      <c r="EE48" s="31">
        <f t="shared" ca="1" si="90"/>
        <v>615.71</v>
      </c>
      <c r="EF48" s="31">
        <f t="shared" ca="1" si="91"/>
        <v>574.22</v>
      </c>
      <c r="EG48" s="32">
        <f t="shared" ca="1" si="92"/>
        <v>7871.1399999999976</v>
      </c>
      <c r="EH48" s="32">
        <f t="shared" ca="1" si="93"/>
        <v>8947.5400000000045</v>
      </c>
      <c r="EI48" s="32">
        <f t="shared" ca="1" si="94"/>
        <v>5796.9999999999991</v>
      </c>
      <c r="EJ48" s="32">
        <f t="shared" ca="1" si="95"/>
        <v>2200.2300000000005</v>
      </c>
      <c r="EK48" s="32">
        <f t="shared" ca="1" si="96"/>
        <v>1562.4399999999998</v>
      </c>
      <c r="EL48" s="32">
        <f t="shared" ca="1" si="97"/>
        <v>3533.42</v>
      </c>
      <c r="EM48" s="32">
        <f t="shared" ca="1" si="98"/>
        <v>2463.3999999999996</v>
      </c>
      <c r="EN48" s="32">
        <f t="shared" ca="1" si="99"/>
        <v>1670.6499999999992</v>
      </c>
      <c r="EO48" s="32">
        <f t="shared" ca="1" si="100"/>
        <v>3246.5100000000007</v>
      </c>
      <c r="EP48" s="32">
        <f t="shared" ca="1" si="101"/>
        <v>5888.2500000000018</v>
      </c>
      <c r="EQ48" s="32">
        <f t="shared" ca="1" si="102"/>
        <v>6168.58</v>
      </c>
      <c r="ER48" s="32">
        <f t="shared" ca="1" si="103"/>
        <v>5836.2800000000016</v>
      </c>
    </row>
    <row r="49" spans="1:148" x14ac:dyDescent="0.25">
      <c r="A49" t="s">
        <v>476</v>
      </c>
      <c r="B49" s="1" t="s">
        <v>69</v>
      </c>
      <c r="C49" t="str">
        <f t="shared" ca="1" si="1"/>
        <v>CRS1</v>
      </c>
      <c r="D49" t="str">
        <f t="shared" ca="1" si="2"/>
        <v>Crossfield Energy Centre #1</v>
      </c>
      <c r="E49" s="48">
        <v>744.55276179999998</v>
      </c>
      <c r="F49" s="48">
        <v>74.644862900000007</v>
      </c>
      <c r="G49" s="48">
        <v>378.3314967</v>
      </c>
      <c r="H49" s="48">
        <v>786.06687799999997</v>
      </c>
      <c r="I49" s="48">
        <v>6737.4151997999998</v>
      </c>
      <c r="J49" s="48">
        <v>176.2913519</v>
      </c>
      <c r="K49" s="48">
        <v>48.4459686</v>
      </c>
      <c r="L49" s="48">
        <v>665.42921899999999</v>
      </c>
      <c r="M49" s="48">
        <v>0</v>
      </c>
      <c r="N49" s="48">
        <v>452.1220055</v>
      </c>
      <c r="O49" s="48">
        <v>195.66523140000001</v>
      </c>
      <c r="P49" s="48">
        <v>599.98489519999998</v>
      </c>
      <c r="Q49" s="32">
        <v>17458.13</v>
      </c>
      <c r="R49" s="32">
        <v>2409.7800000000002</v>
      </c>
      <c r="S49" s="32">
        <v>6154.51</v>
      </c>
      <c r="T49" s="32">
        <v>14010.43</v>
      </c>
      <c r="U49" s="32">
        <v>139519.51</v>
      </c>
      <c r="V49" s="32">
        <v>4948.96</v>
      </c>
      <c r="W49" s="32">
        <v>7430.78</v>
      </c>
      <c r="X49" s="32">
        <v>44605.75</v>
      </c>
      <c r="Y49" s="32">
        <v>0</v>
      </c>
      <c r="Z49" s="32">
        <v>8822.19</v>
      </c>
      <c r="AA49" s="32">
        <v>4642.6400000000003</v>
      </c>
      <c r="AB49" s="32">
        <v>20821.009999999998</v>
      </c>
      <c r="AC49" s="2">
        <v>1.69</v>
      </c>
      <c r="AD49" s="2">
        <v>1.69</v>
      </c>
      <c r="AE49" s="2">
        <v>1.69</v>
      </c>
      <c r="AF49" s="2">
        <v>1.69</v>
      </c>
      <c r="AG49" s="2">
        <v>1.69</v>
      </c>
      <c r="AH49" s="2">
        <v>1.69</v>
      </c>
      <c r="AI49" s="2">
        <v>1.69</v>
      </c>
      <c r="AJ49" s="2">
        <v>1.69</v>
      </c>
      <c r="AK49" s="2">
        <v>1.69</v>
      </c>
      <c r="AL49" s="2">
        <v>1.69</v>
      </c>
      <c r="AM49" s="2">
        <v>1.69</v>
      </c>
      <c r="AN49" s="2">
        <v>1.69</v>
      </c>
      <c r="AO49" s="33">
        <v>295.04000000000002</v>
      </c>
      <c r="AP49" s="33">
        <v>40.729999999999997</v>
      </c>
      <c r="AQ49" s="33">
        <v>104.01</v>
      </c>
      <c r="AR49" s="33">
        <v>236.78</v>
      </c>
      <c r="AS49" s="33">
        <v>2357.88</v>
      </c>
      <c r="AT49" s="33">
        <v>83.64</v>
      </c>
      <c r="AU49" s="33">
        <v>125.58</v>
      </c>
      <c r="AV49" s="33">
        <v>753.84</v>
      </c>
      <c r="AW49" s="33">
        <v>0</v>
      </c>
      <c r="AX49" s="33">
        <v>149.1</v>
      </c>
      <c r="AY49" s="33">
        <v>78.459999999999994</v>
      </c>
      <c r="AZ49" s="33">
        <v>351.88</v>
      </c>
      <c r="BA49" s="31">
        <f t="shared" si="44"/>
        <v>12.22</v>
      </c>
      <c r="BB49" s="31">
        <f t="shared" si="45"/>
        <v>1.69</v>
      </c>
      <c r="BC49" s="31">
        <f t="shared" si="46"/>
        <v>4.3099999999999996</v>
      </c>
      <c r="BD49" s="31">
        <f t="shared" si="47"/>
        <v>56.04</v>
      </c>
      <c r="BE49" s="31">
        <f t="shared" si="48"/>
        <v>558.08000000000004</v>
      </c>
      <c r="BF49" s="31">
        <f t="shared" si="49"/>
        <v>19.8</v>
      </c>
      <c r="BG49" s="31">
        <f t="shared" si="50"/>
        <v>40.130000000000003</v>
      </c>
      <c r="BH49" s="31">
        <f t="shared" si="51"/>
        <v>240.87</v>
      </c>
      <c r="BI49" s="31">
        <f t="shared" si="52"/>
        <v>0</v>
      </c>
      <c r="BJ49" s="31">
        <f t="shared" si="53"/>
        <v>24.7</v>
      </c>
      <c r="BK49" s="31">
        <f t="shared" si="54"/>
        <v>13</v>
      </c>
      <c r="BL49" s="31">
        <f t="shared" si="55"/>
        <v>58.3</v>
      </c>
      <c r="BM49" s="6">
        <f t="shared" ca="1" si="251"/>
        <v>2.4799999999999999E-2</v>
      </c>
      <c r="BN49" s="6">
        <f t="shared" ca="1" si="251"/>
        <v>2.4799999999999999E-2</v>
      </c>
      <c r="BO49" s="6">
        <f t="shared" ca="1" si="251"/>
        <v>2.4799999999999999E-2</v>
      </c>
      <c r="BP49" s="6">
        <f t="shared" ca="1" si="251"/>
        <v>2.4799999999999999E-2</v>
      </c>
      <c r="BQ49" s="6">
        <f t="shared" ca="1" si="251"/>
        <v>2.4799999999999999E-2</v>
      </c>
      <c r="BR49" s="6">
        <f t="shared" ca="1" si="251"/>
        <v>2.4799999999999999E-2</v>
      </c>
      <c r="BS49" s="6">
        <f t="shared" ca="1" si="251"/>
        <v>2.4799999999999999E-2</v>
      </c>
      <c r="BT49" s="6">
        <f t="shared" ca="1" si="251"/>
        <v>2.4799999999999999E-2</v>
      </c>
      <c r="BU49" s="6">
        <f t="shared" ca="1" si="251"/>
        <v>2.4799999999999999E-2</v>
      </c>
      <c r="BV49" s="6">
        <f t="shared" ca="1" si="251"/>
        <v>2.4799999999999999E-2</v>
      </c>
      <c r="BW49" s="6">
        <f t="shared" ca="1" si="251"/>
        <v>2.4799999999999999E-2</v>
      </c>
      <c r="BX49" s="6">
        <f t="shared" ca="1" si="251"/>
        <v>2.4799999999999999E-2</v>
      </c>
      <c r="BY49" s="31">
        <f t="shared" ca="1" si="239"/>
        <v>432.96</v>
      </c>
      <c r="BZ49" s="31">
        <f t="shared" ca="1" si="240"/>
        <v>59.76</v>
      </c>
      <c r="CA49" s="31">
        <f t="shared" ca="1" si="241"/>
        <v>152.63</v>
      </c>
      <c r="CB49" s="31">
        <f t="shared" ca="1" si="242"/>
        <v>347.46</v>
      </c>
      <c r="CC49" s="31">
        <f t="shared" ca="1" si="243"/>
        <v>3460.08</v>
      </c>
      <c r="CD49" s="31">
        <f t="shared" ca="1" si="244"/>
        <v>122.73</v>
      </c>
      <c r="CE49" s="31">
        <f t="shared" ca="1" si="245"/>
        <v>184.28</v>
      </c>
      <c r="CF49" s="31">
        <f t="shared" ca="1" si="246"/>
        <v>1106.22</v>
      </c>
      <c r="CG49" s="31">
        <f t="shared" ca="1" si="247"/>
        <v>0</v>
      </c>
      <c r="CH49" s="31">
        <f t="shared" ca="1" si="248"/>
        <v>218.79</v>
      </c>
      <c r="CI49" s="31">
        <f t="shared" ca="1" si="249"/>
        <v>115.14</v>
      </c>
      <c r="CJ49" s="31">
        <f t="shared" ca="1" si="250"/>
        <v>516.36</v>
      </c>
      <c r="CK49" s="32">
        <f t="shared" ca="1" si="56"/>
        <v>96.02</v>
      </c>
      <c r="CL49" s="32">
        <f t="shared" ca="1" si="57"/>
        <v>13.25</v>
      </c>
      <c r="CM49" s="32">
        <f t="shared" ca="1" si="58"/>
        <v>33.85</v>
      </c>
      <c r="CN49" s="32">
        <f t="shared" ca="1" si="59"/>
        <v>77.06</v>
      </c>
      <c r="CO49" s="32">
        <f t="shared" ca="1" si="60"/>
        <v>767.36</v>
      </c>
      <c r="CP49" s="32">
        <f t="shared" ca="1" si="61"/>
        <v>27.22</v>
      </c>
      <c r="CQ49" s="32">
        <f t="shared" ca="1" si="62"/>
        <v>40.869999999999997</v>
      </c>
      <c r="CR49" s="32">
        <f t="shared" ca="1" si="63"/>
        <v>245.33</v>
      </c>
      <c r="CS49" s="32">
        <f t="shared" ca="1" si="64"/>
        <v>0</v>
      </c>
      <c r="CT49" s="32">
        <f t="shared" ca="1" si="65"/>
        <v>48.52</v>
      </c>
      <c r="CU49" s="32">
        <f t="shared" ca="1" si="66"/>
        <v>25.53</v>
      </c>
      <c r="CV49" s="32">
        <f t="shared" ca="1" si="67"/>
        <v>114.52</v>
      </c>
      <c r="CW49" s="31">
        <f t="shared" ca="1" si="227"/>
        <v>221.72</v>
      </c>
      <c r="CX49" s="31">
        <f t="shared" ca="1" si="228"/>
        <v>30.589999999999993</v>
      </c>
      <c r="CY49" s="31">
        <f t="shared" ca="1" si="229"/>
        <v>78.159999999999982</v>
      </c>
      <c r="CZ49" s="31">
        <f t="shared" ca="1" si="230"/>
        <v>131.69999999999999</v>
      </c>
      <c r="DA49" s="31">
        <f t="shared" ca="1" si="231"/>
        <v>1311.4799999999996</v>
      </c>
      <c r="DB49" s="31">
        <f t="shared" ca="1" si="232"/>
        <v>46.509999999999991</v>
      </c>
      <c r="DC49" s="31">
        <f t="shared" ca="1" si="233"/>
        <v>59.440000000000005</v>
      </c>
      <c r="DD49" s="31">
        <f t="shared" ca="1" si="234"/>
        <v>356.83999999999992</v>
      </c>
      <c r="DE49" s="31">
        <f t="shared" ca="1" si="235"/>
        <v>0</v>
      </c>
      <c r="DF49" s="31">
        <f t="shared" ca="1" si="236"/>
        <v>93.51</v>
      </c>
      <c r="DG49" s="31">
        <f t="shared" ca="1" si="237"/>
        <v>49.210000000000022</v>
      </c>
      <c r="DH49" s="31">
        <f t="shared" ca="1" si="238"/>
        <v>220.7</v>
      </c>
      <c r="DI49" s="32">
        <f t="shared" ca="1" si="68"/>
        <v>11.09</v>
      </c>
      <c r="DJ49" s="32">
        <f t="shared" ca="1" si="69"/>
        <v>1.53</v>
      </c>
      <c r="DK49" s="32">
        <f t="shared" ca="1" si="70"/>
        <v>3.91</v>
      </c>
      <c r="DL49" s="32">
        <f t="shared" ca="1" si="71"/>
        <v>6.59</v>
      </c>
      <c r="DM49" s="32">
        <f t="shared" ca="1" si="72"/>
        <v>65.569999999999993</v>
      </c>
      <c r="DN49" s="32">
        <f t="shared" ca="1" si="73"/>
        <v>2.33</v>
      </c>
      <c r="DO49" s="32">
        <f t="shared" ca="1" si="74"/>
        <v>2.97</v>
      </c>
      <c r="DP49" s="32">
        <f t="shared" ca="1" si="75"/>
        <v>17.84</v>
      </c>
      <c r="DQ49" s="32">
        <f t="shared" ca="1" si="76"/>
        <v>0</v>
      </c>
      <c r="DR49" s="32">
        <f t="shared" ca="1" si="77"/>
        <v>4.68</v>
      </c>
      <c r="DS49" s="32">
        <f t="shared" ca="1" si="78"/>
        <v>2.46</v>
      </c>
      <c r="DT49" s="32">
        <f t="shared" ca="1" si="79"/>
        <v>11.04</v>
      </c>
      <c r="DU49" s="31">
        <f t="shared" ca="1" si="80"/>
        <v>29.97</v>
      </c>
      <c r="DV49" s="31">
        <f t="shared" ca="1" si="81"/>
        <v>4.08</v>
      </c>
      <c r="DW49" s="31">
        <f t="shared" ca="1" si="82"/>
        <v>10.28</v>
      </c>
      <c r="DX49" s="31">
        <f t="shared" ca="1" si="83"/>
        <v>17.07</v>
      </c>
      <c r="DY49" s="31">
        <f t="shared" ca="1" si="84"/>
        <v>167.52</v>
      </c>
      <c r="DZ49" s="31">
        <f t="shared" ca="1" si="85"/>
        <v>5.85</v>
      </c>
      <c r="EA49" s="31">
        <f t="shared" ca="1" si="86"/>
        <v>7.37</v>
      </c>
      <c r="EB49" s="31">
        <f t="shared" ca="1" si="87"/>
        <v>43.56</v>
      </c>
      <c r="EC49" s="31">
        <f t="shared" ca="1" si="88"/>
        <v>0</v>
      </c>
      <c r="ED49" s="31">
        <f t="shared" ca="1" si="89"/>
        <v>11.07</v>
      </c>
      <c r="EE49" s="31">
        <f t="shared" ca="1" si="90"/>
        <v>5.73</v>
      </c>
      <c r="EF49" s="31">
        <f t="shared" ca="1" si="91"/>
        <v>25.29</v>
      </c>
      <c r="EG49" s="32">
        <f t="shared" ca="1" si="92"/>
        <v>262.77999999999997</v>
      </c>
      <c r="EH49" s="32">
        <f t="shared" ca="1" si="93"/>
        <v>36.199999999999989</v>
      </c>
      <c r="EI49" s="32">
        <f t="shared" ca="1" si="94"/>
        <v>92.34999999999998</v>
      </c>
      <c r="EJ49" s="32">
        <f t="shared" ca="1" si="95"/>
        <v>155.35999999999999</v>
      </c>
      <c r="EK49" s="32">
        <f t="shared" ca="1" si="96"/>
        <v>1544.5699999999995</v>
      </c>
      <c r="EL49" s="32">
        <f t="shared" ca="1" si="97"/>
        <v>54.689999999999991</v>
      </c>
      <c r="EM49" s="32">
        <f t="shared" ca="1" si="98"/>
        <v>69.78</v>
      </c>
      <c r="EN49" s="32">
        <f t="shared" ca="1" si="99"/>
        <v>418.2399999999999</v>
      </c>
      <c r="EO49" s="32">
        <f t="shared" ca="1" si="100"/>
        <v>0</v>
      </c>
      <c r="EP49" s="32">
        <f t="shared" ca="1" si="101"/>
        <v>109.25999999999999</v>
      </c>
      <c r="EQ49" s="32">
        <f t="shared" ca="1" si="102"/>
        <v>57.40000000000002</v>
      </c>
      <c r="ER49" s="32">
        <f t="shared" ca="1" si="103"/>
        <v>257.02999999999997</v>
      </c>
    </row>
    <row r="50" spans="1:148" x14ac:dyDescent="0.25">
      <c r="A50" t="s">
        <v>476</v>
      </c>
      <c r="B50" s="1" t="s">
        <v>70</v>
      </c>
      <c r="C50" t="str">
        <f t="shared" ca="1" si="1"/>
        <v>CRS2</v>
      </c>
      <c r="D50" t="str">
        <f t="shared" ca="1" si="2"/>
        <v>Crossfield Energy Centre #2</v>
      </c>
      <c r="E50" s="48">
        <v>475.9597119</v>
      </c>
      <c r="F50" s="48">
        <v>151.77839950000001</v>
      </c>
      <c r="G50" s="48">
        <v>371.5031323</v>
      </c>
      <c r="H50" s="48">
        <v>917.85235160000002</v>
      </c>
      <c r="I50" s="48">
        <v>6716.9513715000003</v>
      </c>
      <c r="J50" s="48">
        <v>399.0710282</v>
      </c>
      <c r="K50" s="48">
        <v>75.370548600000006</v>
      </c>
      <c r="L50" s="48">
        <v>773.49716209999997</v>
      </c>
      <c r="M50" s="48">
        <v>0</v>
      </c>
      <c r="N50" s="48">
        <v>512.42928500000005</v>
      </c>
      <c r="O50" s="48">
        <v>184.2292769</v>
      </c>
      <c r="P50" s="48">
        <v>592.54111969999997</v>
      </c>
      <c r="Q50" s="32">
        <v>11498.54</v>
      </c>
      <c r="R50" s="32">
        <v>4758.1499999999996</v>
      </c>
      <c r="S50" s="32">
        <v>5791.17</v>
      </c>
      <c r="T50" s="32">
        <v>16577.490000000002</v>
      </c>
      <c r="U50" s="32">
        <v>141394.94</v>
      </c>
      <c r="V50" s="32">
        <v>8428.58</v>
      </c>
      <c r="W50" s="32">
        <v>8162</v>
      </c>
      <c r="X50" s="32">
        <v>47612.08</v>
      </c>
      <c r="Y50" s="32">
        <v>0</v>
      </c>
      <c r="Z50" s="32">
        <v>14114.58</v>
      </c>
      <c r="AA50" s="32">
        <v>3671.57</v>
      </c>
      <c r="AB50" s="32">
        <v>20515.96</v>
      </c>
      <c r="AC50" s="2">
        <v>1.69</v>
      </c>
      <c r="AD50" s="2">
        <v>1.69</v>
      </c>
      <c r="AE50" s="2">
        <v>1.69</v>
      </c>
      <c r="AF50" s="2">
        <v>1.69</v>
      </c>
      <c r="AG50" s="2">
        <v>1.69</v>
      </c>
      <c r="AH50" s="2">
        <v>1.69</v>
      </c>
      <c r="AI50" s="2">
        <v>1.69</v>
      </c>
      <c r="AJ50" s="2">
        <v>1.69</v>
      </c>
      <c r="AK50" s="2">
        <v>1.69</v>
      </c>
      <c r="AL50" s="2">
        <v>1.69</v>
      </c>
      <c r="AM50" s="2">
        <v>1.69</v>
      </c>
      <c r="AN50" s="2">
        <v>1.69</v>
      </c>
      <c r="AO50" s="33">
        <v>194.33</v>
      </c>
      <c r="AP50" s="33">
        <v>80.41</v>
      </c>
      <c r="AQ50" s="33">
        <v>97.87</v>
      </c>
      <c r="AR50" s="33">
        <v>280.16000000000003</v>
      </c>
      <c r="AS50" s="33">
        <v>2389.5700000000002</v>
      </c>
      <c r="AT50" s="33">
        <v>142.44</v>
      </c>
      <c r="AU50" s="33">
        <v>137.94</v>
      </c>
      <c r="AV50" s="33">
        <v>804.64</v>
      </c>
      <c r="AW50" s="33">
        <v>0</v>
      </c>
      <c r="AX50" s="33">
        <v>238.54</v>
      </c>
      <c r="AY50" s="33">
        <v>62.05</v>
      </c>
      <c r="AZ50" s="33">
        <v>346.72</v>
      </c>
      <c r="BA50" s="31">
        <f t="shared" si="44"/>
        <v>8.0500000000000007</v>
      </c>
      <c r="BB50" s="31">
        <f t="shared" si="45"/>
        <v>3.33</v>
      </c>
      <c r="BC50" s="31">
        <f t="shared" si="46"/>
        <v>4.05</v>
      </c>
      <c r="BD50" s="31">
        <f t="shared" si="47"/>
        <v>66.31</v>
      </c>
      <c r="BE50" s="31">
        <f t="shared" si="48"/>
        <v>565.58000000000004</v>
      </c>
      <c r="BF50" s="31">
        <f t="shared" si="49"/>
        <v>33.71</v>
      </c>
      <c r="BG50" s="31">
        <f t="shared" si="50"/>
        <v>44.07</v>
      </c>
      <c r="BH50" s="31">
        <f t="shared" si="51"/>
        <v>257.11</v>
      </c>
      <c r="BI50" s="31">
        <f t="shared" si="52"/>
        <v>0</v>
      </c>
      <c r="BJ50" s="31">
        <f t="shared" si="53"/>
        <v>39.520000000000003</v>
      </c>
      <c r="BK50" s="31">
        <f t="shared" si="54"/>
        <v>10.28</v>
      </c>
      <c r="BL50" s="31">
        <f t="shared" si="55"/>
        <v>57.44</v>
      </c>
      <c r="BM50" s="6">
        <f t="shared" ca="1" si="251"/>
        <v>2.5000000000000001E-2</v>
      </c>
      <c r="BN50" s="6">
        <f t="shared" ca="1" si="251"/>
        <v>2.5000000000000001E-2</v>
      </c>
      <c r="BO50" s="6">
        <f t="shared" ca="1" si="251"/>
        <v>2.5000000000000001E-2</v>
      </c>
      <c r="BP50" s="6">
        <f t="shared" ca="1" si="251"/>
        <v>2.5000000000000001E-2</v>
      </c>
      <c r="BQ50" s="6">
        <f t="shared" ca="1" si="251"/>
        <v>2.5000000000000001E-2</v>
      </c>
      <c r="BR50" s="6">
        <f t="shared" ca="1" si="251"/>
        <v>2.5000000000000001E-2</v>
      </c>
      <c r="BS50" s="6">
        <f t="shared" ca="1" si="251"/>
        <v>2.5000000000000001E-2</v>
      </c>
      <c r="BT50" s="6">
        <f t="shared" ca="1" si="251"/>
        <v>2.5000000000000001E-2</v>
      </c>
      <c r="BU50" s="6">
        <f t="shared" ca="1" si="251"/>
        <v>2.5000000000000001E-2</v>
      </c>
      <c r="BV50" s="6">
        <f t="shared" ca="1" si="251"/>
        <v>2.5000000000000001E-2</v>
      </c>
      <c r="BW50" s="6">
        <f t="shared" ca="1" si="251"/>
        <v>2.5000000000000001E-2</v>
      </c>
      <c r="BX50" s="6">
        <f t="shared" ca="1" si="251"/>
        <v>2.5000000000000001E-2</v>
      </c>
      <c r="BY50" s="31">
        <f t="shared" ca="1" si="239"/>
        <v>287.45999999999998</v>
      </c>
      <c r="BZ50" s="31">
        <f t="shared" ca="1" si="240"/>
        <v>118.95</v>
      </c>
      <c r="CA50" s="31">
        <f t="shared" ca="1" si="241"/>
        <v>144.78</v>
      </c>
      <c r="CB50" s="31">
        <f t="shared" ca="1" si="242"/>
        <v>414.44</v>
      </c>
      <c r="CC50" s="31">
        <f t="shared" ca="1" si="243"/>
        <v>3534.87</v>
      </c>
      <c r="CD50" s="31">
        <f t="shared" ca="1" si="244"/>
        <v>210.71</v>
      </c>
      <c r="CE50" s="31">
        <f t="shared" ca="1" si="245"/>
        <v>204.05</v>
      </c>
      <c r="CF50" s="31">
        <f t="shared" ca="1" si="246"/>
        <v>1190.3</v>
      </c>
      <c r="CG50" s="31">
        <f t="shared" ca="1" si="247"/>
        <v>0</v>
      </c>
      <c r="CH50" s="31">
        <f t="shared" ca="1" si="248"/>
        <v>352.86</v>
      </c>
      <c r="CI50" s="31">
        <f t="shared" ca="1" si="249"/>
        <v>91.79</v>
      </c>
      <c r="CJ50" s="31">
        <f t="shared" ca="1" si="250"/>
        <v>512.9</v>
      </c>
      <c r="CK50" s="32">
        <f t="shared" ca="1" si="56"/>
        <v>63.24</v>
      </c>
      <c r="CL50" s="32">
        <f t="shared" ca="1" si="57"/>
        <v>26.17</v>
      </c>
      <c r="CM50" s="32">
        <f t="shared" ca="1" si="58"/>
        <v>31.85</v>
      </c>
      <c r="CN50" s="32">
        <f t="shared" ca="1" si="59"/>
        <v>91.18</v>
      </c>
      <c r="CO50" s="32">
        <f t="shared" ca="1" si="60"/>
        <v>777.67</v>
      </c>
      <c r="CP50" s="32">
        <f t="shared" ca="1" si="61"/>
        <v>46.36</v>
      </c>
      <c r="CQ50" s="32">
        <f t="shared" ca="1" si="62"/>
        <v>44.89</v>
      </c>
      <c r="CR50" s="32">
        <f t="shared" ca="1" si="63"/>
        <v>261.87</v>
      </c>
      <c r="CS50" s="32">
        <f t="shared" ca="1" si="64"/>
        <v>0</v>
      </c>
      <c r="CT50" s="32">
        <f t="shared" ca="1" si="65"/>
        <v>77.63</v>
      </c>
      <c r="CU50" s="32">
        <f t="shared" ca="1" si="66"/>
        <v>20.190000000000001</v>
      </c>
      <c r="CV50" s="32">
        <f t="shared" ca="1" si="67"/>
        <v>112.84</v>
      </c>
      <c r="CW50" s="31">
        <f t="shared" ca="1" si="227"/>
        <v>148.31999999999996</v>
      </c>
      <c r="CX50" s="31">
        <f t="shared" ca="1" si="228"/>
        <v>61.38000000000001</v>
      </c>
      <c r="CY50" s="31">
        <f t="shared" ca="1" si="229"/>
        <v>74.709999999999994</v>
      </c>
      <c r="CZ50" s="31">
        <f t="shared" ca="1" si="230"/>
        <v>159.14999999999998</v>
      </c>
      <c r="DA50" s="31">
        <f t="shared" ca="1" si="231"/>
        <v>1357.3899999999999</v>
      </c>
      <c r="DB50" s="31">
        <f t="shared" ca="1" si="232"/>
        <v>80.919999999999987</v>
      </c>
      <c r="DC50" s="31">
        <f t="shared" ca="1" si="233"/>
        <v>66.930000000000007</v>
      </c>
      <c r="DD50" s="31">
        <f t="shared" ca="1" si="234"/>
        <v>390.42000000000007</v>
      </c>
      <c r="DE50" s="31">
        <f t="shared" ca="1" si="235"/>
        <v>0</v>
      </c>
      <c r="DF50" s="31">
        <f t="shared" ca="1" si="236"/>
        <v>152.43</v>
      </c>
      <c r="DG50" s="31">
        <f t="shared" ca="1" si="237"/>
        <v>39.650000000000006</v>
      </c>
      <c r="DH50" s="31">
        <f t="shared" ca="1" si="238"/>
        <v>221.57999999999998</v>
      </c>
      <c r="DI50" s="32">
        <f t="shared" ca="1" si="68"/>
        <v>7.42</v>
      </c>
      <c r="DJ50" s="32">
        <f t="shared" ca="1" si="69"/>
        <v>3.07</v>
      </c>
      <c r="DK50" s="32">
        <f t="shared" ca="1" si="70"/>
        <v>3.74</v>
      </c>
      <c r="DL50" s="32">
        <f t="shared" ca="1" si="71"/>
        <v>7.96</v>
      </c>
      <c r="DM50" s="32">
        <f t="shared" ca="1" si="72"/>
        <v>67.87</v>
      </c>
      <c r="DN50" s="32">
        <f t="shared" ca="1" si="73"/>
        <v>4.05</v>
      </c>
      <c r="DO50" s="32">
        <f t="shared" ca="1" si="74"/>
        <v>3.35</v>
      </c>
      <c r="DP50" s="32">
        <f t="shared" ca="1" si="75"/>
        <v>19.52</v>
      </c>
      <c r="DQ50" s="32">
        <f t="shared" ca="1" si="76"/>
        <v>0</v>
      </c>
      <c r="DR50" s="32">
        <f t="shared" ca="1" si="77"/>
        <v>7.62</v>
      </c>
      <c r="DS50" s="32">
        <f t="shared" ca="1" si="78"/>
        <v>1.98</v>
      </c>
      <c r="DT50" s="32">
        <f t="shared" ca="1" si="79"/>
        <v>11.08</v>
      </c>
      <c r="DU50" s="31">
        <f t="shared" ca="1" si="80"/>
        <v>20.05</v>
      </c>
      <c r="DV50" s="31">
        <f t="shared" ca="1" si="81"/>
        <v>8.18</v>
      </c>
      <c r="DW50" s="31">
        <f t="shared" ca="1" si="82"/>
        <v>9.82</v>
      </c>
      <c r="DX50" s="31">
        <f t="shared" ca="1" si="83"/>
        <v>20.62</v>
      </c>
      <c r="DY50" s="31">
        <f t="shared" ca="1" si="84"/>
        <v>173.39</v>
      </c>
      <c r="DZ50" s="31">
        <f t="shared" ca="1" si="85"/>
        <v>10.18</v>
      </c>
      <c r="EA50" s="31">
        <f t="shared" ca="1" si="86"/>
        <v>8.3000000000000007</v>
      </c>
      <c r="EB50" s="31">
        <f t="shared" ca="1" si="87"/>
        <v>47.66</v>
      </c>
      <c r="EC50" s="31">
        <f t="shared" ca="1" si="88"/>
        <v>0</v>
      </c>
      <c r="ED50" s="31">
        <f t="shared" ca="1" si="89"/>
        <v>18.04</v>
      </c>
      <c r="EE50" s="31">
        <f t="shared" ca="1" si="90"/>
        <v>4.62</v>
      </c>
      <c r="EF50" s="31">
        <f t="shared" ca="1" si="91"/>
        <v>25.39</v>
      </c>
      <c r="EG50" s="32">
        <f t="shared" ca="1" si="92"/>
        <v>175.78999999999996</v>
      </c>
      <c r="EH50" s="32">
        <f t="shared" ca="1" si="93"/>
        <v>72.63</v>
      </c>
      <c r="EI50" s="32">
        <f t="shared" ca="1" si="94"/>
        <v>88.269999999999982</v>
      </c>
      <c r="EJ50" s="32">
        <f t="shared" ca="1" si="95"/>
        <v>187.73</v>
      </c>
      <c r="EK50" s="32">
        <f t="shared" ca="1" si="96"/>
        <v>1598.6499999999996</v>
      </c>
      <c r="EL50" s="32">
        <f t="shared" ca="1" si="97"/>
        <v>95.149999999999977</v>
      </c>
      <c r="EM50" s="32">
        <f t="shared" ca="1" si="98"/>
        <v>78.58</v>
      </c>
      <c r="EN50" s="32">
        <f t="shared" ca="1" si="99"/>
        <v>457.6</v>
      </c>
      <c r="EO50" s="32">
        <f t="shared" ca="1" si="100"/>
        <v>0</v>
      </c>
      <c r="EP50" s="32">
        <f t="shared" ca="1" si="101"/>
        <v>178.09</v>
      </c>
      <c r="EQ50" s="32">
        <f t="shared" ca="1" si="102"/>
        <v>46.25</v>
      </c>
      <c r="ER50" s="32">
        <f t="shared" ca="1" si="103"/>
        <v>258.05</v>
      </c>
    </row>
    <row r="51" spans="1:148" x14ac:dyDescent="0.25">
      <c r="A51" t="s">
        <v>476</v>
      </c>
      <c r="B51" s="1" t="s">
        <v>71</v>
      </c>
      <c r="C51" t="str">
        <f t="shared" ca="1" si="1"/>
        <v>CRS3</v>
      </c>
      <c r="D51" t="str">
        <f t="shared" ca="1" si="2"/>
        <v>Crossfield Energy Centre #3</v>
      </c>
      <c r="E51" s="48">
        <v>621.4799266</v>
      </c>
      <c r="F51" s="48">
        <v>263.15311889999998</v>
      </c>
      <c r="G51" s="48">
        <v>428.61680030000002</v>
      </c>
      <c r="H51" s="48">
        <v>809.17464589999997</v>
      </c>
      <c r="I51" s="48">
        <v>0</v>
      </c>
      <c r="J51" s="48">
        <v>1132.3022034000001</v>
      </c>
      <c r="K51" s="48">
        <v>545.16975460000003</v>
      </c>
      <c r="L51" s="48">
        <v>954.02046359999997</v>
      </c>
      <c r="M51" s="48">
        <v>0</v>
      </c>
      <c r="N51" s="48">
        <v>458.2447808</v>
      </c>
      <c r="O51" s="48">
        <v>195.94885600000001</v>
      </c>
      <c r="P51" s="48">
        <v>633.57943929999999</v>
      </c>
      <c r="Q51" s="32">
        <v>15446.61</v>
      </c>
      <c r="R51" s="32">
        <v>8283.2099999999991</v>
      </c>
      <c r="S51" s="32">
        <v>6539.35</v>
      </c>
      <c r="T51" s="32">
        <v>14797.62</v>
      </c>
      <c r="U51" s="32">
        <v>0</v>
      </c>
      <c r="V51" s="32">
        <v>22860.95</v>
      </c>
      <c r="W51" s="32">
        <v>21781.73</v>
      </c>
      <c r="X51" s="32">
        <v>53042.06</v>
      </c>
      <c r="Y51" s="32">
        <v>0</v>
      </c>
      <c r="Z51" s="32">
        <v>9574.59</v>
      </c>
      <c r="AA51" s="32">
        <v>3428.45</v>
      </c>
      <c r="AB51" s="32">
        <v>24705.29</v>
      </c>
      <c r="AC51" s="2">
        <v>1.69</v>
      </c>
      <c r="AD51" s="2">
        <v>1.69</v>
      </c>
      <c r="AE51" s="2">
        <v>1.69</v>
      </c>
      <c r="AF51" s="2">
        <v>1.69</v>
      </c>
      <c r="AG51" s="2">
        <v>1.69</v>
      </c>
      <c r="AH51" s="2">
        <v>1.69</v>
      </c>
      <c r="AI51" s="2">
        <v>1.69</v>
      </c>
      <c r="AJ51" s="2">
        <v>1.69</v>
      </c>
      <c r="AK51" s="2">
        <v>1.69</v>
      </c>
      <c r="AL51" s="2">
        <v>1.69</v>
      </c>
      <c r="AM51" s="2">
        <v>1.69</v>
      </c>
      <c r="AN51" s="2">
        <v>1.69</v>
      </c>
      <c r="AO51" s="33">
        <v>261.05</v>
      </c>
      <c r="AP51" s="33">
        <v>139.99</v>
      </c>
      <c r="AQ51" s="33">
        <v>110.51</v>
      </c>
      <c r="AR51" s="33">
        <v>250.08</v>
      </c>
      <c r="AS51" s="33">
        <v>0</v>
      </c>
      <c r="AT51" s="33">
        <v>386.35</v>
      </c>
      <c r="AU51" s="33">
        <v>368.11</v>
      </c>
      <c r="AV51" s="33">
        <v>896.41</v>
      </c>
      <c r="AW51" s="33">
        <v>0</v>
      </c>
      <c r="AX51" s="33">
        <v>161.81</v>
      </c>
      <c r="AY51" s="33">
        <v>57.94</v>
      </c>
      <c r="AZ51" s="33">
        <v>417.52</v>
      </c>
      <c r="BA51" s="31">
        <f t="shared" si="44"/>
        <v>10.81</v>
      </c>
      <c r="BB51" s="31">
        <f t="shared" si="45"/>
        <v>5.8</v>
      </c>
      <c r="BC51" s="31">
        <f t="shared" si="46"/>
        <v>4.58</v>
      </c>
      <c r="BD51" s="31">
        <f t="shared" si="47"/>
        <v>59.19</v>
      </c>
      <c r="BE51" s="31">
        <f t="shared" si="48"/>
        <v>0</v>
      </c>
      <c r="BF51" s="31">
        <f t="shared" si="49"/>
        <v>91.44</v>
      </c>
      <c r="BG51" s="31">
        <f t="shared" si="50"/>
        <v>117.62</v>
      </c>
      <c r="BH51" s="31">
        <f t="shared" si="51"/>
        <v>286.43</v>
      </c>
      <c r="BI51" s="31">
        <f t="shared" si="52"/>
        <v>0</v>
      </c>
      <c r="BJ51" s="31">
        <f t="shared" si="53"/>
        <v>26.81</v>
      </c>
      <c r="BK51" s="31">
        <f t="shared" si="54"/>
        <v>9.6</v>
      </c>
      <c r="BL51" s="31">
        <f t="shared" si="55"/>
        <v>69.17</v>
      </c>
      <c r="BM51" s="6">
        <f t="shared" ca="1" si="251"/>
        <v>2.4199999999999999E-2</v>
      </c>
      <c r="BN51" s="6">
        <f t="shared" ca="1" si="251"/>
        <v>2.4199999999999999E-2</v>
      </c>
      <c r="BO51" s="6">
        <f t="shared" ca="1" si="251"/>
        <v>2.4199999999999999E-2</v>
      </c>
      <c r="BP51" s="6">
        <f t="shared" ca="1" si="251"/>
        <v>2.4199999999999999E-2</v>
      </c>
      <c r="BQ51" s="6">
        <f t="shared" ca="1" si="251"/>
        <v>2.4199999999999999E-2</v>
      </c>
      <c r="BR51" s="6">
        <f t="shared" ca="1" si="251"/>
        <v>2.4199999999999999E-2</v>
      </c>
      <c r="BS51" s="6">
        <f t="shared" ca="1" si="251"/>
        <v>2.4199999999999999E-2</v>
      </c>
      <c r="BT51" s="6">
        <f t="shared" ca="1" si="251"/>
        <v>2.4199999999999999E-2</v>
      </c>
      <c r="BU51" s="6">
        <f t="shared" ca="1" si="251"/>
        <v>2.4199999999999999E-2</v>
      </c>
      <c r="BV51" s="6">
        <f t="shared" ca="1" si="251"/>
        <v>2.4199999999999999E-2</v>
      </c>
      <c r="BW51" s="6">
        <f t="shared" ca="1" si="251"/>
        <v>2.4199999999999999E-2</v>
      </c>
      <c r="BX51" s="6">
        <f t="shared" ca="1" si="251"/>
        <v>2.4199999999999999E-2</v>
      </c>
      <c r="BY51" s="31">
        <f t="shared" ca="1" si="239"/>
        <v>373.81</v>
      </c>
      <c r="BZ51" s="31">
        <f t="shared" ca="1" si="240"/>
        <v>200.45</v>
      </c>
      <c r="CA51" s="31">
        <f t="shared" ca="1" si="241"/>
        <v>158.25</v>
      </c>
      <c r="CB51" s="31">
        <f t="shared" ca="1" si="242"/>
        <v>358.1</v>
      </c>
      <c r="CC51" s="31">
        <f t="shared" ca="1" si="243"/>
        <v>0</v>
      </c>
      <c r="CD51" s="31">
        <f t="shared" ca="1" si="244"/>
        <v>553.23</v>
      </c>
      <c r="CE51" s="31">
        <f t="shared" ca="1" si="245"/>
        <v>527.12</v>
      </c>
      <c r="CF51" s="31">
        <f t="shared" ca="1" si="246"/>
        <v>1283.6199999999999</v>
      </c>
      <c r="CG51" s="31">
        <f t="shared" ca="1" si="247"/>
        <v>0</v>
      </c>
      <c r="CH51" s="31">
        <f t="shared" ca="1" si="248"/>
        <v>231.71</v>
      </c>
      <c r="CI51" s="31">
        <f t="shared" ca="1" si="249"/>
        <v>82.97</v>
      </c>
      <c r="CJ51" s="31">
        <f t="shared" ca="1" si="250"/>
        <v>597.87</v>
      </c>
      <c r="CK51" s="32">
        <f t="shared" ca="1" si="56"/>
        <v>84.96</v>
      </c>
      <c r="CL51" s="32">
        <f t="shared" ca="1" si="57"/>
        <v>45.56</v>
      </c>
      <c r="CM51" s="32">
        <f t="shared" ca="1" si="58"/>
        <v>35.97</v>
      </c>
      <c r="CN51" s="32">
        <f t="shared" ca="1" si="59"/>
        <v>81.39</v>
      </c>
      <c r="CO51" s="32">
        <f t="shared" ca="1" si="60"/>
        <v>0</v>
      </c>
      <c r="CP51" s="32">
        <f t="shared" ca="1" si="61"/>
        <v>125.74</v>
      </c>
      <c r="CQ51" s="32">
        <f t="shared" ca="1" si="62"/>
        <v>119.8</v>
      </c>
      <c r="CR51" s="32">
        <f t="shared" ca="1" si="63"/>
        <v>291.73</v>
      </c>
      <c r="CS51" s="32">
        <f t="shared" ca="1" si="64"/>
        <v>0</v>
      </c>
      <c r="CT51" s="32">
        <f t="shared" ca="1" si="65"/>
        <v>52.66</v>
      </c>
      <c r="CU51" s="32">
        <f t="shared" ca="1" si="66"/>
        <v>18.86</v>
      </c>
      <c r="CV51" s="32">
        <f t="shared" ca="1" si="67"/>
        <v>135.88</v>
      </c>
      <c r="CW51" s="31">
        <f t="shared" ca="1" si="227"/>
        <v>186.90999999999997</v>
      </c>
      <c r="CX51" s="31">
        <f t="shared" ca="1" si="228"/>
        <v>100.21999999999998</v>
      </c>
      <c r="CY51" s="31">
        <f t="shared" ca="1" si="229"/>
        <v>79.13</v>
      </c>
      <c r="CZ51" s="31">
        <f t="shared" ca="1" si="230"/>
        <v>130.22</v>
      </c>
      <c r="DA51" s="31">
        <f t="shared" ca="1" si="231"/>
        <v>0</v>
      </c>
      <c r="DB51" s="31">
        <f t="shared" ca="1" si="232"/>
        <v>201.18</v>
      </c>
      <c r="DC51" s="31">
        <f t="shared" ca="1" si="233"/>
        <v>161.18999999999994</v>
      </c>
      <c r="DD51" s="31">
        <f t="shared" ca="1" si="234"/>
        <v>392.50999999999993</v>
      </c>
      <c r="DE51" s="31">
        <f t="shared" ca="1" si="235"/>
        <v>0</v>
      </c>
      <c r="DF51" s="31">
        <f t="shared" ca="1" si="236"/>
        <v>95.75</v>
      </c>
      <c r="DG51" s="31">
        <f t="shared" ca="1" si="237"/>
        <v>34.29</v>
      </c>
      <c r="DH51" s="31">
        <f t="shared" ca="1" si="238"/>
        <v>247.06</v>
      </c>
      <c r="DI51" s="32">
        <f t="shared" ca="1" si="68"/>
        <v>9.35</v>
      </c>
      <c r="DJ51" s="32">
        <f t="shared" ca="1" si="69"/>
        <v>5.01</v>
      </c>
      <c r="DK51" s="32">
        <f t="shared" ca="1" si="70"/>
        <v>3.96</v>
      </c>
      <c r="DL51" s="32">
        <f t="shared" ca="1" si="71"/>
        <v>6.51</v>
      </c>
      <c r="DM51" s="32">
        <f t="shared" ca="1" si="72"/>
        <v>0</v>
      </c>
      <c r="DN51" s="32">
        <f t="shared" ca="1" si="73"/>
        <v>10.06</v>
      </c>
      <c r="DO51" s="32">
        <f t="shared" ca="1" si="74"/>
        <v>8.06</v>
      </c>
      <c r="DP51" s="32">
        <f t="shared" ca="1" si="75"/>
        <v>19.63</v>
      </c>
      <c r="DQ51" s="32">
        <f t="shared" ca="1" si="76"/>
        <v>0</v>
      </c>
      <c r="DR51" s="32">
        <f t="shared" ca="1" si="77"/>
        <v>4.79</v>
      </c>
      <c r="DS51" s="32">
        <f t="shared" ca="1" si="78"/>
        <v>1.71</v>
      </c>
      <c r="DT51" s="32">
        <f t="shared" ca="1" si="79"/>
        <v>12.35</v>
      </c>
      <c r="DU51" s="31">
        <f t="shared" ca="1" si="80"/>
        <v>25.27</v>
      </c>
      <c r="DV51" s="31">
        <f t="shared" ca="1" si="81"/>
        <v>13.36</v>
      </c>
      <c r="DW51" s="31">
        <f t="shared" ca="1" si="82"/>
        <v>10.4</v>
      </c>
      <c r="DX51" s="31">
        <f t="shared" ca="1" si="83"/>
        <v>16.87</v>
      </c>
      <c r="DY51" s="31">
        <f t="shared" ca="1" si="84"/>
        <v>0</v>
      </c>
      <c r="DZ51" s="31">
        <f t="shared" ca="1" si="85"/>
        <v>25.31</v>
      </c>
      <c r="EA51" s="31">
        <f t="shared" ca="1" si="86"/>
        <v>19.989999999999998</v>
      </c>
      <c r="EB51" s="31">
        <f t="shared" ca="1" si="87"/>
        <v>47.92</v>
      </c>
      <c r="EC51" s="31">
        <f t="shared" ca="1" si="88"/>
        <v>0</v>
      </c>
      <c r="ED51" s="31">
        <f t="shared" ca="1" si="89"/>
        <v>11.33</v>
      </c>
      <c r="EE51" s="31">
        <f t="shared" ca="1" si="90"/>
        <v>3.99</v>
      </c>
      <c r="EF51" s="31">
        <f t="shared" ca="1" si="91"/>
        <v>28.31</v>
      </c>
      <c r="EG51" s="32">
        <f t="shared" ca="1" si="92"/>
        <v>221.52999999999997</v>
      </c>
      <c r="EH51" s="32">
        <f t="shared" ca="1" si="93"/>
        <v>118.58999999999999</v>
      </c>
      <c r="EI51" s="32">
        <f t="shared" ca="1" si="94"/>
        <v>93.49</v>
      </c>
      <c r="EJ51" s="32">
        <f t="shared" ca="1" si="95"/>
        <v>153.6</v>
      </c>
      <c r="EK51" s="32">
        <f t="shared" ca="1" si="96"/>
        <v>0</v>
      </c>
      <c r="EL51" s="32">
        <f t="shared" ca="1" si="97"/>
        <v>236.55</v>
      </c>
      <c r="EM51" s="32">
        <f t="shared" ca="1" si="98"/>
        <v>189.23999999999995</v>
      </c>
      <c r="EN51" s="32">
        <f t="shared" ca="1" si="99"/>
        <v>460.05999999999995</v>
      </c>
      <c r="EO51" s="32">
        <f t="shared" ca="1" si="100"/>
        <v>0</v>
      </c>
      <c r="EP51" s="32">
        <f t="shared" ca="1" si="101"/>
        <v>111.87</v>
      </c>
      <c r="EQ51" s="32">
        <f t="shared" ca="1" si="102"/>
        <v>39.99</v>
      </c>
      <c r="ER51" s="32">
        <f t="shared" ca="1" si="103"/>
        <v>287.72000000000003</v>
      </c>
    </row>
    <row r="52" spans="1:148" x14ac:dyDescent="0.25">
      <c r="A52" t="s">
        <v>477</v>
      </c>
      <c r="B52" s="1" t="s">
        <v>55</v>
      </c>
      <c r="C52" t="str">
        <f t="shared" ca="1" si="1"/>
        <v>CRWD</v>
      </c>
      <c r="D52" t="str">
        <f t="shared" ca="1" si="2"/>
        <v>Cowley Ridge Wind Power Wind Facility</v>
      </c>
      <c r="E52" s="48">
        <v>1636.1648</v>
      </c>
      <c r="F52" s="48">
        <v>2101.2494000000002</v>
      </c>
      <c r="G52" s="48">
        <v>0</v>
      </c>
      <c r="H52" s="48">
        <v>0</v>
      </c>
      <c r="Q52" s="32">
        <v>30236.75</v>
      </c>
      <c r="R52" s="32">
        <v>35100.550000000003</v>
      </c>
      <c r="S52" s="32">
        <v>0</v>
      </c>
      <c r="T52" s="32">
        <v>0</v>
      </c>
      <c r="U52" s="32"/>
      <c r="V52" s="32"/>
      <c r="W52" s="32"/>
      <c r="X52" s="32"/>
      <c r="Y52" s="32"/>
      <c r="Z52" s="32"/>
      <c r="AA52" s="32"/>
      <c r="AB52" s="32"/>
      <c r="AC52" s="2">
        <v>4.1900000000000004</v>
      </c>
      <c r="AD52" s="2">
        <v>4.1900000000000004</v>
      </c>
      <c r="AE52" s="2">
        <v>4.1900000000000004</v>
      </c>
      <c r="AF52" s="2">
        <v>4.1900000000000004</v>
      </c>
      <c r="AO52" s="33">
        <v>1266.92</v>
      </c>
      <c r="AP52" s="33">
        <v>1470.71</v>
      </c>
      <c r="AQ52" s="33">
        <v>0</v>
      </c>
      <c r="AR52" s="33">
        <v>0</v>
      </c>
      <c r="AS52" s="33"/>
      <c r="AT52" s="33"/>
      <c r="AU52" s="33"/>
      <c r="AV52" s="33"/>
      <c r="AW52" s="33"/>
      <c r="AX52" s="33"/>
      <c r="AY52" s="33"/>
      <c r="AZ52" s="33"/>
      <c r="BA52" s="31">
        <f t="shared" si="44"/>
        <v>21.17</v>
      </c>
      <c r="BB52" s="31">
        <f t="shared" si="45"/>
        <v>24.57</v>
      </c>
      <c r="BC52" s="31">
        <f t="shared" si="46"/>
        <v>0</v>
      </c>
      <c r="BD52" s="31">
        <f t="shared" si="47"/>
        <v>0</v>
      </c>
      <c r="BE52" s="31">
        <f t="shared" si="48"/>
        <v>0</v>
      </c>
      <c r="BF52" s="31">
        <f t="shared" si="49"/>
        <v>0</v>
      </c>
      <c r="BG52" s="31">
        <f t="shared" si="50"/>
        <v>0</v>
      </c>
      <c r="BH52" s="31">
        <f t="shared" si="51"/>
        <v>0</v>
      </c>
      <c r="BI52" s="31">
        <f t="shared" si="52"/>
        <v>0</v>
      </c>
      <c r="BJ52" s="31">
        <f t="shared" si="53"/>
        <v>0</v>
      </c>
      <c r="BK52" s="31">
        <f t="shared" si="54"/>
        <v>0</v>
      </c>
      <c r="BL52" s="31">
        <f t="shared" si="55"/>
        <v>0</v>
      </c>
      <c r="BM52" s="6">
        <f t="shared" ca="1" si="251"/>
        <v>9.01E-2</v>
      </c>
      <c r="BN52" s="6">
        <f t="shared" ca="1" si="251"/>
        <v>9.01E-2</v>
      </c>
      <c r="BO52" s="6">
        <f t="shared" ca="1" si="251"/>
        <v>9.01E-2</v>
      </c>
      <c r="BP52" s="6">
        <f t="shared" ca="1" si="251"/>
        <v>9.01E-2</v>
      </c>
      <c r="BQ52" s="6">
        <f t="shared" ca="1" si="251"/>
        <v>9.01E-2</v>
      </c>
      <c r="BR52" s="6">
        <f t="shared" ca="1" si="251"/>
        <v>9.01E-2</v>
      </c>
      <c r="BS52" s="6">
        <f t="shared" ca="1" si="251"/>
        <v>9.01E-2</v>
      </c>
      <c r="BT52" s="6">
        <f t="shared" ca="1" si="251"/>
        <v>9.01E-2</v>
      </c>
      <c r="BU52" s="6">
        <f t="shared" ca="1" si="251"/>
        <v>9.01E-2</v>
      </c>
      <c r="BV52" s="6">
        <f t="shared" ca="1" si="251"/>
        <v>9.01E-2</v>
      </c>
      <c r="BW52" s="6">
        <f t="shared" ca="1" si="251"/>
        <v>9.01E-2</v>
      </c>
      <c r="BX52" s="6">
        <f t="shared" ca="1" si="251"/>
        <v>9.01E-2</v>
      </c>
      <c r="BY52" s="31">
        <f t="shared" ca="1" si="239"/>
        <v>2724.33</v>
      </c>
      <c r="BZ52" s="31">
        <f t="shared" ca="1" si="240"/>
        <v>3162.56</v>
      </c>
      <c r="CA52" s="31">
        <f t="shared" ca="1" si="241"/>
        <v>0</v>
      </c>
      <c r="CB52" s="31">
        <f t="shared" ca="1" si="242"/>
        <v>0</v>
      </c>
      <c r="CC52" s="31">
        <f t="shared" ca="1" si="243"/>
        <v>0</v>
      </c>
      <c r="CD52" s="31">
        <f t="shared" ca="1" si="244"/>
        <v>0</v>
      </c>
      <c r="CE52" s="31">
        <f t="shared" ca="1" si="245"/>
        <v>0</v>
      </c>
      <c r="CF52" s="31">
        <f t="shared" ca="1" si="246"/>
        <v>0</v>
      </c>
      <c r="CG52" s="31">
        <f t="shared" ca="1" si="247"/>
        <v>0</v>
      </c>
      <c r="CH52" s="31">
        <f t="shared" ca="1" si="248"/>
        <v>0</v>
      </c>
      <c r="CI52" s="31">
        <f t="shared" ca="1" si="249"/>
        <v>0</v>
      </c>
      <c r="CJ52" s="31">
        <f t="shared" ca="1" si="250"/>
        <v>0</v>
      </c>
      <c r="CK52" s="32">
        <f t="shared" ca="1" si="56"/>
        <v>166.3</v>
      </c>
      <c r="CL52" s="32">
        <f t="shared" ca="1" si="57"/>
        <v>193.05</v>
      </c>
      <c r="CM52" s="32">
        <f t="shared" ca="1" si="58"/>
        <v>0</v>
      </c>
      <c r="CN52" s="32">
        <f t="shared" ca="1" si="59"/>
        <v>0</v>
      </c>
      <c r="CO52" s="32">
        <f t="shared" ca="1" si="60"/>
        <v>0</v>
      </c>
      <c r="CP52" s="32">
        <f t="shared" ca="1" si="61"/>
        <v>0</v>
      </c>
      <c r="CQ52" s="32">
        <f t="shared" ca="1" si="62"/>
        <v>0</v>
      </c>
      <c r="CR52" s="32">
        <f t="shared" ca="1" si="63"/>
        <v>0</v>
      </c>
      <c r="CS52" s="32">
        <f t="shared" ca="1" si="64"/>
        <v>0</v>
      </c>
      <c r="CT52" s="32">
        <f t="shared" ca="1" si="65"/>
        <v>0</v>
      </c>
      <c r="CU52" s="32">
        <f t="shared" ca="1" si="66"/>
        <v>0</v>
      </c>
      <c r="CV52" s="32">
        <f t="shared" ca="1" si="67"/>
        <v>0</v>
      </c>
      <c r="CW52" s="31">
        <f t="shared" ca="1" si="227"/>
        <v>1602.54</v>
      </c>
      <c r="CX52" s="31">
        <f t="shared" ca="1" si="228"/>
        <v>1860.3300000000002</v>
      </c>
      <c r="CY52" s="31">
        <f t="shared" ca="1" si="229"/>
        <v>0</v>
      </c>
      <c r="CZ52" s="31">
        <f t="shared" ca="1" si="230"/>
        <v>0</v>
      </c>
      <c r="DA52" s="31">
        <f t="shared" ca="1" si="231"/>
        <v>0</v>
      </c>
      <c r="DB52" s="31">
        <f t="shared" ca="1" si="232"/>
        <v>0</v>
      </c>
      <c r="DC52" s="31">
        <f t="shared" ca="1" si="233"/>
        <v>0</v>
      </c>
      <c r="DD52" s="31">
        <f t="shared" ca="1" si="234"/>
        <v>0</v>
      </c>
      <c r="DE52" s="31">
        <f t="shared" ca="1" si="235"/>
        <v>0</v>
      </c>
      <c r="DF52" s="31">
        <f t="shared" ca="1" si="236"/>
        <v>0</v>
      </c>
      <c r="DG52" s="31">
        <f t="shared" ca="1" si="237"/>
        <v>0</v>
      </c>
      <c r="DH52" s="31">
        <f t="shared" ca="1" si="238"/>
        <v>0</v>
      </c>
      <c r="DI52" s="32">
        <f t="shared" ca="1" si="68"/>
        <v>80.13</v>
      </c>
      <c r="DJ52" s="32">
        <f t="shared" ca="1" si="69"/>
        <v>93.02</v>
      </c>
      <c r="DK52" s="32">
        <f t="shared" ca="1" si="70"/>
        <v>0</v>
      </c>
      <c r="DL52" s="32">
        <f t="shared" ca="1" si="71"/>
        <v>0</v>
      </c>
      <c r="DM52" s="32">
        <f t="shared" ca="1" si="72"/>
        <v>0</v>
      </c>
      <c r="DN52" s="32">
        <f t="shared" ca="1" si="73"/>
        <v>0</v>
      </c>
      <c r="DO52" s="32">
        <f t="shared" ca="1" si="74"/>
        <v>0</v>
      </c>
      <c r="DP52" s="32">
        <f t="shared" ca="1" si="75"/>
        <v>0</v>
      </c>
      <c r="DQ52" s="32">
        <f t="shared" ca="1" si="76"/>
        <v>0</v>
      </c>
      <c r="DR52" s="32">
        <f t="shared" ca="1" si="77"/>
        <v>0</v>
      </c>
      <c r="DS52" s="32">
        <f t="shared" ca="1" si="78"/>
        <v>0</v>
      </c>
      <c r="DT52" s="32">
        <f t="shared" ca="1" si="79"/>
        <v>0</v>
      </c>
      <c r="DU52" s="31">
        <f t="shared" ca="1" si="80"/>
        <v>216.62</v>
      </c>
      <c r="DV52" s="31">
        <f t="shared" ca="1" si="81"/>
        <v>247.92</v>
      </c>
      <c r="DW52" s="31">
        <f t="shared" ca="1" si="82"/>
        <v>0</v>
      </c>
      <c r="DX52" s="31">
        <f t="shared" ca="1" si="83"/>
        <v>0</v>
      </c>
      <c r="DY52" s="31">
        <f t="shared" ca="1" si="84"/>
        <v>0</v>
      </c>
      <c r="DZ52" s="31">
        <f t="shared" ca="1" si="85"/>
        <v>0</v>
      </c>
      <c r="EA52" s="31">
        <f t="shared" ca="1" si="86"/>
        <v>0</v>
      </c>
      <c r="EB52" s="31">
        <f t="shared" ca="1" si="87"/>
        <v>0</v>
      </c>
      <c r="EC52" s="31">
        <f t="shared" ca="1" si="88"/>
        <v>0</v>
      </c>
      <c r="ED52" s="31">
        <f t="shared" ca="1" si="89"/>
        <v>0</v>
      </c>
      <c r="EE52" s="31">
        <f t="shared" ca="1" si="90"/>
        <v>0</v>
      </c>
      <c r="EF52" s="31">
        <f t="shared" ca="1" si="91"/>
        <v>0</v>
      </c>
      <c r="EG52" s="32">
        <f t="shared" ca="1" si="92"/>
        <v>1899.29</v>
      </c>
      <c r="EH52" s="32">
        <f t="shared" ca="1" si="93"/>
        <v>2201.27</v>
      </c>
      <c r="EI52" s="32">
        <f t="shared" ca="1" si="94"/>
        <v>0</v>
      </c>
      <c r="EJ52" s="32">
        <f t="shared" ca="1" si="95"/>
        <v>0</v>
      </c>
      <c r="EK52" s="32">
        <f t="shared" ca="1" si="96"/>
        <v>0</v>
      </c>
      <c r="EL52" s="32">
        <f t="shared" ca="1" si="97"/>
        <v>0</v>
      </c>
      <c r="EM52" s="32">
        <f t="shared" ca="1" si="98"/>
        <v>0</v>
      </c>
      <c r="EN52" s="32">
        <f t="shared" ca="1" si="99"/>
        <v>0</v>
      </c>
      <c r="EO52" s="32">
        <f t="shared" ca="1" si="100"/>
        <v>0</v>
      </c>
      <c r="EP52" s="32">
        <f t="shared" ca="1" si="101"/>
        <v>0</v>
      </c>
      <c r="EQ52" s="32">
        <f t="shared" ca="1" si="102"/>
        <v>0</v>
      </c>
      <c r="ER52" s="32">
        <f t="shared" ca="1" si="103"/>
        <v>0</v>
      </c>
    </row>
    <row r="53" spans="1:148" x14ac:dyDescent="0.25">
      <c r="A53" t="s">
        <v>478</v>
      </c>
      <c r="B53" s="1" t="s">
        <v>36</v>
      </c>
      <c r="C53" t="str">
        <f t="shared" ca="1" si="1"/>
        <v>BCHIMP</v>
      </c>
      <c r="D53" t="str">
        <f t="shared" ca="1" si="2"/>
        <v>Alberta-BC Intertie - Import</v>
      </c>
      <c r="E53" s="48">
        <v>140</v>
      </c>
      <c r="Q53" s="32">
        <v>2974.6</v>
      </c>
      <c r="R53" s="32"/>
      <c r="S53" s="32"/>
      <c r="T53" s="32"/>
      <c r="U53" s="32"/>
      <c r="V53" s="32"/>
      <c r="W53" s="32"/>
      <c r="X53" s="32"/>
      <c r="Y53" s="32"/>
      <c r="Z53" s="32"/>
      <c r="AA53" s="32"/>
      <c r="AB53" s="32"/>
      <c r="AC53" s="2">
        <v>2.56</v>
      </c>
      <c r="AO53" s="33">
        <v>76.150000000000006</v>
      </c>
      <c r="AP53" s="33"/>
      <c r="AQ53" s="33"/>
      <c r="AR53" s="33"/>
      <c r="AS53" s="33"/>
      <c r="AT53" s="33"/>
      <c r="AU53" s="33"/>
      <c r="AV53" s="33"/>
      <c r="AW53" s="33"/>
      <c r="AX53" s="33"/>
      <c r="AY53" s="33"/>
      <c r="AZ53" s="33"/>
      <c r="BA53" s="31">
        <f t="shared" si="44"/>
        <v>2.08</v>
      </c>
      <c r="BB53" s="31">
        <f t="shared" si="45"/>
        <v>0</v>
      </c>
      <c r="BC53" s="31">
        <f t="shared" si="46"/>
        <v>0</v>
      </c>
      <c r="BD53" s="31">
        <f t="shared" si="47"/>
        <v>0</v>
      </c>
      <c r="BE53" s="31">
        <f t="shared" si="48"/>
        <v>0</v>
      </c>
      <c r="BF53" s="31">
        <f t="shared" si="49"/>
        <v>0</v>
      </c>
      <c r="BG53" s="31">
        <f t="shared" si="50"/>
        <v>0</v>
      </c>
      <c r="BH53" s="31">
        <f t="shared" si="51"/>
        <v>0</v>
      </c>
      <c r="BI53" s="31">
        <f t="shared" si="52"/>
        <v>0</v>
      </c>
      <c r="BJ53" s="31">
        <f t="shared" si="53"/>
        <v>0</v>
      </c>
      <c r="BK53" s="31">
        <f t="shared" si="54"/>
        <v>0</v>
      </c>
      <c r="BL53" s="31">
        <f t="shared" si="55"/>
        <v>0</v>
      </c>
      <c r="BM53" s="6">
        <f t="shared" ca="1" si="251"/>
        <v>3.5900000000000001E-2</v>
      </c>
      <c r="BN53" s="6">
        <f t="shared" ca="1" si="251"/>
        <v>3.5900000000000001E-2</v>
      </c>
      <c r="BO53" s="6">
        <f t="shared" ca="1" si="251"/>
        <v>3.5900000000000001E-2</v>
      </c>
      <c r="BP53" s="6">
        <f t="shared" ca="1" si="251"/>
        <v>3.5900000000000001E-2</v>
      </c>
      <c r="BQ53" s="6">
        <f t="shared" ca="1" si="251"/>
        <v>3.5900000000000001E-2</v>
      </c>
      <c r="BR53" s="6">
        <f t="shared" ca="1" si="251"/>
        <v>3.5900000000000001E-2</v>
      </c>
      <c r="BS53" s="6">
        <f t="shared" ca="1" si="251"/>
        <v>3.5900000000000001E-2</v>
      </c>
      <c r="BT53" s="6">
        <f t="shared" ca="1" si="251"/>
        <v>3.5900000000000001E-2</v>
      </c>
      <c r="BU53" s="6">
        <f t="shared" ca="1" si="251"/>
        <v>3.5900000000000001E-2</v>
      </c>
      <c r="BV53" s="6">
        <f t="shared" ca="1" si="251"/>
        <v>3.5900000000000001E-2</v>
      </c>
      <c r="BW53" s="6">
        <f t="shared" ca="1" si="251"/>
        <v>3.5900000000000001E-2</v>
      </c>
      <c r="BX53" s="6">
        <f t="shared" ca="1" si="251"/>
        <v>3.5900000000000001E-2</v>
      </c>
      <c r="BY53" s="31">
        <f t="shared" ca="1" si="239"/>
        <v>106.79</v>
      </c>
      <c r="BZ53" s="31">
        <f t="shared" ca="1" si="240"/>
        <v>0</v>
      </c>
      <c r="CA53" s="31">
        <f t="shared" ca="1" si="241"/>
        <v>0</v>
      </c>
      <c r="CB53" s="31">
        <f t="shared" ca="1" si="242"/>
        <v>0</v>
      </c>
      <c r="CC53" s="31">
        <f t="shared" ca="1" si="243"/>
        <v>0</v>
      </c>
      <c r="CD53" s="31">
        <f t="shared" ca="1" si="244"/>
        <v>0</v>
      </c>
      <c r="CE53" s="31">
        <f t="shared" ca="1" si="245"/>
        <v>0</v>
      </c>
      <c r="CF53" s="31">
        <f t="shared" ca="1" si="246"/>
        <v>0</v>
      </c>
      <c r="CG53" s="31">
        <f t="shared" ca="1" si="247"/>
        <v>0</v>
      </c>
      <c r="CH53" s="31">
        <f t="shared" ca="1" si="248"/>
        <v>0</v>
      </c>
      <c r="CI53" s="31">
        <f t="shared" ca="1" si="249"/>
        <v>0</v>
      </c>
      <c r="CJ53" s="31">
        <f t="shared" ca="1" si="250"/>
        <v>0</v>
      </c>
      <c r="CK53" s="32">
        <f t="shared" ca="1" si="56"/>
        <v>16.36</v>
      </c>
      <c r="CL53" s="32">
        <f t="shared" ca="1" si="57"/>
        <v>0</v>
      </c>
      <c r="CM53" s="32">
        <f t="shared" ca="1" si="58"/>
        <v>0</v>
      </c>
      <c r="CN53" s="32">
        <f t="shared" ca="1" si="59"/>
        <v>0</v>
      </c>
      <c r="CO53" s="32">
        <f t="shared" ca="1" si="60"/>
        <v>0</v>
      </c>
      <c r="CP53" s="32">
        <f t="shared" ca="1" si="61"/>
        <v>0</v>
      </c>
      <c r="CQ53" s="32">
        <f t="shared" ca="1" si="62"/>
        <v>0</v>
      </c>
      <c r="CR53" s="32">
        <f t="shared" ca="1" si="63"/>
        <v>0</v>
      </c>
      <c r="CS53" s="32">
        <f t="shared" ca="1" si="64"/>
        <v>0</v>
      </c>
      <c r="CT53" s="32">
        <f t="shared" ca="1" si="65"/>
        <v>0</v>
      </c>
      <c r="CU53" s="32">
        <f t="shared" ca="1" si="66"/>
        <v>0</v>
      </c>
      <c r="CV53" s="32">
        <f t="shared" ca="1" si="67"/>
        <v>0</v>
      </c>
      <c r="CW53" s="31">
        <f t="shared" ca="1" si="227"/>
        <v>44.92</v>
      </c>
      <c r="CX53" s="31">
        <f t="shared" ca="1" si="228"/>
        <v>0</v>
      </c>
      <c r="CY53" s="31">
        <f t="shared" ca="1" si="229"/>
        <v>0</v>
      </c>
      <c r="CZ53" s="31">
        <f t="shared" ca="1" si="230"/>
        <v>0</v>
      </c>
      <c r="DA53" s="31">
        <f t="shared" ca="1" si="231"/>
        <v>0</v>
      </c>
      <c r="DB53" s="31">
        <f t="shared" ca="1" si="232"/>
        <v>0</v>
      </c>
      <c r="DC53" s="31">
        <f t="shared" ca="1" si="233"/>
        <v>0</v>
      </c>
      <c r="DD53" s="31">
        <f t="shared" ca="1" si="234"/>
        <v>0</v>
      </c>
      <c r="DE53" s="31">
        <f t="shared" ca="1" si="235"/>
        <v>0</v>
      </c>
      <c r="DF53" s="31">
        <f t="shared" ca="1" si="236"/>
        <v>0</v>
      </c>
      <c r="DG53" s="31">
        <f t="shared" ca="1" si="237"/>
        <v>0</v>
      </c>
      <c r="DH53" s="31">
        <f t="shared" ca="1" si="238"/>
        <v>0</v>
      </c>
      <c r="DI53" s="32">
        <f t="shared" ca="1" si="68"/>
        <v>2.25</v>
      </c>
      <c r="DJ53" s="32">
        <f t="shared" ca="1" si="69"/>
        <v>0</v>
      </c>
      <c r="DK53" s="32">
        <f t="shared" ca="1" si="70"/>
        <v>0</v>
      </c>
      <c r="DL53" s="32">
        <f t="shared" ca="1" si="71"/>
        <v>0</v>
      </c>
      <c r="DM53" s="32">
        <f t="shared" ca="1" si="72"/>
        <v>0</v>
      </c>
      <c r="DN53" s="32">
        <f t="shared" ca="1" si="73"/>
        <v>0</v>
      </c>
      <c r="DO53" s="32">
        <f t="shared" ca="1" si="74"/>
        <v>0</v>
      </c>
      <c r="DP53" s="32">
        <f t="shared" ca="1" si="75"/>
        <v>0</v>
      </c>
      <c r="DQ53" s="32">
        <f t="shared" ca="1" si="76"/>
        <v>0</v>
      </c>
      <c r="DR53" s="32">
        <f t="shared" ca="1" si="77"/>
        <v>0</v>
      </c>
      <c r="DS53" s="32">
        <f t="shared" ca="1" si="78"/>
        <v>0</v>
      </c>
      <c r="DT53" s="32">
        <f t="shared" ca="1" si="79"/>
        <v>0</v>
      </c>
      <c r="DU53" s="31">
        <f t="shared" ca="1" si="80"/>
        <v>6.07</v>
      </c>
      <c r="DV53" s="31">
        <f t="shared" ca="1" si="81"/>
        <v>0</v>
      </c>
      <c r="DW53" s="31">
        <f t="shared" ca="1" si="82"/>
        <v>0</v>
      </c>
      <c r="DX53" s="31">
        <f t="shared" ca="1" si="83"/>
        <v>0</v>
      </c>
      <c r="DY53" s="31">
        <f t="shared" ca="1" si="84"/>
        <v>0</v>
      </c>
      <c r="DZ53" s="31">
        <f t="shared" ca="1" si="85"/>
        <v>0</v>
      </c>
      <c r="EA53" s="31">
        <f t="shared" ca="1" si="86"/>
        <v>0</v>
      </c>
      <c r="EB53" s="31">
        <f t="shared" ca="1" si="87"/>
        <v>0</v>
      </c>
      <c r="EC53" s="31">
        <f t="shared" ca="1" si="88"/>
        <v>0</v>
      </c>
      <c r="ED53" s="31">
        <f t="shared" ca="1" si="89"/>
        <v>0</v>
      </c>
      <c r="EE53" s="31">
        <f t="shared" ca="1" si="90"/>
        <v>0</v>
      </c>
      <c r="EF53" s="31">
        <f t="shared" ca="1" si="91"/>
        <v>0</v>
      </c>
      <c r="EG53" s="32">
        <f t="shared" ca="1" si="92"/>
        <v>53.24</v>
      </c>
      <c r="EH53" s="32">
        <f t="shared" ca="1" si="93"/>
        <v>0</v>
      </c>
      <c r="EI53" s="32">
        <f t="shared" ca="1" si="94"/>
        <v>0</v>
      </c>
      <c r="EJ53" s="32">
        <f t="shared" ca="1" si="95"/>
        <v>0</v>
      </c>
      <c r="EK53" s="32">
        <f t="shared" ca="1" si="96"/>
        <v>0</v>
      </c>
      <c r="EL53" s="32">
        <f t="shared" ca="1" si="97"/>
        <v>0</v>
      </c>
      <c r="EM53" s="32">
        <f t="shared" ca="1" si="98"/>
        <v>0</v>
      </c>
      <c r="EN53" s="32">
        <f t="shared" ca="1" si="99"/>
        <v>0</v>
      </c>
      <c r="EO53" s="32">
        <f t="shared" ca="1" si="100"/>
        <v>0</v>
      </c>
      <c r="EP53" s="32">
        <f t="shared" ca="1" si="101"/>
        <v>0</v>
      </c>
      <c r="EQ53" s="32">
        <f t="shared" ca="1" si="102"/>
        <v>0</v>
      </c>
      <c r="ER53" s="32">
        <f t="shared" ca="1" si="103"/>
        <v>0</v>
      </c>
    </row>
    <row r="54" spans="1:148" x14ac:dyDescent="0.25">
      <c r="A54" t="s">
        <v>478</v>
      </c>
      <c r="B54" s="1" t="s">
        <v>37</v>
      </c>
      <c r="C54" t="str">
        <f t="shared" ca="1" si="1"/>
        <v>120SIMP</v>
      </c>
      <c r="D54" t="str">
        <f t="shared" ca="1" si="2"/>
        <v>Alberta-Montana Intertie - Import</v>
      </c>
      <c r="E54" s="48">
        <v>49.862384300000002</v>
      </c>
      <c r="Q54" s="32">
        <v>2867.45</v>
      </c>
      <c r="R54" s="32"/>
      <c r="S54" s="32"/>
      <c r="T54" s="32"/>
      <c r="U54" s="32"/>
      <c r="V54" s="32"/>
      <c r="W54" s="32"/>
      <c r="X54" s="32"/>
      <c r="Y54" s="32"/>
      <c r="Z54" s="32"/>
      <c r="AA54" s="32"/>
      <c r="AB54" s="32"/>
      <c r="AC54" s="2">
        <v>2.5299999999999998</v>
      </c>
      <c r="AO54" s="33">
        <v>72.55</v>
      </c>
      <c r="AP54" s="33"/>
      <c r="AQ54" s="33"/>
      <c r="AR54" s="33"/>
      <c r="AS54" s="33"/>
      <c r="AT54" s="33"/>
      <c r="AU54" s="33"/>
      <c r="AV54" s="33"/>
      <c r="AW54" s="33"/>
      <c r="AX54" s="33"/>
      <c r="AY54" s="33"/>
      <c r="AZ54" s="33"/>
      <c r="BA54" s="31">
        <f t="shared" si="44"/>
        <v>2.0099999999999998</v>
      </c>
      <c r="BB54" s="31">
        <f t="shared" si="45"/>
        <v>0</v>
      </c>
      <c r="BC54" s="31">
        <f t="shared" si="46"/>
        <v>0</v>
      </c>
      <c r="BD54" s="31">
        <f t="shared" si="47"/>
        <v>0</v>
      </c>
      <c r="BE54" s="31">
        <f t="shared" si="48"/>
        <v>0</v>
      </c>
      <c r="BF54" s="31">
        <f t="shared" si="49"/>
        <v>0</v>
      </c>
      <c r="BG54" s="31">
        <f t="shared" si="50"/>
        <v>0</v>
      </c>
      <c r="BH54" s="31">
        <f t="shared" si="51"/>
        <v>0</v>
      </c>
      <c r="BI54" s="31">
        <f t="shared" si="52"/>
        <v>0</v>
      </c>
      <c r="BJ54" s="31">
        <f t="shared" si="53"/>
        <v>0</v>
      </c>
      <c r="BK54" s="31">
        <f t="shared" si="54"/>
        <v>0</v>
      </c>
      <c r="BL54" s="31">
        <f t="shared" si="55"/>
        <v>0</v>
      </c>
      <c r="BM54" s="6">
        <f t="shared" ca="1" si="251"/>
        <v>3.95E-2</v>
      </c>
      <c r="BN54" s="6">
        <f t="shared" ca="1" si="251"/>
        <v>3.95E-2</v>
      </c>
      <c r="BO54" s="6">
        <f t="shared" ca="1" si="251"/>
        <v>3.95E-2</v>
      </c>
      <c r="BP54" s="6">
        <f t="shared" ca="1" si="251"/>
        <v>3.95E-2</v>
      </c>
      <c r="BQ54" s="6">
        <f t="shared" ca="1" si="251"/>
        <v>3.95E-2</v>
      </c>
      <c r="BR54" s="6">
        <f t="shared" ca="1" si="251"/>
        <v>3.95E-2</v>
      </c>
      <c r="BS54" s="6">
        <f t="shared" ca="1" si="251"/>
        <v>3.95E-2</v>
      </c>
      <c r="BT54" s="6">
        <f t="shared" ca="1" si="251"/>
        <v>3.95E-2</v>
      </c>
      <c r="BU54" s="6">
        <f t="shared" ca="1" si="251"/>
        <v>3.95E-2</v>
      </c>
      <c r="BV54" s="6">
        <f t="shared" ca="1" si="251"/>
        <v>3.95E-2</v>
      </c>
      <c r="BW54" s="6">
        <f t="shared" ca="1" si="251"/>
        <v>3.95E-2</v>
      </c>
      <c r="BX54" s="6">
        <f t="shared" ca="1" si="251"/>
        <v>3.95E-2</v>
      </c>
      <c r="BY54" s="31">
        <f t="shared" ca="1" si="239"/>
        <v>113.26</v>
      </c>
      <c r="BZ54" s="31">
        <f t="shared" ca="1" si="240"/>
        <v>0</v>
      </c>
      <c r="CA54" s="31">
        <f t="shared" ca="1" si="241"/>
        <v>0</v>
      </c>
      <c r="CB54" s="31">
        <f t="shared" ca="1" si="242"/>
        <v>0</v>
      </c>
      <c r="CC54" s="31">
        <f t="shared" ca="1" si="243"/>
        <v>0</v>
      </c>
      <c r="CD54" s="31">
        <f t="shared" ca="1" si="244"/>
        <v>0</v>
      </c>
      <c r="CE54" s="31">
        <f t="shared" ca="1" si="245"/>
        <v>0</v>
      </c>
      <c r="CF54" s="31">
        <f t="shared" ca="1" si="246"/>
        <v>0</v>
      </c>
      <c r="CG54" s="31">
        <f t="shared" ca="1" si="247"/>
        <v>0</v>
      </c>
      <c r="CH54" s="31">
        <f t="shared" ca="1" si="248"/>
        <v>0</v>
      </c>
      <c r="CI54" s="31">
        <f t="shared" ca="1" si="249"/>
        <v>0</v>
      </c>
      <c r="CJ54" s="31">
        <f t="shared" ca="1" si="250"/>
        <v>0</v>
      </c>
      <c r="CK54" s="32">
        <f t="shared" ca="1" si="56"/>
        <v>15.77</v>
      </c>
      <c r="CL54" s="32">
        <f t="shared" ca="1" si="57"/>
        <v>0</v>
      </c>
      <c r="CM54" s="32">
        <f t="shared" ca="1" si="58"/>
        <v>0</v>
      </c>
      <c r="CN54" s="32">
        <f t="shared" ca="1" si="59"/>
        <v>0</v>
      </c>
      <c r="CO54" s="32">
        <f t="shared" ca="1" si="60"/>
        <v>0</v>
      </c>
      <c r="CP54" s="32">
        <f t="shared" ca="1" si="61"/>
        <v>0</v>
      </c>
      <c r="CQ54" s="32">
        <f t="shared" ca="1" si="62"/>
        <v>0</v>
      </c>
      <c r="CR54" s="32">
        <f t="shared" ca="1" si="63"/>
        <v>0</v>
      </c>
      <c r="CS54" s="32">
        <f t="shared" ca="1" si="64"/>
        <v>0</v>
      </c>
      <c r="CT54" s="32">
        <f t="shared" ca="1" si="65"/>
        <v>0</v>
      </c>
      <c r="CU54" s="32">
        <f t="shared" ca="1" si="66"/>
        <v>0</v>
      </c>
      <c r="CV54" s="32">
        <f t="shared" ca="1" si="67"/>
        <v>0</v>
      </c>
      <c r="CW54" s="31">
        <f t="shared" ca="1" si="227"/>
        <v>54.470000000000006</v>
      </c>
      <c r="CX54" s="31">
        <f t="shared" ca="1" si="228"/>
        <v>0</v>
      </c>
      <c r="CY54" s="31">
        <f t="shared" ca="1" si="229"/>
        <v>0</v>
      </c>
      <c r="CZ54" s="31">
        <f t="shared" ca="1" si="230"/>
        <v>0</v>
      </c>
      <c r="DA54" s="31">
        <f t="shared" ca="1" si="231"/>
        <v>0</v>
      </c>
      <c r="DB54" s="31">
        <f t="shared" ca="1" si="232"/>
        <v>0</v>
      </c>
      <c r="DC54" s="31">
        <f t="shared" ca="1" si="233"/>
        <v>0</v>
      </c>
      <c r="DD54" s="31">
        <f t="shared" ca="1" si="234"/>
        <v>0</v>
      </c>
      <c r="DE54" s="31">
        <f t="shared" ca="1" si="235"/>
        <v>0</v>
      </c>
      <c r="DF54" s="31">
        <f t="shared" ca="1" si="236"/>
        <v>0</v>
      </c>
      <c r="DG54" s="31">
        <f t="shared" ca="1" si="237"/>
        <v>0</v>
      </c>
      <c r="DH54" s="31">
        <f t="shared" ca="1" si="238"/>
        <v>0</v>
      </c>
      <c r="DI54" s="32">
        <f t="shared" ca="1" si="68"/>
        <v>2.72</v>
      </c>
      <c r="DJ54" s="32">
        <f t="shared" ca="1" si="69"/>
        <v>0</v>
      </c>
      <c r="DK54" s="32">
        <f t="shared" ca="1" si="70"/>
        <v>0</v>
      </c>
      <c r="DL54" s="32">
        <f t="shared" ca="1" si="71"/>
        <v>0</v>
      </c>
      <c r="DM54" s="32">
        <f t="shared" ca="1" si="72"/>
        <v>0</v>
      </c>
      <c r="DN54" s="32">
        <f t="shared" ca="1" si="73"/>
        <v>0</v>
      </c>
      <c r="DO54" s="32">
        <f t="shared" ca="1" si="74"/>
        <v>0</v>
      </c>
      <c r="DP54" s="32">
        <f t="shared" ca="1" si="75"/>
        <v>0</v>
      </c>
      <c r="DQ54" s="32">
        <f t="shared" ca="1" si="76"/>
        <v>0</v>
      </c>
      <c r="DR54" s="32">
        <f t="shared" ca="1" si="77"/>
        <v>0</v>
      </c>
      <c r="DS54" s="32">
        <f t="shared" ca="1" si="78"/>
        <v>0</v>
      </c>
      <c r="DT54" s="32">
        <f t="shared" ca="1" si="79"/>
        <v>0</v>
      </c>
      <c r="DU54" s="31">
        <f t="shared" ca="1" si="80"/>
        <v>7.36</v>
      </c>
      <c r="DV54" s="31">
        <f t="shared" ca="1" si="81"/>
        <v>0</v>
      </c>
      <c r="DW54" s="31">
        <f t="shared" ca="1" si="82"/>
        <v>0</v>
      </c>
      <c r="DX54" s="31">
        <f t="shared" ca="1" si="83"/>
        <v>0</v>
      </c>
      <c r="DY54" s="31">
        <f t="shared" ca="1" si="84"/>
        <v>0</v>
      </c>
      <c r="DZ54" s="31">
        <f t="shared" ca="1" si="85"/>
        <v>0</v>
      </c>
      <c r="EA54" s="31">
        <f t="shared" ca="1" si="86"/>
        <v>0</v>
      </c>
      <c r="EB54" s="31">
        <f t="shared" ca="1" si="87"/>
        <v>0</v>
      </c>
      <c r="EC54" s="31">
        <f t="shared" ca="1" si="88"/>
        <v>0</v>
      </c>
      <c r="ED54" s="31">
        <f t="shared" ca="1" si="89"/>
        <v>0</v>
      </c>
      <c r="EE54" s="31">
        <f t="shared" ca="1" si="90"/>
        <v>0</v>
      </c>
      <c r="EF54" s="31">
        <f t="shared" ca="1" si="91"/>
        <v>0</v>
      </c>
      <c r="EG54" s="32">
        <f t="shared" ca="1" si="92"/>
        <v>64.550000000000011</v>
      </c>
      <c r="EH54" s="32">
        <f t="shared" ca="1" si="93"/>
        <v>0</v>
      </c>
      <c r="EI54" s="32">
        <f t="shared" ca="1" si="94"/>
        <v>0</v>
      </c>
      <c r="EJ54" s="32">
        <f t="shared" ca="1" si="95"/>
        <v>0</v>
      </c>
      <c r="EK54" s="32">
        <f t="shared" ca="1" si="96"/>
        <v>0</v>
      </c>
      <c r="EL54" s="32">
        <f t="shared" ca="1" si="97"/>
        <v>0</v>
      </c>
      <c r="EM54" s="32">
        <f t="shared" ca="1" si="98"/>
        <v>0</v>
      </c>
      <c r="EN54" s="32">
        <f t="shared" ca="1" si="99"/>
        <v>0</v>
      </c>
      <c r="EO54" s="32">
        <f t="shared" ca="1" si="100"/>
        <v>0</v>
      </c>
      <c r="EP54" s="32">
        <f t="shared" ca="1" si="101"/>
        <v>0</v>
      </c>
      <c r="EQ54" s="32">
        <f t="shared" ca="1" si="102"/>
        <v>0</v>
      </c>
      <c r="ER54" s="32">
        <f t="shared" ca="1" si="103"/>
        <v>0</v>
      </c>
    </row>
    <row r="55" spans="1:148" x14ac:dyDescent="0.25">
      <c r="A55" t="s">
        <v>478</v>
      </c>
      <c r="B55" s="1" t="s">
        <v>38</v>
      </c>
      <c r="C55" t="str">
        <f t="shared" ca="1" si="1"/>
        <v>SPCIMP</v>
      </c>
      <c r="D55" t="str">
        <f t="shared" ca="1" si="2"/>
        <v>Alberta-Saskatchewan Intertie - Import</v>
      </c>
      <c r="I55" s="48">
        <v>114</v>
      </c>
      <c r="L55" s="48">
        <v>43</v>
      </c>
      <c r="N55" s="48">
        <v>45</v>
      </c>
      <c r="P55" s="48">
        <v>203</v>
      </c>
      <c r="Q55" s="32"/>
      <c r="R55" s="32"/>
      <c r="S55" s="32"/>
      <c r="T55" s="32"/>
      <c r="U55" s="32">
        <v>2649.48</v>
      </c>
      <c r="V55" s="32"/>
      <c r="W55" s="32"/>
      <c r="X55" s="32">
        <v>1196.25</v>
      </c>
      <c r="Y55" s="32"/>
      <c r="Z55" s="32">
        <v>1538</v>
      </c>
      <c r="AA55" s="32"/>
      <c r="AB55" s="32">
        <v>8804.1299999999992</v>
      </c>
      <c r="AG55" s="2">
        <v>6.4</v>
      </c>
      <c r="AJ55" s="2">
        <v>6.4</v>
      </c>
      <c r="AL55" s="2">
        <v>6.4</v>
      </c>
      <c r="AN55" s="2">
        <v>6.4</v>
      </c>
      <c r="AO55" s="33"/>
      <c r="AP55" s="33"/>
      <c r="AQ55" s="33"/>
      <c r="AR55" s="33"/>
      <c r="AS55" s="33">
        <v>169.57</v>
      </c>
      <c r="AT55" s="33"/>
      <c r="AU55" s="33"/>
      <c r="AV55" s="33">
        <v>76.56</v>
      </c>
      <c r="AW55" s="33"/>
      <c r="AX55" s="33">
        <v>98.43</v>
      </c>
      <c r="AY55" s="33"/>
      <c r="AZ55" s="33">
        <v>563.46</v>
      </c>
      <c r="BA55" s="31">
        <f t="shared" si="44"/>
        <v>0</v>
      </c>
      <c r="BB55" s="31">
        <f t="shared" si="45"/>
        <v>0</v>
      </c>
      <c r="BC55" s="31">
        <f t="shared" si="46"/>
        <v>0</v>
      </c>
      <c r="BD55" s="31">
        <f t="shared" si="47"/>
        <v>0</v>
      </c>
      <c r="BE55" s="31">
        <f t="shared" si="48"/>
        <v>10.6</v>
      </c>
      <c r="BF55" s="31">
        <f t="shared" si="49"/>
        <v>0</v>
      </c>
      <c r="BG55" s="31">
        <f t="shared" si="50"/>
        <v>0</v>
      </c>
      <c r="BH55" s="31">
        <f t="shared" si="51"/>
        <v>6.46</v>
      </c>
      <c r="BI55" s="31">
        <f t="shared" si="52"/>
        <v>0</v>
      </c>
      <c r="BJ55" s="31">
        <f t="shared" si="53"/>
        <v>4.3099999999999996</v>
      </c>
      <c r="BK55" s="31">
        <f t="shared" si="54"/>
        <v>0</v>
      </c>
      <c r="BL55" s="31">
        <f t="shared" si="55"/>
        <v>24.65</v>
      </c>
      <c r="BM55" s="6">
        <f t="shared" ca="1" si="251"/>
        <v>4.5999999999999999E-2</v>
      </c>
      <c r="BN55" s="6">
        <f t="shared" ca="1" si="251"/>
        <v>4.5999999999999999E-2</v>
      </c>
      <c r="BO55" s="6">
        <f t="shared" ca="1" si="251"/>
        <v>4.5999999999999999E-2</v>
      </c>
      <c r="BP55" s="6">
        <f t="shared" ca="1" si="251"/>
        <v>4.5999999999999999E-2</v>
      </c>
      <c r="BQ55" s="6">
        <f t="shared" ca="1" si="251"/>
        <v>4.5999999999999999E-2</v>
      </c>
      <c r="BR55" s="6">
        <f t="shared" ca="1" si="251"/>
        <v>4.5999999999999999E-2</v>
      </c>
      <c r="BS55" s="6">
        <f t="shared" ca="1" si="251"/>
        <v>4.5999999999999999E-2</v>
      </c>
      <c r="BT55" s="6">
        <f t="shared" ca="1" si="251"/>
        <v>4.5999999999999999E-2</v>
      </c>
      <c r="BU55" s="6">
        <f t="shared" ca="1" si="251"/>
        <v>4.5999999999999999E-2</v>
      </c>
      <c r="BV55" s="6">
        <f t="shared" ca="1" si="251"/>
        <v>4.5999999999999999E-2</v>
      </c>
      <c r="BW55" s="6">
        <f t="shared" ca="1" si="251"/>
        <v>4.5999999999999999E-2</v>
      </c>
      <c r="BX55" s="6">
        <f t="shared" ca="1" si="251"/>
        <v>4.5999999999999999E-2</v>
      </c>
      <c r="BY55" s="31">
        <f t="shared" ca="1" si="239"/>
        <v>0</v>
      </c>
      <c r="BZ55" s="31">
        <f t="shared" ca="1" si="240"/>
        <v>0</v>
      </c>
      <c r="CA55" s="31">
        <f t="shared" ca="1" si="241"/>
        <v>0</v>
      </c>
      <c r="CB55" s="31">
        <f t="shared" ca="1" si="242"/>
        <v>0</v>
      </c>
      <c r="CC55" s="31">
        <f t="shared" ca="1" si="243"/>
        <v>121.88</v>
      </c>
      <c r="CD55" s="31">
        <f t="shared" ca="1" si="244"/>
        <v>0</v>
      </c>
      <c r="CE55" s="31">
        <f t="shared" ca="1" si="245"/>
        <v>0</v>
      </c>
      <c r="CF55" s="31">
        <f t="shared" ca="1" si="246"/>
        <v>55.03</v>
      </c>
      <c r="CG55" s="31">
        <f t="shared" ca="1" si="247"/>
        <v>0</v>
      </c>
      <c r="CH55" s="31">
        <f t="shared" ca="1" si="248"/>
        <v>70.75</v>
      </c>
      <c r="CI55" s="31">
        <f t="shared" ca="1" si="249"/>
        <v>0</v>
      </c>
      <c r="CJ55" s="31">
        <f t="shared" ca="1" si="250"/>
        <v>404.99</v>
      </c>
      <c r="CK55" s="32">
        <f t="shared" ca="1" si="56"/>
        <v>0</v>
      </c>
      <c r="CL55" s="32">
        <f t="shared" ca="1" si="57"/>
        <v>0</v>
      </c>
      <c r="CM55" s="32">
        <f t="shared" ca="1" si="58"/>
        <v>0</v>
      </c>
      <c r="CN55" s="32">
        <f t="shared" ca="1" si="59"/>
        <v>0</v>
      </c>
      <c r="CO55" s="32">
        <f t="shared" ca="1" si="60"/>
        <v>14.57</v>
      </c>
      <c r="CP55" s="32">
        <f t="shared" ca="1" si="61"/>
        <v>0</v>
      </c>
      <c r="CQ55" s="32">
        <f t="shared" ca="1" si="62"/>
        <v>0</v>
      </c>
      <c r="CR55" s="32">
        <f t="shared" ca="1" si="63"/>
        <v>6.58</v>
      </c>
      <c r="CS55" s="32">
        <f t="shared" ca="1" si="64"/>
        <v>0</v>
      </c>
      <c r="CT55" s="32">
        <f t="shared" ca="1" si="65"/>
        <v>8.4600000000000009</v>
      </c>
      <c r="CU55" s="32">
        <f t="shared" ca="1" si="66"/>
        <v>0</v>
      </c>
      <c r="CV55" s="32">
        <f t="shared" ca="1" si="67"/>
        <v>48.42</v>
      </c>
      <c r="CW55" s="31">
        <f t="shared" ca="1" si="227"/>
        <v>0</v>
      </c>
      <c r="CX55" s="31">
        <f t="shared" ca="1" si="228"/>
        <v>0</v>
      </c>
      <c r="CY55" s="31">
        <f t="shared" ca="1" si="229"/>
        <v>0</v>
      </c>
      <c r="CZ55" s="31">
        <f t="shared" ca="1" si="230"/>
        <v>0</v>
      </c>
      <c r="DA55" s="31">
        <f t="shared" ca="1" si="231"/>
        <v>-43.720000000000006</v>
      </c>
      <c r="DB55" s="31">
        <f t="shared" ca="1" si="232"/>
        <v>0</v>
      </c>
      <c r="DC55" s="31">
        <f t="shared" ca="1" si="233"/>
        <v>0</v>
      </c>
      <c r="DD55" s="31">
        <f t="shared" ca="1" si="234"/>
        <v>-21.410000000000004</v>
      </c>
      <c r="DE55" s="31">
        <f t="shared" ca="1" si="235"/>
        <v>0</v>
      </c>
      <c r="DF55" s="31">
        <f t="shared" ca="1" si="236"/>
        <v>-23.529999999999998</v>
      </c>
      <c r="DG55" s="31">
        <f t="shared" ca="1" si="237"/>
        <v>0</v>
      </c>
      <c r="DH55" s="31">
        <f t="shared" ca="1" si="238"/>
        <v>-134.70000000000002</v>
      </c>
      <c r="DI55" s="32">
        <f t="shared" ca="1" si="68"/>
        <v>0</v>
      </c>
      <c r="DJ55" s="32">
        <f t="shared" ca="1" si="69"/>
        <v>0</v>
      </c>
      <c r="DK55" s="32">
        <f t="shared" ca="1" si="70"/>
        <v>0</v>
      </c>
      <c r="DL55" s="32">
        <f t="shared" ca="1" si="71"/>
        <v>0</v>
      </c>
      <c r="DM55" s="32">
        <f t="shared" ca="1" si="72"/>
        <v>-2.19</v>
      </c>
      <c r="DN55" s="32">
        <f t="shared" ca="1" si="73"/>
        <v>0</v>
      </c>
      <c r="DO55" s="32">
        <f t="shared" ca="1" si="74"/>
        <v>0</v>
      </c>
      <c r="DP55" s="32">
        <f t="shared" ca="1" si="75"/>
        <v>-1.07</v>
      </c>
      <c r="DQ55" s="32">
        <f t="shared" ca="1" si="76"/>
        <v>0</v>
      </c>
      <c r="DR55" s="32">
        <f t="shared" ca="1" si="77"/>
        <v>-1.18</v>
      </c>
      <c r="DS55" s="32">
        <f t="shared" ca="1" si="78"/>
        <v>0</v>
      </c>
      <c r="DT55" s="32">
        <f t="shared" ca="1" si="79"/>
        <v>-6.74</v>
      </c>
      <c r="DU55" s="31">
        <f t="shared" ca="1" si="80"/>
        <v>0</v>
      </c>
      <c r="DV55" s="31">
        <f t="shared" ca="1" si="81"/>
        <v>0</v>
      </c>
      <c r="DW55" s="31">
        <f t="shared" ca="1" si="82"/>
        <v>0</v>
      </c>
      <c r="DX55" s="31">
        <f t="shared" ca="1" si="83"/>
        <v>0</v>
      </c>
      <c r="DY55" s="31">
        <f t="shared" ca="1" si="84"/>
        <v>-5.58</v>
      </c>
      <c r="DZ55" s="31">
        <f t="shared" ca="1" si="85"/>
        <v>0</v>
      </c>
      <c r="EA55" s="31">
        <f t="shared" ca="1" si="86"/>
        <v>0</v>
      </c>
      <c r="EB55" s="31">
        <f t="shared" ca="1" si="87"/>
        <v>-2.61</v>
      </c>
      <c r="EC55" s="31">
        <f t="shared" ca="1" si="88"/>
        <v>0</v>
      </c>
      <c r="ED55" s="31">
        <f t="shared" ca="1" si="89"/>
        <v>-2.78</v>
      </c>
      <c r="EE55" s="31">
        <f t="shared" ca="1" si="90"/>
        <v>0</v>
      </c>
      <c r="EF55" s="31">
        <f t="shared" ca="1" si="91"/>
        <v>-15.43</v>
      </c>
      <c r="EG55" s="32">
        <f t="shared" ca="1" si="92"/>
        <v>0</v>
      </c>
      <c r="EH55" s="32">
        <f t="shared" ca="1" si="93"/>
        <v>0</v>
      </c>
      <c r="EI55" s="32">
        <f t="shared" ca="1" si="94"/>
        <v>0</v>
      </c>
      <c r="EJ55" s="32">
        <f t="shared" ca="1" si="95"/>
        <v>0</v>
      </c>
      <c r="EK55" s="32">
        <f t="shared" ca="1" si="96"/>
        <v>-51.49</v>
      </c>
      <c r="EL55" s="32">
        <f t="shared" ca="1" si="97"/>
        <v>0</v>
      </c>
      <c r="EM55" s="32">
        <f t="shared" ca="1" si="98"/>
        <v>0</v>
      </c>
      <c r="EN55" s="32">
        <f t="shared" ca="1" si="99"/>
        <v>-25.090000000000003</v>
      </c>
      <c r="EO55" s="32">
        <f t="shared" ca="1" si="100"/>
        <v>0</v>
      </c>
      <c r="EP55" s="32">
        <f t="shared" ca="1" si="101"/>
        <v>-27.49</v>
      </c>
      <c r="EQ55" s="32">
        <f t="shared" ca="1" si="102"/>
        <v>0</v>
      </c>
      <c r="ER55" s="32">
        <f t="shared" ca="1" si="103"/>
        <v>-156.87000000000003</v>
      </c>
    </row>
    <row r="56" spans="1:148" x14ac:dyDescent="0.25">
      <c r="A56" t="s">
        <v>478</v>
      </c>
      <c r="B56" s="1" t="s">
        <v>39</v>
      </c>
      <c r="C56" t="str">
        <f t="shared" ca="1" si="1"/>
        <v>BCHEXP</v>
      </c>
      <c r="D56" t="str">
        <f t="shared" ca="1" si="2"/>
        <v>Alberta-BC Intertie - Export</v>
      </c>
      <c r="K56" s="48">
        <v>196</v>
      </c>
      <c r="M56" s="48">
        <v>216</v>
      </c>
      <c r="Q56" s="32"/>
      <c r="R56" s="32"/>
      <c r="S56" s="32"/>
      <c r="T56" s="32"/>
      <c r="U56" s="32"/>
      <c r="V56" s="32"/>
      <c r="W56" s="32">
        <v>5694.1</v>
      </c>
      <c r="X56" s="32"/>
      <c r="Y56" s="32">
        <v>3337.57</v>
      </c>
      <c r="Z56" s="32"/>
      <c r="AA56" s="32"/>
      <c r="AB56" s="32"/>
      <c r="AI56" s="2">
        <v>0.77</v>
      </c>
      <c r="AK56" s="2">
        <v>0.77</v>
      </c>
      <c r="AO56" s="33"/>
      <c r="AP56" s="33"/>
      <c r="AQ56" s="33"/>
      <c r="AR56" s="33"/>
      <c r="AS56" s="33"/>
      <c r="AT56" s="33"/>
      <c r="AU56" s="33">
        <v>43.84</v>
      </c>
      <c r="AV56" s="33"/>
      <c r="AW56" s="33">
        <v>25.7</v>
      </c>
      <c r="AX56" s="33"/>
      <c r="AY56" s="33"/>
      <c r="AZ56" s="33"/>
      <c r="BA56" s="31">
        <f t="shared" si="44"/>
        <v>0</v>
      </c>
      <c r="BB56" s="31">
        <f t="shared" si="45"/>
        <v>0</v>
      </c>
      <c r="BC56" s="31">
        <f t="shared" si="46"/>
        <v>0</v>
      </c>
      <c r="BD56" s="31">
        <f t="shared" si="47"/>
        <v>0</v>
      </c>
      <c r="BE56" s="31">
        <f t="shared" si="48"/>
        <v>0</v>
      </c>
      <c r="BF56" s="31">
        <f t="shared" si="49"/>
        <v>0</v>
      </c>
      <c r="BG56" s="31">
        <f t="shared" si="50"/>
        <v>30.75</v>
      </c>
      <c r="BH56" s="31">
        <f t="shared" si="51"/>
        <v>0</v>
      </c>
      <c r="BI56" s="31">
        <f t="shared" si="52"/>
        <v>18.02</v>
      </c>
      <c r="BJ56" s="31">
        <f t="shared" si="53"/>
        <v>0</v>
      </c>
      <c r="BK56" s="31">
        <f t="shared" si="54"/>
        <v>0</v>
      </c>
      <c r="BL56" s="31">
        <f t="shared" si="55"/>
        <v>0</v>
      </c>
      <c r="BM56" s="6">
        <f t="shared" ca="1" si="251"/>
        <v>8.3000000000000001E-3</v>
      </c>
      <c r="BN56" s="6">
        <f t="shared" ca="1" si="251"/>
        <v>8.3000000000000001E-3</v>
      </c>
      <c r="BO56" s="6">
        <f t="shared" ca="1" si="251"/>
        <v>8.3000000000000001E-3</v>
      </c>
      <c r="BP56" s="6">
        <f t="shared" ca="1" si="251"/>
        <v>8.3000000000000001E-3</v>
      </c>
      <c r="BQ56" s="6">
        <f t="shared" ca="1" si="251"/>
        <v>8.3000000000000001E-3</v>
      </c>
      <c r="BR56" s="6">
        <f t="shared" ca="1" si="251"/>
        <v>8.3000000000000001E-3</v>
      </c>
      <c r="BS56" s="6">
        <f t="shared" ca="1" si="251"/>
        <v>8.3000000000000001E-3</v>
      </c>
      <c r="BT56" s="6">
        <f t="shared" ca="1" si="251"/>
        <v>8.3000000000000001E-3</v>
      </c>
      <c r="BU56" s="6">
        <f t="shared" ca="1" si="251"/>
        <v>8.3000000000000001E-3</v>
      </c>
      <c r="BV56" s="6">
        <f t="shared" ca="1" si="251"/>
        <v>8.3000000000000001E-3</v>
      </c>
      <c r="BW56" s="6">
        <f t="shared" ca="1" si="251"/>
        <v>8.3000000000000001E-3</v>
      </c>
      <c r="BX56" s="6">
        <f t="shared" ca="1" si="251"/>
        <v>8.3000000000000001E-3</v>
      </c>
      <c r="BY56" s="31">
        <f t="shared" ca="1" si="239"/>
        <v>0</v>
      </c>
      <c r="BZ56" s="31">
        <f t="shared" ca="1" si="240"/>
        <v>0</v>
      </c>
      <c r="CA56" s="31">
        <f t="shared" ca="1" si="241"/>
        <v>0</v>
      </c>
      <c r="CB56" s="31">
        <f t="shared" ca="1" si="242"/>
        <v>0</v>
      </c>
      <c r="CC56" s="31">
        <f t="shared" ca="1" si="243"/>
        <v>0</v>
      </c>
      <c r="CD56" s="31">
        <f t="shared" ca="1" si="244"/>
        <v>0</v>
      </c>
      <c r="CE56" s="31">
        <f t="shared" ca="1" si="245"/>
        <v>47.26</v>
      </c>
      <c r="CF56" s="31">
        <f t="shared" ca="1" si="246"/>
        <v>0</v>
      </c>
      <c r="CG56" s="31">
        <f t="shared" ca="1" si="247"/>
        <v>27.7</v>
      </c>
      <c r="CH56" s="31">
        <f t="shared" ca="1" si="248"/>
        <v>0</v>
      </c>
      <c r="CI56" s="31">
        <f t="shared" ca="1" si="249"/>
        <v>0</v>
      </c>
      <c r="CJ56" s="31">
        <f t="shared" ca="1" si="250"/>
        <v>0</v>
      </c>
      <c r="CK56" s="32">
        <f t="shared" ca="1" si="56"/>
        <v>0</v>
      </c>
      <c r="CL56" s="32">
        <f t="shared" ca="1" si="57"/>
        <v>0</v>
      </c>
      <c r="CM56" s="32">
        <f t="shared" ca="1" si="58"/>
        <v>0</v>
      </c>
      <c r="CN56" s="32">
        <f t="shared" ca="1" si="59"/>
        <v>0</v>
      </c>
      <c r="CO56" s="32">
        <f t="shared" ca="1" si="60"/>
        <v>0</v>
      </c>
      <c r="CP56" s="32">
        <f t="shared" ca="1" si="61"/>
        <v>0</v>
      </c>
      <c r="CQ56" s="32">
        <f t="shared" ca="1" si="62"/>
        <v>31.32</v>
      </c>
      <c r="CR56" s="32">
        <f t="shared" ca="1" si="63"/>
        <v>0</v>
      </c>
      <c r="CS56" s="32">
        <f t="shared" ca="1" si="64"/>
        <v>18.36</v>
      </c>
      <c r="CT56" s="32">
        <f t="shared" ca="1" si="65"/>
        <v>0</v>
      </c>
      <c r="CU56" s="32">
        <f t="shared" ca="1" si="66"/>
        <v>0</v>
      </c>
      <c r="CV56" s="32">
        <f t="shared" ca="1" si="67"/>
        <v>0</v>
      </c>
      <c r="CW56" s="31">
        <f t="shared" ca="1" si="227"/>
        <v>0</v>
      </c>
      <c r="CX56" s="31">
        <f t="shared" ca="1" si="228"/>
        <v>0</v>
      </c>
      <c r="CY56" s="31">
        <f t="shared" ca="1" si="229"/>
        <v>0</v>
      </c>
      <c r="CZ56" s="31">
        <f t="shared" ca="1" si="230"/>
        <v>0</v>
      </c>
      <c r="DA56" s="31">
        <f t="shared" ca="1" si="231"/>
        <v>0</v>
      </c>
      <c r="DB56" s="31">
        <f t="shared" ca="1" si="232"/>
        <v>0</v>
      </c>
      <c r="DC56" s="31">
        <f t="shared" ca="1" si="233"/>
        <v>3.9899999999999949</v>
      </c>
      <c r="DD56" s="31">
        <f t="shared" ca="1" si="234"/>
        <v>0</v>
      </c>
      <c r="DE56" s="31">
        <f t="shared" ca="1" si="235"/>
        <v>2.3400000000000034</v>
      </c>
      <c r="DF56" s="31">
        <f t="shared" ca="1" si="236"/>
        <v>0</v>
      </c>
      <c r="DG56" s="31">
        <f t="shared" ca="1" si="237"/>
        <v>0</v>
      </c>
      <c r="DH56" s="31">
        <f t="shared" ca="1" si="238"/>
        <v>0</v>
      </c>
      <c r="DI56" s="32">
        <f t="shared" ca="1" si="68"/>
        <v>0</v>
      </c>
      <c r="DJ56" s="32">
        <f t="shared" ca="1" si="69"/>
        <v>0</v>
      </c>
      <c r="DK56" s="32">
        <f t="shared" ca="1" si="70"/>
        <v>0</v>
      </c>
      <c r="DL56" s="32">
        <f t="shared" ca="1" si="71"/>
        <v>0</v>
      </c>
      <c r="DM56" s="32">
        <f t="shared" ca="1" si="72"/>
        <v>0</v>
      </c>
      <c r="DN56" s="32">
        <f t="shared" ca="1" si="73"/>
        <v>0</v>
      </c>
      <c r="DO56" s="32">
        <f t="shared" ca="1" si="74"/>
        <v>0.2</v>
      </c>
      <c r="DP56" s="32">
        <f t="shared" ca="1" si="75"/>
        <v>0</v>
      </c>
      <c r="DQ56" s="32">
        <f t="shared" ca="1" si="76"/>
        <v>0.12</v>
      </c>
      <c r="DR56" s="32">
        <f t="shared" ca="1" si="77"/>
        <v>0</v>
      </c>
      <c r="DS56" s="32">
        <f t="shared" ca="1" si="78"/>
        <v>0</v>
      </c>
      <c r="DT56" s="32">
        <f t="shared" ca="1" si="79"/>
        <v>0</v>
      </c>
      <c r="DU56" s="31">
        <f t="shared" ca="1" si="80"/>
        <v>0</v>
      </c>
      <c r="DV56" s="31">
        <f t="shared" ca="1" si="81"/>
        <v>0</v>
      </c>
      <c r="DW56" s="31">
        <f t="shared" ca="1" si="82"/>
        <v>0</v>
      </c>
      <c r="DX56" s="31">
        <f t="shared" ca="1" si="83"/>
        <v>0</v>
      </c>
      <c r="DY56" s="31">
        <f t="shared" ca="1" si="84"/>
        <v>0</v>
      </c>
      <c r="DZ56" s="31">
        <f t="shared" ca="1" si="85"/>
        <v>0</v>
      </c>
      <c r="EA56" s="31">
        <f t="shared" ca="1" si="86"/>
        <v>0.49</v>
      </c>
      <c r="EB56" s="31">
        <f t="shared" ca="1" si="87"/>
        <v>0</v>
      </c>
      <c r="EC56" s="31">
        <f t="shared" ca="1" si="88"/>
        <v>0.28000000000000003</v>
      </c>
      <c r="ED56" s="31">
        <f t="shared" ca="1" si="89"/>
        <v>0</v>
      </c>
      <c r="EE56" s="31">
        <f t="shared" ca="1" si="90"/>
        <v>0</v>
      </c>
      <c r="EF56" s="31">
        <f t="shared" ca="1" si="91"/>
        <v>0</v>
      </c>
      <c r="EG56" s="32">
        <f t="shared" ca="1" si="92"/>
        <v>0</v>
      </c>
      <c r="EH56" s="32">
        <f t="shared" ca="1" si="93"/>
        <v>0</v>
      </c>
      <c r="EI56" s="32">
        <f t="shared" ca="1" si="94"/>
        <v>0</v>
      </c>
      <c r="EJ56" s="32">
        <f t="shared" ca="1" si="95"/>
        <v>0</v>
      </c>
      <c r="EK56" s="32">
        <f t="shared" ca="1" si="96"/>
        <v>0</v>
      </c>
      <c r="EL56" s="32">
        <f t="shared" ca="1" si="97"/>
        <v>0</v>
      </c>
      <c r="EM56" s="32">
        <f t="shared" ca="1" si="98"/>
        <v>4.6799999999999953</v>
      </c>
      <c r="EN56" s="32">
        <f t="shared" ca="1" si="99"/>
        <v>0</v>
      </c>
      <c r="EO56" s="32">
        <f t="shared" ca="1" si="100"/>
        <v>2.7400000000000038</v>
      </c>
      <c r="EP56" s="32">
        <f t="shared" ca="1" si="101"/>
        <v>0</v>
      </c>
      <c r="EQ56" s="32">
        <f t="shared" ca="1" si="102"/>
        <v>0</v>
      </c>
      <c r="ER56" s="32">
        <f t="shared" ca="1" si="103"/>
        <v>0</v>
      </c>
    </row>
    <row r="57" spans="1:148" x14ac:dyDescent="0.25">
      <c r="A57" t="s">
        <v>478</v>
      </c>
      <c r="B57" s="1" t="s">
        <v>40</v>
      </c>
      <c r="C57" t="str">
        <f t="shared" ca="1" si="1"/>
        <v>SPCEXP</v>
      </c>
      <c r="D57" t="str">
        <f t="shared" ca="1" si="2"/>
        <v>Alberta-Saskatchewan Intertie - Export</v>
      </c>
      <c r="E57" s="48">
        <v>215</v>
      </c>
      <c r="F57" s="48">
        <v>28</v>
      </c>
      <c r="I57" s="48">
        <v>337</v>
      </c>
      <c r="J57" s="48">
        <v>548.75</v>
      </c>
      <c r="K57" s="48">
        <v>127</v>
      </c>
      <c r="L57" s="48">
        <v>525</v>
      </c>
      <c r="O57" s="48">
        <v>399</v>
      </c>
      <c r="P57" s="48">
        <v>675</v>
      </c>
      <c r="Q57" s="32">
        <v>4827.4399999999996</v>
      </c>
      <c r="R57" s="32">
        <v>645.4</v>
      </c>
      <c r="S57" s="32"/>
      <c r="T57" s="32"/>
      <c r="U57" s="32">
        <v>5826.33</v>
      </c>
      <c r="V57" s="32">
        <v>10810.62</v>
      </c>
      <c r="W57" s="32">
        <v>3159.82</v>
      </c>
      <c r="X57" s="32">
        <v>11239.35</v>
      </c>
      <c r="Y57" s="32"/>
      <c r="Z57" s="32"/>
      <c r="AA57" s="32">
        <v>6147.87</v>
      </c>
      <c r="AB57" s="32">
        <v>11991.75</v>
      </c>
      <c r="AC57" s="2">
        <v>2.2999999999999998</v>
      </c>
      <c r="AD57" s="2">
        <v>2.2999999999999998</v>
      </c>
      <c r="AG57" s="2">
        <v>2.2999999999999998</v>
      </c>
      <c r="AH57" s="2">
        <v>2.2999999999999998</v>
      </c>
      <c r="AI57" s="2">
        <v>2.2999999999999998</v>
      </c>
      <c r="AJ57" s="2">
        <v>2.2999999999999998</v>
      </c>
      <c r="AM57" s="2">
        <v>2.2999999999999998</v>
      </c>
      <c r="AN57" s="2">
        <v>2.2999999999999998</v>
      </c>
      <c r="AO57" s="33">
        <v>111.03</v>
      </c>
      <c r="AP57" s="33">
        <v>14.84</v>
      </c>
      <c r="AQ57" s="33"/>
      <c r="AR57" s="33"/>
      <c r="AS57" s="33">
        <v>134.01</v>
      </c>
      <c r="AT57" s="33">
        <v>248.64</v>
      </c>
      <c r="AU57" s="33">
        <v>72.680000000000007</v>
      </c>
      <c r="AV57" s="33">
        <v>258.51</v>
      </c>
      <c r="AW57" s="33"/>
      <c r="AX57" s="33"/>
      <c r="AY57" s="33">
        <v>141.4</v>
      </c>
      <c r="AZ57" s="33">
        <v>275.81</v>
      </c>
      <c r="BA57" s="31">
        <f t="shared" si="44"/>
        <v>3.38</v>
      </c>
      <c r="BB57" s="31">
        <f t="shared" si="45"/>
        <v>0.45</v>
      </c>
      <c r="BC57" s="31">
        <f t="shared" si="46"/>
        <v>0</v>
      </c>
      <c r="BD57" s="31">
        <f t="shared" si="47"/>
        <v>0</v>
      </c>
      <c r="BE57" s="31">
        <f t="shared" si="48"/>
        <v>23.31</v>
      </c>
      <c r="BF57" s="31">
        <f t="shared" si="49"/>
        <v>43.24</v>
      </c>
      <c r="BG57" s="31">
        <f t="shared" si="50"/>
        <v>17.059999999999999</v>
      </c>
      <c r="BH57" s="31">
        <f t="shared" si="51"/>
        <v>60.69</v>
      </c>
      <c r="BI57" s="31">
        <f t="shared" si="52"/>
        <v>0</v>
      </c>
      <c r="BJ57" s="31">
        <f t="shared" si="53"/>
        <v>0</v>
      </c>
      <c r="BK57" s="31">
        <f t="shared" si="54"/>
        <v>17.21</v>
      </c>
      <c r="BL57" s="31">
        <f t="shared" si="55"/>
        <v>33.58</v>
      </c>
      <c r="BM57" s="6">
        <f t="shared" ca="1" si="251"/>
        <v>2.1999999999999999E-2</v>
      </c>
      <c r="BN57" s="6">
        <f t="shared" ca="1" si="251"/>
        <v>2.1999999999999999E-2</v>
      </c>
      <c r="BO57" s="6">
        <f t="shared" ca="1" si="251"/>
        <v>2.1999999999999999E-2</v>
      </c>
      <c r="BP57" s="6">
        <f t="shared" ca="1" si="251"/>
        <v>2.1999999999999999E-2</v>
      </c>
      <c r="BQ57" s="6">
        <f t="shared" ca="1" si="251"/>
        <v>2.1999999999999999E-2</v>
      </c>
      <c r="BR57" s="6">
        <f t="shared" ca="1" si="251"/>
        <v>2.1999999999999999E-2</v>
      </c>
      <c r="BS57" s="6">
        <f t="shared" ca="1" si="251"/>
        <v>2.1999999999999999E-2</v>
      </c>
      <c r="BT57" s="6">
        <f t="shared" ca="1" si="251"/>
        <v>2.1999999999999999E-2</v>
      </c>
      <c r="BU57" s="6">
        <f t="shared" ca="1" si="251"/>
        <v>2.1999999999999999E-2</v>
      </c>
      <c r="BV57" s="6">
        <f t="shared" ca="1" si="251"/>
        <v>2.1999999999999999E-2</v>
      </c>
      <c r="BW57" s="6">
        <f t="shared" ca="1" si="251"/>
        <v>2.1999999999999999E-2</v>
      </c>
      <c r="BX57" s="6">
        <f t="shared" ca="1" si="251"/>
        <v>2.1999999999999999E-2</v>
      </c>
      <c r="BY57" s="31">
        <f t="shared" ca="1" si="239"/>
        <v>106.2</v>
      </c>
      <c r="BZ57" s="31">
        <f t="shared" ca="1" si="240"/>
        <v>14.2</v>
      </c>
      <c r="CA57" s="31">
        <f t="shared" ca="1" si="241"/>
        <v>0</v>
      </c>
      <c r="CB57" s="31">
        <f t="shared" ca="1" si="242"/>
        <v>0</v>
      </c>
      <c r="CC57" s="31">
        <f t="shared" ca="1" si="243"/>
        <v>128.18</v>
      </c>
      <c r="CD57" s="31">
        <f t="shared" ca="1" si="244"/>
        <v>237.83</v>
      </c>
      <c r="CE57" s="31">
        <f t="shared" ca="1" si="245"/>
        <v>69.52</v>
      </c>
      <c r="CF57" s="31">
        <f t="shared" ca="1" si="246"/>
        <v>247.27</v>
      </c>
      <c r="CG57" s="31">
        <f t="shared" ca="1" si="247"/>
        <v>0</v>
      </c>
      <c r="CH57" s="31">
        <f t="shared" ca="1" si="248"/>
        <v>0</v>
      </c>
      <c r="CI57" s="31">
        <f t="shared" ca="1" si="249"/>
        <v>135.25</v>
      </c>
      <c r="CJ57" s="31">
        <f t="shared" ca="1" si="250"/>
        <v>263.82</v>
      </c>
      <c r="CK57" s="32">
        <f t="shared" ca="1" si="56"/>
        <v>26.55</v>
      </c>
      <c r="CL57" s="32">
        <f t="shared" ca="1" si="57"/>
        <v>3.55</v>
      </c>
      <c r="CM57" s="32">
        <f t="shared" ca="1" si="58"/>
        <v>0</v>
      </c>
      <c r="CN57" s="32">
        <f t="shared" ca="1" si="59"/>
        <v>0</v>
      </c>
      <c r="CO57" s="32">
        <f t="shared" ca="1" si="60"/>
        <v>32.04</v>
      </c>
      <c r="CP57" s="32">
        <f t="shared" ca="1" si="61"/>
        <v>59.46</v>
      </c>
      <c r="CQ57" s="32">
        <f t="shared" ca="1" si="62"/>
        <v>17.38</v>
      </c>
      <c r="CR57" s="32">
        <f t="shared" ca="1" si="63"/>
        <v>61.82</v>
      </c>
      <c r="CS57" s="32">
        <f t="shared" ca="1" si="64"/>
        <v>0</v>
      </c>
      <c r="CT57" s="32">
        <f t="shared" ca="1" si="65"/>
        <v>0</v>
      </c>
      <c r="CU57" s="32">
        <f t="shared" ca="1" si="66"/>
        <v>33.81</v>
      </c>
      <c r="CV57" s="32">
        <f t="shared" ca="1" si="67"/>
        <v>65.95</v>
      </c>
      <c r="CW57" s="31">
        <f t="shared" ca="1" si="227"/>
        <v>18.34</v>
      </c>
      <c r="CX57" s="31">
        <f t="shared" ca="1" si="228"/>
        <v>2.46</v>
      </c>
      <c r="CY57" s="31">
        <f t="shared" ca="1" si="229"/>
        <v>0</v>
      </c>
      <c r="CZ57" s="31">
        <f t="shared" ca="1" si="230"/>
        <v>0</v>
      </c>
      <c r="DA57" s="31">
        <f t="shared" ca="1" si="231"/>
        <v>2.9000000000000092</v>
      </c>
      <c r="DB57" s="31">
        <f t="shared" ca="1" si="232"/>
        <v>5.4100000000000321</v>
      </c>
      <c r="DC57" s="31">
        <f t="shared" ca="1" si="233"/>
        <v>-2.8400000000000141</v>
      </c>
      <c r="DD57" s="31">
        <f t="shared" ca="1" si="234"/>
        <v>-10.109999999999957</v>
      </c>
      <c r="DE57" s="31">
        <f t="shared" ca="1" si="235"/>
        <v>0</v>
      </c>
      <c r="DF57" s="31">
        <f t="shared" ca="1" si="236"/>
        <v>0</v>
      </c>
      <c r="DG57" s="31">
        <f t="shared" ca="1" si="237"/>
        <v>10.449999999999996</v>
      </c>
      <c r="DH57" s="31">
        <f t="shared" ca="1" si="238"/>
        <v>20.379999999999981</v>
      </c>
      <c r="DI57" s="32">
        <f t="shared" ca="1" si="68"/>
        <v>0.92</v>
      </c>
      <c r="DJ57" s="32">
        <f t="shared" ca="1" si="69"/>
        <v>0.12</v>
      </c>
      <c r="DK57" s="32">
        <f t="shared" ca="1" si="70"/>
        <v>0</v>
      </c>
      <c r="DL57" s="32">
        <f t="shared" ca="1" si="71"/>
        <v>0</v>
      </c>
      <c r="DM57" s="32">
        <f t="shared" ca="1" si="72"/>
        <v>0.15</v>
      </c>
      <c r="DN57" s="32">
        <f t="shared" ca="1" si="73"/>
        <v>0.27</v>
      </c>
      <c r="DO57" s="32">
        <f t="shared" ca="1" si="74"/>
        <v>-0.14000000000000001</v>
      </c>
      <c r="DP57" s="32">
        <f t="shared" ca="1" si="75"/>
        <v>-0.51</v>
      </c>
      <c r="DQ57" s="32">
        <f t="shared" ca="1" si="76"/>
        <v>0</v>
      </c>
      <c r="DR57" s="32">
        <f t="shared" ca="1" si="77"/>
        <v>0</v>
      </c>
      <c r="DS57" s="32">
        <f t="shared" ca="1" si="78"/>
        <v>0.52</v>
      </c>
      <c r="DT57" s="32">
        <f t="shared" ca="1" si="79"/>
        <v>1.02</v>
      </c>
      <c r="DU57" s="31">
        <f t="shared" ca="1" si="80"/>
        <v>2.48</v>
      </c>
      <c r="DV57" s="31">
        <f t="shared" ca="1" si="81"/>
        <v>0.33</v>
      </c>
      <c r="DW57" s="31">
        <f t="shared" ca="1" si="82"/>
        <v>0</v>
      </c>
      <c r="DX57" s="31">
        <f t="shared" ca="1" si="83"/>
        <v>0</v>
      </c>
      <c r="DY57" s="31">
        <f t="shared" ca="1" si="84"/>
        <v>0.37</v>
      </c>
      <c r="DZ57" s="31">
        <f t="shared" ca="1" si="85"/>
        <v>0.68</v>
      </c>
      <c r="EA57" s="31">
        <f t="shared" ca="1" si="86"/>
        <v>-0.35</v>
      </c>
      <c r="EB57" s="31">
        <f t="shared" ca="1" si="87"/>
        <v>-1.23</v>
      </c>
      <c r="EC57" s="31">
        <f t="shared" ca="1" si="88"/>
        <v>0</v>
      </c>
      <c r="ED57" s="31">
        <f t="shared" ca="1" si="89"/>
        <v>0</v>
      </c>
      <c r="EE57" s="31">
        <f t="shared" ca="1" si="90"/>
        <v>1.22</v>
      </c>
      <c r="EF57" s="31">
        <f t="shared" ca="1" si="91"/>
        <v>2.34</v>
      </c>
      <c r="EG57" s="32">
        <f t="shared" ca="1" si="92"/>
        <v>21.740000000000002</v>
      </c>
      <c r="EH57" s="32">
        <f t="shared" ca="1" si="93"/>
        <v>2.91</v>
      </c>
      <c r="EI57" s="32">
        <f t="shared" ca="1" si="94"/>
        <v>0</v>
      </c>
      <c r="EJ57" s="32">
        <f t="shared" ca="1" si="95"/>
        <v>0</v>
      </c>
      <c r="EK57" s="32">
        <f t="shared" ca="1" si="96"/>
        <v>3.4200000000000093</v>
      </c>
      <c r="EL57" s="32">
        <f t="shared" ca="1" si="97"/>
        <v>6.3600000000000314</v>
      </c>
      <c r="EM57" s="32">
        <f t="shared" ca="1" si="98"/>
        <v>-3.3300000000000143</v>
      </c>
      <c r="EN57" s="32">
        <f t="shared" ca="1" si="99"/>
        <v>-11.849999999999957</v>
      </c>
      <c r="EO57" s="32">
        <f t="shared" ca="1" si="100"/>
        <v>0</v>
      </c>
      <c r="EP57" s="32">
        <f t="shared" ca="1" si="101"/>
        <v>0</v>
      </c>
      <c r="EQ57" s="32">
        <f t="shared" ca="1" si="102"/>
        <v>12.189999999999996</v>
      </c>
      <c r="ER57" s="32">
        <f t="shared" ca="1" si="103"/>
        <v>23.739999999999981</v>
      </c>
    </row>
    <row r="58" spans="1:148" x14ac:dyDescent="0.25">
      <c r="A58" t="s">
        <v>479</v>
      </c>
      <c r="B58" s="1" t="s">
        <v>57</v>
      </c>
      <c r="C58" t="str">
        <f t="shared" ca="1" si="1"/>
        <v>DAI1</v>
      </c>
      <c r="D58" t="str">
        <f t="shared" ca="1" si="2"/>
        <v>Daishowa-Marubeni</v>
      </c>
      <c r="E58" s="48">
        <v>5377.0583999999999</v>
      </c>
      <c r="F58" s="48">
        <v>3971.8462</v>
      </c>
      <c r="G58" s="48">
        <v>3901.0972000000002</v>
      </c>
      <c r="H58" s="48">
        <v>3744.6318000000001</v>
      </c>
      <c r="I58" s="48">
        <v>3666.7246</v>
      </c>
      <c r="J58" s="48">
        <v>1834.364</v>
      </c>
      <c r="K58" s="48">
        <v>6119.8213999999998</v>
      </c>
      <c r="L58" s="48">
        <v>5264.2828</v>
      </c>
      <c r="M58" s="48">
        <v>5364.2651999999998</v>
      </c>
      <c r="N58" s="48">
        <v>5909.7205999999996</v>
      </c>
      <c r="O58" s="48">
        <v>5245.4247999999998</v>
      </c>
      <c r="P58" s="48">
        <v>4851.3639999999996</v>
      </c>
      <c r="Q58" s="32">
        <v>129336.66</v>
      </c>
      <c r="R58" s="32">
        <v>68612.34</v>
      </c>
      <c r="S58" s="32">
        <v>58029.48</v>
      </c>
      <c r="T58" s="32">
        <v>51424.17</v>
      </c>
      <c r="U58" s="32">
        <v>65292.08</v>
      </c>
      <c r="V58" s="32">
        <v>30514.97</v>
      </c>
      <c r="W58" s="32">
        <v>120089.1</v>
      </c>
      <c r="X58" s="32">
        <v>89210.75</v>
      </c>
      <c r="Y58" s="32">
        <v>98780.09</v>
      </c>
      <c r="Z58" s="32">
        <v>151897.56</v>
      </c>
      <c r="AA58" s="32">
        <v>87869.1</v>
      </c>
      <c r="AB58" s="32">
        <v>118172.88</v>
      </c>
      <c r="AC58" s="2">
        <v>-1.84</v>
      </c>
      <c r="AD58" s="2">
        <v>-1.84</v>
      </c>
      <c r="AE58" s="2">
        <v>-1.84</v>
      </c>
      <c r="AF58" s="2">
        <v>-1.84</v>
      </c>
      <c r="AG58" s="2">
        <v>-1.84</v>
      </c>
      <c r="AH58" s="2">
        <v>-1.84</v>
      </c>
      <c r="AI58" s="2">
        <v>-1.84</v>
      </c>
      <c r="AJ58" s="2">
        <v>-1.84</v>
      </c>
      <c r="AK58" s="2">
        <v>-1.84</v>
      </c>
      <c r="AL58" s="2">
        <v>-1.84</v>
      </c>
      <c r="AM58" s="2">
        <v>-1.84</v>
      </c>
      <c r="AN58" s="2">
        <v>-1.84</v>
      </c>
      <c r="AO58" s="33">
        <v>-2379.79</v>
      </c>
      <c r="AP58" s="33">
        <v>-1262.47</v>
      </c>
      <c r="AQ58" s="33">
        <v>-1067.74</v>
      </c>
      <c r="AR58" s="33">
        <v>-946.2</v>
      </c>
      <c r="AS58" s="33">
        <v>-1201.3699999999999</v>
      </c>
      <c r="AT58" s="33">
        <v>-561.48</v>
      </c>
      <c r="AU58" s="33">
        <v>-2209.64</v>
      </c>
      <c r="AV58" s="33">
        <v>-1641.48</v>
      </c>
      <c r="AW58" s="33">
        <v>-1817.55</v>
      </c>
      <c r="AX58" s="33">
        <v>-2794.92</v>
      </c>
      <c r="AY58" s="33">
        <v>-1616.79</v>
      </c>
      <c r="AZ58" s="33">
        <v>-2174.38</v>
      </c>
      <c r="BA58" s="31">
        <f t="shared" si="44"/>
        <v>90.54</v>
      </c>
      <c r="BB58" s="31">
        <f t="shared" si="45"/>
        <v>48.03</v>
      </c>
      <c r="BC58" s="31">
        <f t="shared" si="46"/>
        <v>40.619999999999997</v>
      </c>
      <c r="BD58" s="31">
        <f t="shared" si="47"/>
        <v>205.7</v>
      </c>
      <c r="BE58" s="31">
        <f t="shared" si="48"/>
        <v>261.17</v>
      </c>
      <c r="BF58" s="31">
        <f t="shared" si="49"/>
        <v>122.06</v>
      </c>
      <c r="BG58" s="31">
        <f t="shared" si="50"/>
        <v>648.48</v>
      </c>
      <c r="BH58" s="31">
        <f t="shared" si="51"/>
        <v>481.74</v>
      </c>
      <c r="BI58" s="31">
        <f t="shared" si="52"/>
        <v>533.41</v>
      </c>
      <c r="BJ58" s="31">
        <f t="shared" si="53"/>
        <v>425.31</v>
      </c>
      <c r="BK58" s="31">
        <f t="shared" si="54"/>
        <v>246.03</v>
      </c>
      <c r="BL58" s="31">
        <f t="shared" si="55"/>
        <v>330.88</v>
      </c>
      <c r="BM58" s="6">
        <f t="shared" ca="1" si="251"/>
        <v>-0.10920000000000001</v>
      </c>
      <c r="BN58" s="6">
        <f t="shared" ca="1" si="251"/>
        <v>-0.10920000000000001</v>
      </c>
      <c r="BO58" s="6">
        <f t="shared" ca="1" si="251"/>
        <v>-0.10920000000000001</v>
      </c>
      <c r="BP58" s="6">
        <f t="shared" ca="1" si="251"/>
        <v>-0.10920000000000001</v>
      </c>
      <c r="BQ58" s="6">
        <f t="shared" ca="1" si="251"/>
        <v>-0.10920000000000001</v>
      </c>
      <c r="BR58" s="6">
        <f t="shared" ca="1" si="251"/>
        <v>-0.10920000000000001</v>
      </c>
      <c r="BS58" s="6">
        <f t="shared" ca="1" si="251"/>
        <v>-0.10920000000000001</v>
      </c>
      <c r="BT58" s="6">
        <f t="shared" ca="1" si="251"/>
        <v>-0.10920000000000001</v>
      </c>
      <c r="BU58" s="6">
        <f t="shared" ca="1" si="251"/>
        <v>-0.10920000000000001</v>
      </c>
      <c r="BV58" s="6">
        <f t="shared" ca="1" si="251"/>
        <v>-0.10920000000000001</v>
      </c>
      <c r="BW58" s="6">
        <f t="shared" ca="1" si="251"/>
        <v>-0.10920000000000001</v>
      </c>
      <c r="BX58" s="6">
        <f t="shared" ca="1" si="251"/>
        <v>-0.10920000000000001</v>
      </c>
      <c r="BY58" s="31">
        <f t="shared" ca="1" si="239"/>
        <v>-14123.56</v>
      </c>
      <c r="BZ58" s="31">
        <f t="shared" ca="1" si="240"/>
        <v>-7492.47</v>
      </c>
      <c r="CA58" s="31">
        <f t="shared" ca="1" si="241"/>
        <v>-6336.82</v>
      </c>
      <c r="CB58" s="31">
        <f t="shared" ca="1" si="242"/>
        <v>-5615.52</v>
      </c>
      <c r="CC58" s="31">
        <f t="shared" ca="1" si="243"/>
        <v>-7129.9</v>
      </c>
      <c r="CD58" s="31">
        <f t="shared" ca="1" si="244"/>
        <v>-3332.23</v>
      </c>
      <c r="CE58" s="31">
        <f t="shared" ca="1" si="245"/>
        <v>-13113.73</v>
      </c>
      <c r="CF58" s="31">
        <f t="shared" ca="1" si="246"/>
        <v>-9741.81</v>
      </c>
      <c r="CG58" s="31">
        <f t="shared" ca="1" si="247"/>
        <v>-10786.79</v>
      </c>
      <c r="CH58" s="31">
        <f t="shared" ca="1" si="248"/>
        <v>-16587.21</v>
      </c>
      <c r="CI58" s="31">
        <f t="shared" ca="1" si="249"/>
        <v>-9595.31</v>
      </c>
      <c r="CJ58" s="31">
        <f t="shared" ca="1" si="250"/>
        <v>-12904.48</v>
      </c>
      <c r="CK58" s="32">
        <f t="shared" ca="1" si="56"/>
        <v>711.35</v>
      </c>
      <c r="CL58" s="32">
        <f t="shared" ca="1" si="57"/>
        <v>377.37</v>
      </c>
      <c r="CM58" s="32">
        <f t="shared" ca="1" si="58"/>
        <v>319.16000000000003</v>
      </c>
      <c r="CN58" s="32">
        <f t="shared" ca="1" si="59"/>
        <v>282.83</v>
      </c>
      <c r="CO58" s="32">
        <f t="shared" ca="1" si="60"/>
        <v>359.11</v>
      </c>
      <c r="CP58" s="32">
        <f t="shared" ca="1" si="61"/>
        <v>167.83</v>
      </c>
      <c r="CQ58" s="32">
        <f t="shared" ca="1" si="62"/>
        <v>660.49</v>
      </c>
      <c r="CR58" s="32">
        <f t="shared" ca="1" si="63"/>
        <v>490.66</v>
      </c>
      <c r="CS58" s="32">
        <f t="shared" ca="1" si="64"/>
        <v>543.29</v>
      </c>
      <c r="CT58" s="32">
        <f t="shared" ca="1" si="65"/>
        <v>835.44</v>
      </c>
      <c r="CU58" s="32">
        <f t="shared" ca="1" si="66"/>
        <v>483.28</v>
      </c>
      <c r="CV58" s="32">
        <f t="shared" ca="1" si="67"/>
        <v>649.95000000000005</v>
      </c>
      <c r="CW58" s="31">
        <f t="shared" ca="1" si="227"/>
        <v>-11122.96</v>
      </c>
      <c r="CX58" s="31">
        <f t="shared" ca="1" si="228"/>
        <v>-5900.66</v>
      </c>
      <c r="CY58" s="31">
        <f t="shared" ca="1" si="229"/>
        <v>-4990.54</v>
      </c>
      <c r="CZ58" s="31">
        <f t="shared" ca="1" si="230"/>
        <v>-4592.1900000000005</v>
      </c>
      <c r="DA58" s="31">
        <f t="shared" ca="1" si="231"/>
        <v>-5830.59</v>
      </c>
      <c r="DB58" s="31">
        <f t="shared" ca="1" si="232"/>
        <v>-2724.98</v>
      </c>
      <c r="DC58" s="31">
        <f t="shared" ca="1" si="233"/>
        <v>-10892.08</v>
      </c>
      <c r="DD58" s="31">
        <f t="shared" ca="1" si="234"/>
        <v>-8091.41</v>
      </c>
      <c r="DE58" s="31">
        <f t="shared" ca="1" si="235"/>
        <v>-8959.36</v>
      </c>
      <c r="DF58" s="31">
        <f t="shared" ca="1" si="236"/>
        <v>-13382.159999999998</v>
      </c>
      <c r="DG58" s="31">
        <f t="shared" ca="1" si="237"/>
        <v>-7741.2699999999986</v>
      </c>
      <c r="DH58" s="31">
        <f t="shared" ca="1" si="238"/>
        <v>-10411.029999999997</v>
      </c>
      <c r="DI58" s="32">
        <f t="shared" ca="1" si="68"/>
        <v>-556.15</v>
      </c>
      <c r="DJ58" s="32">
        <f t="shared" ca="1" si="69"/>
        <v>-295.02999999999997</v>
      </c>
      <c r="DK58" s="32">
        <f t="shared" ca="1" si="70"/>
        <v>-249.53</v>
      </c>
      <c r="DL58" s="32">
        <f t="shared" ca="1" si="71"/>
        <v>-229.61</v>
      </c>
      <c r="DM58" s="32">
        <f t="shared" ca="1" si="72"/>
        <v>-291.52999999999997</v>
      </c>
      <c r="DN58" s="32">
        <f t="shared" ca="1" si="73"/>
        <v>-136.25</v>
      </c>
      <c r="DO58" s="32">
        <f t="shared" ca="1" si="74"/>
        <v>-544.6</v>
      </c>
      <c r="DP58" s="32">
        <f t="shared" ca="1" si="75"/>
        <v>-404.57</v>
      </c>
      <c r="DQ58" s="32">
        <f t="shared" ca="1" si="76"/>
        <v>-447.97</v>
      </c>
      <c r="DR58" s="32">
        <f t="shared" ca="1" si="77"/>
        <v>-669.11</v>
      </c>
      <c r="DS58" s="32">
        <f t="shared" ca="1" si="78"/>
        <v>-387.06</v>
      </c>
      <c r="DT58" s="32">
        <f t="shared" ca="1" si="79"/>
        <v>-520.54999999999995</v>
      </c>
      <c r="DU58" s="31">
        <f t="shared" ca="1" si="80"/>
        <v>-1503.54</v>
      </c>
      <c r="DV58" s="31">
        <f t="shared" ca="1" si="81"/>
        <v>-786.38</v>
      </c>
      <c r="DW58" s="31">
        <f t="shared" ca="1" si="82"/>
        <v>-656.19</v>
      </c>
      <c r="DX58" s="31">
        <f t="shared" ca="1" si="83"/>
        <v>-595.05999999999995</v>
      </c>
      <c r="DY58" s="31">
        <f t="shared" ca="1" si="84"/>
        <v>-744.78</v>
      </c>
      <c r="DZ58" s="31">
        <f t="shared" ca="1" si="85"/>
        <v>-342.89</v>
      </c>
      <c r="EA58" s="31">
        <f t="shared" ca="1" si="86"/>
        <v>-1350.47</v>
      </c>
      <c r="EB58" s="31">
        <f t="shared" ca="1" si="87"/>
        <v>-987.8</v>
      </c>
      <c r="EC58" s="31">
        <f t="shared" ca="1" si="88"/>
        <v>-1076.69</v>
      </c>
      <c r="ED58" s="31">
        <f t="shared" ca="1" si="89"/>
        <v>-1583.52</v>
      </c>
      <c r="EE58" s="31">
        <f t="shared" ca="1" si="90"/>
        <v>-901.28</v>
      </c>
      <c r="EF58" s="31">
        <f t="shared" ca="1" si="91"/>
        <v>-1192.9000000000001</v>
      </c>
      <c r="EG58" s="32">
        <f t="shared" ca="1" si="92"/>
        <v>-13182.649999999998</v>
      </c>
      <c r="EH58" s="32">
        <f t="shared" ca="1" si="93"/>
        <v>-6982.07</v>
      </c>
      <c r="EI58" s="32">
        <f t="shared" ca="1" si="94"/>
        <v>-5896.26</v>
      </c>
      <c r="EJ58" s="32">
        <f t="shared" ca="1" si="95"/>
        <v>-5416.8600000000006</v>
      </c>
      <c r="EK58" s="32">
        <f t="shared" ca="1" si="96"/>
        <v>-6866.9</v>
      </c>
      <c r="EL58" s="32">
        <f t="shared" ca="1" si="97"/>
        <v>-3204.12</v>
      </c>
      <c r="EM58" s="32">
        <f t="shared" ca="1" si="98"/>
        <v>-12787.15</v>
      </c>
      <c r="EN58" s="32">
        <f t="shared" ca="1" si="99"/>
        <v>-9483.7799999999988</v>
      </c>
      <c r="EO58" s="32">
        <f t="shared" ca="1" si="100"/>
        <v>-10484.02</v>
      </c>
      <c r="EP58" s="32">
        <f t="shared" ca="1" si="101"/>
        <v>-15634.789999999999</v>
      </c>
      <c r="EQ58" s="32">
        <f t="shared" ca="1" si="102"/>
        <v>-9029.6099999999988</v>
      </c>
      <c r="ER58" s="32">
        <f t="shared" ca="1" si="103"/>
        <v>-12124.479999999996</v>
      </c>
    </row>
    <row r="59" spans="1:148" x14ac:dyDescent="0.25">
      <c r="A59" t="s">
        <v>480</v>
      </c>
      <c r="B59" s="1" t="s">
        <v>58</v>
      </c>
      <c r="C59" t="str">
        <f t="shared" ca="1" si="1"/>
        <v>DOWGEN15M</v>
      </c>
      <c r="D59" t="str">
        <f t="shared" ca="1" si="2"/>
        <v>Dow Hydrocarbon Industrial Complex</v>
      </c>
      <c r="E59" s="48">
        <v>39667.405196</v>
      </c>
      <c r="F59" s="48">
        <v>12234.050722800001</v>
      </c>
      <c r="G59" s="48">
        <v>39390.622468599999</v>
      </c>
      <c r="H59" s="48">
        <v>36931.690074300001</v>
      </c>
      <c r="I59" s="48">
        <v>25679.417023800001</v>
      </c>
      <c r="J59" s="48">
        <v>8986.6356071999999</v>
      </c>
      <c r="K59" s="48">
        <v>16457.4491543</v>
      </c>
      <c r="L59" s="48">
        <v>29549.579463900001</v>
      </c>
      <c r="M59" s="48">
        <v>15467.848313</v>
      </c>
      <c r="N59" s="48">
        <v>28343.891608099999</v>
      </c>
      <c r="O59" s="48">
        <v>25661.2612238</v>
      </c>
      <c r="P59" s="48">
        <v>46413.140235999999</v>
      </c>
      <c r="Q59" s="32">
        <v>1005649.03</v>
      </c>
      <c r="R59" s="32">
        <v>223379.67</v>
      </c>
      <c r="S59" s="32">
        <v>617310.71</v>
      </c>
      <c r="T59" s="32">
        <v>509553.41</v>
      </c>
      <c r="U59" s="32">
        <v>427739.18</v>
      </c>
      <c r="V59" s="32">
        <v>165161.66</v>
      </c>
      <c r="W59" s="32">
        <v>397056.33</v>
      </c>
      <c r="X59" s="32">
        <v>596542.77</v>
      </c>
      <c r="Y59" s="32">
        <v>284954.59999999998</v>
      </c>
      <c r="Z59" s="32">
        <v>806927.91</v>
      </c>
      <c r="AA59" s="32">
        <v>445641.31</v>
      </c>
      <c r="AB59" s="32">
        <v>1218689.6100000001</v>
      </c>
      <c r="AC59" s="2">
        <v>2.37</v>
      </c>
      <c r="AD59" s="2">
        <v>2.37</v>
      </c>
      <c r="AE59" s="2">
        <v>2.37</v>
      </c>
      <c r="AF59" s="2">
        <v>2.37</v>
      </c>
      <c r="AG59" s="2">
        <v>2.37</v>
      </c>
      <c r="AH59" s="2">
        <v>2.37</v>
      </c>
      <c r="AI59" s="2">
        <v>2.37</v>
      </c>
      <c r="AJ59" s="2">
        <v>2.37</v>
      </c>
      <c r="AK59" s="2">
        <v>2.37</v>
      </c>
      <c r="AL59" s="2">
        <v>2.37</v>
      </c>
      <c r="AM59" s="2">
        <v>2.37</v>
      </c>
      <c r="AN59" s="2">
        <v>2.37</v>
      </c>
      <c r="AO59" s="33">
        <v>23833.88</v>
      </c>
      <c r="AP59" s="33">
        <v>5294.1</v>
      </c>
      <c r="AQ59" s="33">
        <v>14630.26</v>
      </c>
      <c r="AR59" s="33">
        <v>12076.42</v>
      </c>
      <c r="AS59" s="33">
        <v>10137.42</v>
      </c>
      <c r="AT59" s="33">
        <v>3914.33</v>
      </c>
      <c r="AU59" s="33">
        <v>9410.24</v>
      </c>
      <c r="AV59" s="33">
        <v>14138.06</v>
      </c>
      <c r="AW59" s="33">
        <v>6753.42</v>
      </c>
      <c r="AX59" s="33">
        <v>19124.189999999999</v>
      </c>
      <c r="AY59" s="33">
        <v>10561.7</v>
      </c>
      <c r="AZ59" s="33">
        <v>28882.94</v>
      </c>
      <c r="BA59" s="31">
        <f t="shared" si="44"/>
        <v>703.95</v>
      </c>
      <c r="BB59" s="31">
        <f t="shared" si="45"/>
        <v>156.37</v>
      </c>
      <c r="BC59" s="31">
        <f t="shared" si="46"/>
        <v>432.12</v>
      </c>
      <c r="BD59" s="31">
        <f t="shared" si="47"/>
        <v>2038.21</v>
      </c>
      <c r="BE59" s="31">
        <f t="shared" si="48"/>
        <v>1710.96</v>
      </c>
      <c r="BF59" s="31">
        <f t="shared" si="49"/>
        <v>660.65</v>
      </c>
      <c r="BG59" s="31">
        <f t="shared" si="50"/>
        <v>2144.1</v>
      </c>
      <c r="BH59" s="31">
        <f t="shared" si="51"/>
        <v>3221.33</v>
      </c>
      <c r="BI59" s="31">
        <f t="shared" si="52"/>
        <v>1538.75</v>
      </c>
      <c r="BJ59" s="31">
        <f t="shared" si="53"/>
        <v>2259.4</v>
      </c>
      <c r="BK59" s="31">
        <f t="shared" si="54"/>
        <v>1247.8</v>
      </c>
      <c r="BL59" s="31">
        <f t="shared" si="55"/>
        <v>3412.33</v>
      </c>
      <c r="BM59" s="6">
        <f t="shared" ca="1" si="251"/>
        <v>4.1399999999999999E-2</v>
      </c>
      <c r="BN59" s="6">
        <f t="shared" ca="1" si="251"/>
        <v>4.1399999999999999E-2</v>
      </c>
      <c r="BO59" s="6">
        <f t="shared" ca="1" si="251"/>
        <v>4.1399999999999999E-2</v>
      </c>
      <c r="BP59" s="6">
        <f t="shared" ca="1" si="251"/>
        <v>4.1399999999999999E-2</v>
      </c>
      <c r="BQ59" s="6">
        <f t="shared" ca="1" si="251"/>
        <v>4.1399999999999999E-2</v>
      </c>
      <c r="BR59" s="6">
        <f t="shared" ca="1" si="251"/>
        <v>4.1399999999999999E-2</v>
      </c>
      <c r="BS59" s="6">
        <f t="shared" ca="1" si="251"/>
        <v>4.1399999999999999E-2</v>
      </c>
      <c r="BT59" s="6">
        <f t="shared" ca="1" si="251"/>
        <v>4.1399999999999999E-2</v>
      </c>
      <c r="BU59" s="6">
        <f t="shared" ca="1" si="251"/>
        <v>4.1399999999999999E-2</v>
      </c>
      <c r="BV59" s="6">
        <f t="shared" ca="1" si="251"/>
        <v>4.1399999999999999E-2</v>
      </c>
      <c r="BW59" s="6">
        <f t="shared" ca="1" si="251"/>
        <v>4.1399999999999999E-2</v>
      </c>
      <c r="BX59" s="6">
        <f t="shared" ca="1" si="251"/>
        <v>4.1399999999999999E-2</v>
      </c>
      <c r="BY59" s="31">
        <f t="shared" ca="1" si="239"/>
        <v>41633.870000000003</v>
      </c>
      <c r="BZ59" s="31">
        <f t="shared" ca="1" si="240"/>
        <v>9247.92</v>
      </c>
      <c r="CA59" s="31">
        <f t="shared" ca="1" si="241"/>
        <v>25556.66</v>
      </c>
      <c r="CB59" s="31">
        <f t="shared" ca="1" si="242"/>
        <v>21095.51</v>
      </c>
      <c r="CC59" s="31">
        <f t="shared" ca="1" si="243"/>
        <v>17708.400000000001</v>
      </c>
      <c r="CD59" s="31">
        <f t="shared" ca="1" si="244"/>
        <v>6837.69</v>
      </c>
      <c r="CE59" s="31">
        <f t="shared" ca="1" si="245"/>
        <v>16438.13</v>
      </c>
      <c r="CF59" s="31">
        <f t="shared" ca="1" si="246"/>
        <v>24696.87</v>
      </c>
      <c r="CG59" s="31">
        <f t="shared" ca="1" si="247"/>
        <v>11797.12</v>
      </c>
      <c r="CH59" s="31">
        <f t="shared" ca="1" si="248"/>
        <v>33406.82</v>
      </c>
      <c r="CI59" s="31">
        <f t="shared" ca="1" si="249"/>
        <v>18449.55</v>
      </c>
      <c r="CJ59" s="31">
        <f t="shared" ca="1" si="250"/>
        <v>50453.75</v>
      </c>
      <c r="CK59" s="32">
        <f t="shared" ca="1" si="56"/>
        <v>5531.07</v>
      </c>
      <c r="CL59" s="32">
        <f t="shared" ca="1" si="57"/>
        <v>1228.5899999999999</v>
      </c>
      <c r="CM59" s="32">
        <f t="shared" ca="1" si="58"/>
        <v>3395.21</v>
      </c>
      <c r="CN59" s="32">
        <f t="shared" ca="1" si="59"/>
        <v>2802.54</v>
      </c>
      <c r="CO59" s="32">
        <f t="shared" ca="1" si="60"/>
        <v>2352.5700000000002</v>
      </c>
      <c r="CP59" s="32">
        <f t="shared" ca="1" si="61"/>
        <v>908.39</v>
      </c>
      <c r="CQ59" s="32">
        <f t="shared" ca="1" si="62"/>
        <v>2183.81</v>
      </c>
      <c r="CR59" s="32">
        <f t="shared" ca="1" si="63"/>
        <v>3280.99</v>
      </c>
      <c r="CS59" s="32">
        <f t="shared" ca="1" si="64"/>
        <v>1567.25</v>
      </c>
      <c r="CT59" s="32">
        <f t="shared" ca="1" si="65"/>
        <v>4438.1000000000004</v>
      </c>
      <c r="CU59" s="32">
        <f t="shared" ca="1" si="66"/>
        <v>2451.0300000000002</v>
      </c>
      <c r="CV59" s="32">
        <f t="shared" ca="1" si="67"/>
        <v>6702.79</v>
      </c>
      <c r="CW59" s="31">
        <f t="shared" ca="1" si="227"/>
        <v>22627.11</v>
      </c>
      <c r="CX59" s="31">
        <f t="shared" ca="1" si="228"/>
        <v>5026.04</v>
      </c>
      <c r="CY59" s="31">
        <f t="shared" ca="1" si="229"/>
        <v>13889.489999999998</v>
      </c>
      <c r="CZ59" s="31">
        <f t="shared" ca="1" si="230"/>
        <v>9783.4199999999983</v>
      </c>
      <c r="DA59" s="31">
        <f t="shared" ca="1" si="231"/>
        <v>8212.59</v>
      </c>
      <c r="DB59" s="31">
        <f t="shared" ca="1" si="232"/>
        <v>3171.1</v>
      </c>
      <c r="DC59" s="31">
        <f t="shared" ca="1" si="233"/>
        <v>7067.6000000000022</v>
      </c>
      <c r="DD59" s="31">
        <f t="shared" ca="1" si="234"/>
        <v>10618.470000000001</v>
      </c>
      <c r="DE59" s="31">
        <f t="shared" ca="1" si="235"/>
        <v>5072.2000000000007</v>
      </c>
      <c r="DF59" s="31">
        <f t="shared" ca="1" si="236"/>
        <v>16461.329999999998</v>
      </c>
      <c r="DG59" s="31">
        <f t="shared" ca="1" si="237"/>
        <v>9091.0799999999981</v>
      </c>
      <c r="DH59" s="31">
        <f t="shared" ca="1" si="238"/>
        <v>24861.270000000004</v>
      </c>
      <c r="DI59" s="32">
        <f t="shared" ca="1" si="68"/>
        <v>1131.3599999999999</v>
      </c>
      <c r="DJ59" s="32">
        <f t="shared" ca="1" si="69"/>
        <v>251.3</v>
      </c>
      <c r="DK59" s="32">
        <f t="shared" ca="1" si="70"/>
        <v>694.47</v>
      </c>
      <c r="DL59" s="32">
        <f t="shared" ca="1" si="71"/>
        <v>489.17</v>
      </c>
      <c r="DM59" s="32">
        <f t="shared" ca="1" si="72"/>
        <v>410.63</v>
      </c>
      <c r="DN59" s="32">
        <f t="shared" ca="1" si="73"/>
        <v>158.56</v>
      </c>
      <c r="DO59" s="32">
        <f t="shared" ca="1" si="74"/>
        <v>353.38</v>
      </c>
      <c r="DP59" s="32">
        <f t="shared" ca="1" si="75"/>
        <v>530.91999999999996</v>
      </c>
      <c r="DQ59" s="32">
        <f t="shared" ca="1" si="76"/>
        <v>253.61</v>
      </c>
      <c r="DR59" s="32">
        <f t="shared" ca="1" si="77"/>
        <v>823.07</v>
      </c>
      <c r="DS59" s="32">
        <f t="shared" ca="1" si="78"/>
        <v>454.55</v>
      </c>
      <c r="DT59" s="32">
        <f t="shared" ca="1" si="79"/>
        <v>1243.06</v>
      </c>
      <c r="DU59" s="31">
        <f t="shared" ca="1" si="80"/>
        <v>3058.62</v>
      </c>
      <c r="DV59" s="31">
        <f t="shared" ca="1" si="81"/>
        <v>669.82</v>
      </c>
      <c r="DW59" s="31">
        <f t="shared" ca="1" si="82"/>
        <v>1826.28</v>
      </c>
      <c r="DX59" s="31">
        <f t="shared" ca="1" si="83"/>
        <v>1267.74</v>
      </c>
      <c r="DY59" s="31">
        <f t="shared" ca="1" si="84"/>
        <v>1049.05</v>
      </c>
      <c r="DZ59" s="31">
        <f t="shared" ca="1" si="85"/>
        <v>399.02</v>
      </c>
      <c r="EA59" s="31">
        <f t="shared" ca="1" si="86"/>
        <v>876.29</v>
      </c>
      <c r="EB59" s="31">
        <f t="shared" ca="1" si="87"/>
        <v>1296.31</v>
      </c>
      <c r="EC59" s="31">
        <f t="shared" ca="1" si="88"/>
        <v>609.54999999999995</v>
      </c>
      <c r="ED59" s="31">
        <f t="shared" ca="1" si="89"/>
        <v>1947.88</v>
      </c>
      <c r="EE59" s="31">
        <f t="shared" ca="1" si="90"/>
        <v>1058.43</v>
      </c>
      <c r="EF59" s="31">
        <f t="shared" ca="1" si="91"/>
        <v>2848.62</v>
      </c>
      <c r="EG59" s="32">
        <f t="shared" ca="1" si="92"/>
        <v>26817.09</v>
      </c>
      <c r="EH59" s="32">
        <f t="shared" ca="1" si="93"/>
        <v>5947.16</v>
      </c>
      <c r="EI59" s="32">
        <f t="shared" ca="1" si="94"/>
        <v>16410.239999999998</v>
      </c>
      <c r="EJ59" s="32">
        <f t="shared" ca="1" si="95"/>
        <v>11540.329999999998</v>
      </c>
      <c r="EK59" s="32">
        <f t="shared" ca="1" si="96"/>
        <v>9672.2699999999986</v>
      </c>
      <c r="EL59" s="32">
        <f t="shared" ca="1" si="97"/>
        <v>3728.68</v>
      </c>
      <c r="EM59" s="32">
        <f t="shared" ca="1" si="98"/>
        <v>8297.2700000000023</v>
      </c>
      <c r="EN59" s="32">
        <f t="shared" ca="1" si="99"/>
        <v>12445.7</v>
      </c>
      <c r="EO59" s="32">
        <f t="shared" ca="1" si="100"/>
        <v>5935.3600000000006</v>
      </c>
      <c r="EP59" s="32">
        <f t="shared" ca="1" si="101"/>
        <v>19232.28</v>
      </c>
      <c r="EQ59" s="32">
        <f t="shared" ca="1" si="102"/>
        <v>10604.059999999998</v>
      </c>
      <c r="ER59" s="32">
        <f t="shared" ca="1" si="103"/>
        <v>28952.950000000004</v>
      </c>
    </row>
    <row r="60" spans="1:148" x14ac:dyDescent="0.25">
      <c r="A60" t="s">
        <v>481</v>
      </c>
      <c r="B60" s="1" t="s">
        <v>32</v>
      </c>
      <c r="C60" t="str">
        <f t="shared" ca="1" si="1"/>
        <v>DRW1</v>
      </c>
      <c r="D60" t="str">
        <f t="shared" ca="1" si="2"/>
        <v>Drywood #1</v>
      </c>
      <c r="E60" s="48">
        <v>0.86050000000000004</v>
      </c>
      <c r="F60" s="48">
        <v>0.4511</v>
      </c>
      <c r="G60" s="48">
        <v>1.3534999999999999</v>
      </c>
      <c r="H60" s="48">
        <v>0.126</v>
      </c>
      <c r="I60" s="48">
        <v>3.3702049999999999</v>
      </c>
      <c r="J60" s="48">
        <v>0.87239999999999995</v>
      </c>
      <c r="K60" s="48">
        <v>3.9618000000000002</v>
      </c>
      <c r="L60" s="48">
        <v>3.5211869999999998</v>
      </c>
      <c r="M60" s="48">
        <v>0.3165</v>
      </c>
      <c r="N60" s="48">
        <v>5.3592000000000004</v>
      </c>
      <c r="O60" s="48">
        <v>0</v>
      </c>
      <c r="P60" s="48">
        <v>0</v>
      </c>
      <c r="Q60" s="32">
        <v>25.13</v>
      </c>
      <c r="R60" s="32">
        <v>11.07</v>
      </c>
      <c r="S60" s="32">
        <v>30.39</v>
      </c>
      <c r="T60" s="32">
        <v>2.39</v>
      </c>
      <c r="U60" s="32">
        <v>54.53</v>
      </c>
      <c r="V60" s="32">
        <v>12.73</v>
      </c>
      <c r="W60" s="32">
        <v>61.28</v>
      </c>
      <c r="X60" s="32">
        <v>62.7</v>
      </c>
      <c r="Y60" s="32">
        <v>6.06</v>
      </c>
      <c r="Z60" s="32">
        <v>194.81</v>
      </c>
      <c r="AA60" s="32">
        <v>0</v>
      </c>
      <c r="AB60" s="32">
        <v>0</v>
      </c>
      <c r="AC60" s="2">
        <v>1.63</v>
      </c>
      <c r="AD60" s="2">
        <v>1.63</v>
      </c>
      <c r="AE60" s="2">
        <v>1.63</v>
      </c>
      <c r="AF60" s="2">
        <v>1.63</v>
      </c>
      <c r="AG60" s="2">
        <v>1.63</v>
      </c>
      <c r="AH60" s="2">
        <v>1.63</v>
      </c>
      <c r="AI60" s="2">
        <v>1.63</v>
      </c>
      <c r="AJ60" s="2">
        <v>1.63</v>
      </c>
      <c r="AK60" s="2">
        <v>1.63</v>
      </c>
      <c r="AL60" s="2">
        <v>1.63</v>
      </c>
      <c r="AM60" s="2">
        <v>1.63</v>
      </c>
      <c r="AN60" s="2">
        <v>1.63</v>
      </c>
      <c r="AO60" s="33">
        <v>0.41</v>
      </c>
      <c r="AP60" s="33">
        <v>0.18</v>
      </c>
      <c r="AQ60" s="33">
        <v>0.5</v>
      </c>
      <c r="AR60" s="33">
        <v>0.04</v>
      </c>
      <c r="AS60" s="33">
        <v>0.89</v>
      </c>
      <c r="AT60" s="33">
        <v>0.21</v>
      </c>
      <c r="AU60" s="33">
        <v>1</v>
      </c>
      <c r="AV60" s="33">
        <v>1.02</v>
      </c>
      <c r="AW60" s="33">
        <v>0.1</v>
      </c>
      <c r="AX60" s="33">
        <v>3.18</v>
      </c>
      <c r="AY60" s="33">
        <v>0</v>
      </c>
      <c r="AZ60" s="33">
        <v>0</v>
      </c>
      <c r="BA60" s="31">
        <f t="shared" si="44"/>
        <v>0.02</v>
      </c>
      <c r="BB60" s="31">
        <f t="shared" si="45"/>
        <v>0.01</v>
      </c>
      <c r="BC60" s="31">
        <f t="shared" si="46"/>
        <v>0.02</v>
      </c>
      <c r="BD60" s="31">
        <f t="shared" si="47"/>
        <v>0.01</v>
      </c>
      <c r="BE60" s="31">
        <f t="shared" si="48"/>
        <v>0.22</v>
      </c>
      <c r="BF60" s="31">
        <f t="shared" si="49"/>
        <v>0.05</v>
      </c>
      <c r="BG60" s="31">
        <f t="shared" si="50"/>
        <v>0.33</v>
      </c>
      <c r="BH60" s="31">
        <f t="shared" si="51"/>
        <v>0.34</v>
      </c>
      <c r="BI60" s="31">
        <f t="shared" si="52"/>
        <v>0.03</v>
      </c>
      <c r="BJ60" s="31">
        <f t="shared" si="53"/>
        <v>0.55000000000000004</v>
      </c>
      <c r="BK60" s="31">
        <f t="shared" si="54"/>
        <v>0</v>
      </c>
      <c r="BL60" s="31">
        <f t="shared" si="55"/>
        <v>0</v>
      </c>
      <c r="BM60" s="6">
        <f t="shared" ca="1" si="251"/>
        <v>-4.36E-2</v>
      </c>
      <c r="BN60" s="6">
        <f t="shared" ca="1" si="251"/>
        <v>-4.36E-2</v>
      </c>
      <c r="BO60" s="6">
        <f t="shared" ca="1" si="251"/>
        <v>-4.36E-2</v>
      </c>
      <c r="BP60" s="6">
        <f t="shared" ca="1" si="251"/>
        <v>-4.36E-2</v>
      </c>
      <c r="BQ60" s="6">
        <f t="shared" ca="1" si="251"/>
        <v>-4.36E-2</v>
      </c>
      <c r="BR60" s="6">
        <f t="shared" ca="1" si="251"/>
        <v>-4.36E-2</v>
      </c>
      <c r="BS60" s="6">
        <f t="shared" ref="BM60:BX81" ca="1" si="252">VLOOKUP($C60,LossFactorLookup,3,FALSE)</f>
        <v>-4.36E-2</v>
      </c>
      <c r="BT60" s="6">
        <f t="shared" ca="1" si="252"/>
        <v>-4.36E-2</v>
      </c>
      <c r="BU60" s="6">
        <f t="shared" ca="1" si="252"/>
        <v>-4.36E-2</v>
      </c>
      <c r="BV60" s="6">
        <f t="shared" ca="1" si="252"/>
        <v>-4.36E-2</v>
      </c>
      <c r="BW60" s="6">
        <f t="shared" ca="1" si="252"/>
        <v>-4.36E-2</v>
      </c>
      <c r="BX60" s="6">
        <f t="shared" ca="1" si="252"/>
        <v>-4.36E-2</v>
      </c>
      <c r="BY60" s="31">
        <f t="shared" ca="1" si="239"/>
        <v>-1.1000000000000001</v>
      </c>
      <c r="BZ60" s="31">
        <f t="shared" ca="1" si="240"/>
        <v>-0.48</v>
      </c>
      <c r="CA60" s="31">
        <f t="shared" ca="1" si="241"/>
        <v>-1.33</v>
      </c>
      <c r="CB60" s="31">
        <f t="shared" ca="1" si="242"/>
        <v>-0.1</v>
      </c>
      <c r="CC60" s="31">
        <f t="shared" ca="1" si="243"/>
        <v>-2.38</v>
      </c>
      <c r="CD60" s="31">
        <f t="shared" ca="1" si="244"/>
        <v>-0.56000000000000005</v>
      </c>
      <c r="CE60" s="31">
        <f t="shared" ca="1" si="245"/>
        <v>-2.67</v>
      </c>
      <c r="CF60" s="31">
        <f t="shared" ca="1" si="246"/>
        <v>-2.73</v>
      </c>
      <c r="CG60" s="31">
        <f t="shared" ca="1" si="247"/>
        <v>-0.26</v>
      </c>
      <c r="CH60" s="31">
        <f t="shared" ca="1" si="248"/>
        <v>-8.49</v>
      </c>
      <c r="CI60" s="31">
        <f t="shared" ca="1" si="249"/>
        <v>0</v>
      </c>
      <c r="CJ60" s="31">
        <f t="shared" ca="1" si="250"/>
        <v>0</v>
      </c>
      <c r="CK60" s="32">
        <f t="shared" ca="1" si="56"/>
        <v>0.14000000000000001</v>
      </c>
      <c r="CL60" s="32">
        <f t="shared" ca="1" si="57"/>
        <v>0.06</v>
      </c>
      <c r="CM60" s="32">
        <f t="shared" ca="1" si="58"/>
        <v>0.17</v>
      </c>
      <c r="CN60" s="32">
        <f t="shared" ca="1" si="59"/>
        <v>0.01</v>
      </c>
      <c r="CO60" s="32">
        <f t="shared" ca="1" si="60"/>
        <v>0.3</v>
      </c>
      <c r="CP60" s="32">
        <f t="shared" ca="1" si="61"/>
        <v>7.0000000000000007E-2</v>
      </c>
      <c r="CQ60" s="32">
        <f t="shared" ca="1" si="62"/>
        <v>0.34</v>
      </c>
      <c r="CR60" s="32">
        <f t="shared" ca="1" si="63"/>
        <v>0.34</v>
      </c>
      <c r="CS60" s="32">
        <f t="shared" ca="1" si="64"/>
        <v>0.03</v>
      </c>
      <c r="CT60" s="32">
        <f t="shared" ca="1" si="65"/>
        <v>1.07</v>
      </c>
      <c r="CU60" s="32">
        <f t="shared" ca="1" si="66"/>
        <v>0</v>
      </c>
      <c r="CV60" s="32">
        <f t="shared" ca="1" si="67"/>
        <v>0</v>
      </c>
      <c r="CW60" s="31">
        <f t="shared" ca="1" si="227"/>
        <v>-1.3900000000000001</v>
      </c>
      <c r="CX60" s="31">
        <f t="shared" ca="1" si="228"/>
        <v>-0.61</v>
      </c>
      <c r="CY60" s="31">
        <f t="shared" ca="1" si="229"/>
        <v>-1.6800000000000002</v>
      </c>
      <c r="CZ60" s="31">
        <f t="shared" ca="1" si="230"/>
        <v>-0.14000000000000001</v>
      </c>
      <c r="DA60" s="31">
        <f t="shared" ca="1" si="231"/>
        <v>-3.1900000000000004</v>
      </c>
      <c r="DB60" s="31">
        <f t="shared" ca="1" si="232"/>
        <v>-0.75000000000000011</v>
      </c>
      <c r="DC60" s="31">
        <f t="shared" ca="1" si="233"/>
        <v>-3.66</v>
      </c>
      <c r="DD60" s="31">
        <f t="shared" ca="1" si="234"/>
        <v>-3.75</v>
      </c>
      <c r="DE60" s="31">
        <f t="shared" ca="1" si="235"/>
        <v>-0.36</v>
      </c>
      <c r="DF60" s="31">
        <f t="shared" ca="1" si="236"/>
        <v>-11.15</v>
      </c>
      <c r="DG60" s="31">
        <f t="shared" ca="1" si="237"/>
        <v>0</v>
      </c>
      <c r="DH60" s="31">
        <f t="shared" ca="1" si="238"/>
        <v>0</v>
      </c>
      <c r="DI60" s="32">
        <f t="shared" ca="1" si="68"/>
        <v>-7.0000000000000007E-2</v>
      </c>
      <c r="DJ60" s="32">
        <f t="shared" ca="1" si="69"/>
        <v>-0.03</v>
      </c>
      <c r="DK60" s="32">
        <f t="shared" ca="1" si="70"/>
        <v>-0.08</v>
      </c>
      <c r="DL60" s="32">
        <f t="shared" ca="1" si="71"/>
        <v>-0.01</v>
      </c>
      <c r="DM60" s="32">
        <f t="shared" ca="1" si="72"/>
        <v>-0.16</v>
      </c>
      <c r="DN60" s="32">
        <f t="shared" ca="1" si="73"/>
        <v>-0.04</v>
      </c>
      <c r="DO60" s="32">
        <f t="shared" ca="1" si="74"/>
        <v>-0.18</v>
      </c>
      <c r="DP60" s="32">
        <f t="shared" ca="1" si="75"/>
        <v>-0.19</v>
      </c>
      <c r="DQ60" s="32">
        <f t="shared" ca="1" si="76"/>
        <v>-0.02</v>
      </c>
      <c r="DR60" s="32">
        <f t="shared" ca="1" si="77"/>
        <v>-0.56000000000000005</v>
      </c>
      <c r="DS60" s="32">
        <f t="shared" ca="1" si="78"/>
        <v>0</v>
      </c>
      <c r="DT60" s="32">
        <f t="shared" ca="1" si="79"/>
        <v>0</v>
      </c>
      <c r="DU60" s="31">
        <f t="shared" ca="1" si="80"/>
        <v>-0.19</v>
      </c>
      <c r="DV60" s="31">
        <f t="shared" ca="1" si="81"/>
        <v>-0.08</v>
      </c>
      <c r="DW60" s="31">
        <f t="shared" ca="1" si="82"/>
        <v>-0.22</v>
      </c>
      <c r="DX60" s="31">
        <f t="shared" ca="1" si="83"/>
        <v>-0.02</v>
      </c>
      <c r="DY60" s="31">
        <f t="shared" ca="1" si="84"/>
        <v>-0.41</v>
      </c>
      <c r="DZ60" s="31">
        <f t="shared" ca="1" si="85"/>
        <v>-0.09</v>
      </c>
      <c r="EA60" s="31">
        <f t="shared" ca="1" si="86"/>
        <v>-0.45</v>
      </c>
      <c r="EB60" s="31">
        <f t="shared" ca="1" si="87"/>
        <v>-0.46</v>
      </c>
      <c r="EC60" s="31">
        <f t="shared" ca="1" si="88"/>
        <v>-0.04</v>
      </c>
      <c r="ED60" s="31">
        <f t="shared" ca="1" si="89"/>
        <v>-1.32</v>
      </c>
      <c r="EE60" s="31">
        <f t="shared" ca="1" si="90"/>
        <v>0</v>
      </c>
      <c r="EF60" s="31">
        <f t="shared" ca="1" si="91"/>
        <v>0</v>
      </c>
      <c r="EG60" s="32">
        <f t="shared" ca="1" si="92"/>
        <v>-1.6500000000000001</v>
      </c>
      <c r="EH60" s="32">
        <f t="shared" ca="1" si="93"/>
        <v>-0.72</v>
      </c>
      <c r="EI60" s="32">
        <f t="shared" ca="1" si="94"/>
        <v>-1.9800000000000002</v>
      </c>
      <c r="EJ60" s="32">
        <f t="shared" ca="1" si="95"/>
        <v>-0.17</v>
      </c>
      <c r="EK60" s="32">
        <f t="shared" ca="1" si="96"/>
        <v>-3.7600000000000007</v>
      </c>
      <c r="EL60" s="32">
        <f t="shared" ca="1" si="97"/>
        <v>-0.88000000000000012</v>
      </c>
      <c r="EM60" s="32">
        <f t="shared" ca="1" si="98"/>
        <v>-4.29</v>
      </c>
      <c r="EN60" s="32">
        <f t="shared" ca="1" si="99"/>
        <v>-4.4000000000000004</v>
      </c>
      <c r="EO60" s="32">
        <f t="shared" ca="1" si="100"/>
        <v>-0.42</v>
      </c>
      <c r="EP60" s="32">
        <f t="shared" ca="1" si="101"/>
        <v>-13.030000000000001</v>
      </c>
      <c r="EQ60" s="32">
        <f t="shared" ca="1" si="102"/>
        <v>0</v>
      </c>
      <c r="ER60" s="32">
        <f t="shared" ca="1" si="103"/>
        <v>0</v>
      </c>
    </row>
    <row r="61" spans="1:148" x14ac:dyDescent="0.25">
      <c r="A61" t="s">
        <v>482</v>
      </c>
      <c r="B61" s="1" t="s">
        <v>80</v>
      </c>
      <c r="C61" t="str">
        <f t="shared" ca="1" si="1"/>
        <v>EAGL</v>
      </c>
      <c r="D61" t="str">
        <f t="shared" ca="1" si="2"/>
        <v>Whitecourt Power</v>
      </c>
      <c r="E61" s="48">
        <v>16784.5334</v>
      </c>
      <c r="F61" s="48">
        <v>15919.3195</v>
      </c>
      <c r="G61" s="48">
        <v>17249.034500000002</v>
      </c>
      <c r="H61" s="48">
        <v>13330.4449</v>
      </c>
      <c r="I61" s="48">
        <v>15265.581200000001</v>
      </c>
      <c r="J61" s="48">
        <v>16772.3956</v>
      </c>
      <c r="K61" s="48">
        <v>17641.679599999999</v>
      </c>
      <c r="L61" s="48">
        <v>17818.264200000001</v>
      </c>
      <c r="M61" s="48">
        <v>17476.103500000001</v>
      </c>
      <c r="N61" s="48">
        <v>14283.7021</v>
      </c>
      <c r="O61" s="48">
        <v>17025.148099999999</v>
      </c>
      <c r="P61" s="48">
        <v>17231.072199999999</v>
      </c>
      <c r="Q61" s="32">
        <v>374534.40000000002</v>
      </c>
      <c r="R61" s="32">
        <v>274241.02</v>
      </c>
      <c r="S61" s="32">
        <v>255234.55</v>
      </c>
      <c r="T61" s="32">
        <v>182049.23</v>
      </c>
      <c r="U61" s="32">
        <v>244522.44</v>
      </c>
      <c r="V61" s="32">
        <v>258750.89</v>
      </c>
      <c r="W61" s="32">
        <v>321917.68</v>
      </c>
      <c r="X61" s="32">
        <v>319060.90999999997</v>
      </c>
      <c r="Y61" s="32">
        <v>309420.03000000003</v>
      </c>
      <c r="Z61" s="32">
        <v>360602.53</v>
      </c>
      <c r="AA61" s="32">
        <v>277836.21000000002</v>
      </c>
      <c r="AB61" s="32">
        <v>417147.06</v>
      </c>
      <c r="AC61" s="2">
        <v>3.15</v>
      </c>
      <c r="AD61" s="2">
        <v>3.15</v>
      </c>
      <c r="AE61" s="2">
        <v>3.15</v>
      </c>
      <c r="AF61" s="2">
        <v>3.15</v>
      </c>
      <c r="AG61" s="2">
        <v>3.15</v>
      </c>
      <c r="AH61" s="2">
        <v>3.15</v>
      </c>
      <c r="AI61" s="2">
        <v>3.15</v>
      </c>
      <c r="AJ61" s="2">
        <v>3.15</v>
      </c>
      <c r="AK61" s="2">
        <v>3.15</v>
      </c>
      <c r="AL61" s="2">
        <v>3.15</v>
      </c>
      <c r="AM61" s="2">
        <v>3.15</v>
      </c>
      <c r="AN61" s="2">
        <v>3.15</v>
      </c>
      <c r="AO61" s="33">
        <v>11797.83</v>
      </c>
      <c r="AP61" s="33">
        <v>8638.59</v>
      </c>
      <c r="AQ61" s="33">
        <v>8039.89</v>
      </c>
      <c r="AR61" s="33">
        <v>5734.55</v>
      </c>
      <c r="AS61" s="33">
        <v>7702.46</v>
      </c>
      <c r="AT61" s="33">
        <v>8150.65</v>
      </c>
      <c r="AU61" s="33">
        <v>10140.41</v>
      </c>
      <c r="AV61" s="33">
        <v>10050.42</v>
      </c>
      <c r="AW61" s="33">
        <v>9746.73</v>
      </c>
      <c r="AX61" s="33">
        <v>11358.98</v>
      </c>
      <c r="AY61" s="33">
        <v>8751.84</v>
      </c>
      <c r="AZ61" s="33">
        <v>13140.13</v>
      </c>
      <c r="BA61" s="31">
        <f t="shared" si="44"/>
        <v>262.17</v>
      </c>
      <c r="BB61" s="31">
        <f t="shared" si="45"/>
        <v>191.97</v>
      </c>
      <c r="BC61" s="31">
        <f t="shared" si="46"/>
        <v>178.66</v>
      </c>
      <c r="BD61" s="31">
        <f t="shared" si="47"/>
        <v>728.2</v>
      </c>
      <c r="BE61" s="31">
        <f t="shared" si="48"/>
        <v>978.09</v>
      </c>
      <c r="BF61" s="31">
        <f t="shared" si="49"/>
        <v>1035</v>
      </c>
      <c r="BG61" s="31">
        <f t="shared" si="50"/>
        <v>1738.36</v>
      </c>
      <c r="BH61" s="31">
        <f t="shared" si="51"/>
        <v>1722.93</v>
      </c>
      <c r="BI61" s="31">
        <f t="shared" si="52"/>
        <v>1670.87</v>
      </c>
      <c r="BJ61" s="31">
        <f t="shared" si="53"/>
        <v>1009.69</v>
      </c>
      <c r="BK61" s="31">
        <f t="shared" si="54"/>
        <v>777.94</v>
      </c>
      <c r="BL61" s="31">
        <f t="shared" si="55"/>
        <v>1168.01</v>
      </c>
      <c r="BM61" s="6">
        <f t="shared" ca="1" si="252"/>
        <v>-7.7000000000000002E-3</v>
      </c>
      <c r="BN61" s="6">
        <f t="shared" ca="1" si="252"/>
        <v>-7.7000000000000002E-3</v>
      </c>
      <c r="BO61" s="6">
        <f t="shared" ca="1" si="252"/>
        <v>-7.7000000000000002E-3</v>
      </c>
      <c r="BP61" s="6">
        <f t="shared" ca="1" si="252"/>
        <v>-7.7000000000000002E-3</v>
      </c>
      <c r="BQ61" s="6">
        <f t="shared" ca="1" si="252"/>
        <v>-7.7000000000000002E-3</v>
      </c>
      <c r="BR61" s="6">
        <f t="shared" ca="1" si="252"/>
        <v>-7.7000000000000002E-3</v>
      </c>
      <c r="BS61" s="6">
        <f t="shared" ca="1" si="252"/>
        <v>-7.7000000000000002E-3</v>
      </c>
      <c r="BT61" s="6">
        <f t="shared" ca="1" si="252"/>
        <v>-7.7000000000000002E-3</v>
      </c>
      <c r="BU61" s="6">
        <f t="shared" ca="1" si="252"/>
        <v>-7.7000000000000002E-3</v>
      </c>
      <c r="BV61" s="6">
        <f t="shared" ca="1" si="252"/>
        <v>-7.7000000000000002E-3</v>
      </c>
      <c r="BW61" s="6">
        <f t="shared" ca="1" si="252"/>
        <v>-7.7000000000000002E-3</v>
      </c>
      <c r="BX61" s="6">
        <f t="shared" ca="1" si="252"/>
        <v>-7.7000000000000002E-3</v>
      </c>
      <c r="BY61" s="31">
        <f t="shared" ca="1" si="239"/>
        <v>-2883.91</v>
      </c>
      <c r="BZ61" s="31">
        <f t="shared" ca="1" si="240"/>
        <v>-2111.66</v>
      </c>
      <c r="CA61" s="31">
        <f t="shared" ca="1" si="241"/>
        <v>-1965.31</v>
      </c>
      <c r="CB61" s="31">
        <f t="shared" ca="1" si="242"/>
        <v>-1401.78</v>
      </c>
      <c r="CC61" s="31">
        <f t="shared" ca="1" si="243"/>
        <v>-1882.82</v>
      </c>
      <c r="CD61" s="31">
        <f t="shared" ca="1" si="244"/>
        <v>-1992.38</v>
      </c>
      <c r="CE61" s="31">
        <f t="shared" ca="1" si="245"/>
        <v>-2478.77</v>
      </c>
      <c r="CF61" s="31">
        <f t="shared" ca="1" si="246"/>
        <v>-2456.77</v>
      </c>
      <c r="CG61" s="31">
        <f t="shared" ca="1" si="247"/>
        <v>-2382.5300000000002</v>
      </c>
      <c r="CH61" s="31">
        <f t="shared" ca="1" si="248"/>
        <v>-2776.64</v>
      </c>
      <c r="CI61" s="31">
        <f t="shared" ca="1" si="249"/>
        <v>-2139.34</v>
      </c>
      <c r="CJ61" s="31">
        <f t="shared" ca="1" si="250"/>
        <v>-3212.03</v>
      </c>
      <c r="CK61" s="32">
        <f t="shared" ca="1" si="56"/>
        <v>2059.94</v>
      </c>
      <c r="CL61" s="32">
        <f t="shared" ca="1" si="57"/>
        <v>1508.33</v>
      </c>
      <c r="CM61" s="32">
        <f t="shared" ca="1" si="58"/>
        <v>1403.79</v>
      </c>
      <c r="CN61" s="32">
        <f t="shared" ca="1" si="59"/>
        <v>1001.27</v>
      </c>
      <c r="CO61" s="32">
        <f t="shared" ca="1" si="60"/>
        <v>1344.87</v>
      </c>
      <c r="CP61" s="32">
        <f t="shared" ca="1" si="61"/>
        <v>1423.13</v>
      </c>
      <c r="CQ61" s="32">
        <f t="shared" ca="1" si="62"/>
        <v>1770.55</v>
      </c>
      <c r="CR61" s="32">
        <f t="shared" ca="1" si="63"/>
        <v>1754.84</v>
      </c>
      <c r="CS61" s="32">
        <f t="shared" ca="1" si="64"/>
        <v>1701.81</v>
      </c>
      <c r="CT61" s="32">
        <f t="shared" ca="1" si="65"/>
        <v>1983.31</v>
      </c>
      <c r="CU61" s="32">
        <f t="shared" ca="1" si="66"/>
        <v>1528.1</v>
      </c>
      <c r="CV61" s="32">
        <f t="shared" ca="1" si="67"/>
        <v>2294.31</v>
      </c>
      <c r="CW61" s="31">
        <f t="shared" ca="1" si="227"/>
        <v>-12883.97</v>
      </c>
      <c r="CX61" s="31">
        <f t="shared" ca="1" si="228"/>
        <v>-9433.89</v>
      </c>
      <c r="CY61" s="31">
        <f t="shared" ca="1" si="229"/>
        <v>-8780.07</v>
      </c>
      <c r="CZ61" s="31">
        <f t="shared" ca="1" si="230"/>
        <v>-6863.26</v>
      </c>
      <c r="DA61" s="31">
        <f t="shared" ca="1" si="231"/>
        <v>-9218.5</v>
      </c>
      <c r="DB61" s="31">
        <f t="shared" ca="1" si="232"/>
        <v>-9754.9</v>
      </c>
      <c r="DC61" s="31">
        <f t="shared" ca="1" si="233"/>
        <v>-12586.99</v>
      </c>
      <c r="DD61" s="31">
        <f t="shared" ca="1" si="234"/>
        <v>-12475.28</v>
      </c>
      <c r="DE61" s="31">
        <f t="shared" ca="1" si="235"/>
        <v>-12098.32</v>
      </c>
      <c r="DF61" s="31">
        <f t="shared" ca="1" si="236"/>
        <v>-13162</v>
      </c>
      <c r="DG61" s="31">
        <f t="shared" ca="1" si="237"/>
        <v>-10141.02</v>
      </c>
      <c r="DH61" s="31">
        <f t="shared" ca="1" si="238"/>
        <v>-15225.859999999999</v>
      </c>
      <c r="DI61" s="32">
        <f t="shared" ca="1" si="68"/>
        <v>-644.20000000000005</v>
      </c>
      <c r="DJ61" s="32">
        <f t="shared" ca="1" si="69"/>
        <v>-471.69</v>
      </c>
      <c r="DK61" s="32">
        <f t="shared" ca="1" si="70"/>
        <v>-439</v>
      </c>
      <c r="DL61" s="32">
        <f t="shared" ca="1" si="71"/>
        <v>-343.16</v>
      </c>
      <c r="DM61" s="32">
        <f t="shared" ca="1" si="72"/>
        <v>-460.93</v>
      </c>
      <c r="DN61" s="32">
        <f t="shared" ca="1" si="73"/>
        <v>-487.75</v>
      </c>
      <c r="DO61" s="32">
        <f t="shared" ca="1" si="74"/>
        <v>-629.35</v>
      </c>
      <c r="DP61" s="32">
        <f t="shared" ca="1" si="75"/>
        <v>-623.76</v>
      </c>
      <c r="DQ61" s="32">
        <f t="shared" ca="1" si="76"/>
        <v>-604.91999999999996</v>
      </c>
      <c r="DR61" s="32">
        <f t="shared" ca="1" si="77"/>
        <v>-658.1</v>
      </c>
      <c r="DS61" s="32">
        <f t="shared" ca="1" si="78"/>
        <v>-507.05</v>
      </c>
      <c r="DT61" s="32">
        <f t="shared" ca="1" si="79"/>
        <v>-761.29</v>
      </c>
      <c r="DU61" s="31">
        <f t="shared" ca="1" si="80"/>
        <v>-1741.59</v>
      </c>
      <c r="DV61" s="31">
        <f t="shared" ca="1" si="81"/>
        <v>-1257.25</v>
      </c>
      <c r="DW61" s="31">
        <f t="shared" ca="1" si="82"/>
        <v>-1154.46</v>
      </c>
      <c r="DX61" s="31">
        <f t="shared" ca="1" si="83"/>
        <v>-889.35</v>
      </c>
      <c r="DY61" s="31">
        <f t="shared" ca="1" si="84"/>
        <v>-1177.54</v>
      </c>
      <c r="DZ61" s="31">
        <f t="shared" ca="1" si="85"/>
        <v>-1227.46</v>
      </c>
      <c r="EA61" s="31">
        <f t="shared" ca="1" si="86"/>
        <v>-1560.61</v>
      </c>
      <c r="EB61" s="31">
        <f t="shared" ca="1" si="87"/>
        <v>-1522.99</v>
      </c>
      <c r="EC61" s="31">
        <f t="shared" ca="1" si="88"/>
        <v>-1453.91</v>
      </c>
      <c r="ED61" s="31">
        <f t="shared" ca="1" si="89"/>
        <v>-1557.47</v>
      </c>
      <c r="EE61" s="31">
        <f t="shared" ca="1" si="90"/>
        <v>-1180.67</v>
      </c>
      <c r="EF61" s="31">
        <f t="shared" ca="1" si="91"/>
        <v>-1744.59</v>
      </c>
      <c r="EG61" s="32">
        <f t="shared" ca="1" si="92"/>
        <v>-15269.76</v>
      </c>
      <c r="EH61" s="32">
        <f t="shared" ca="1" si="93"/>
        <v>-11162.83</v>
      </c>
      <c r="EI61" s="32">
        <f t="shared" ca="1" si="94"/>
        <v>-10373.529999999999</v>
      </c>
      <c r="EJ61" s="32">
        <f t="shared" ca="1" si="95"/>
        <v>-8095.77</v>
      </c>
      <c r="EK61" s="32">
        <f t="shared" ca="1" si="96"/>
        <v>-10856.970000000001</v>
      </c>
      <c r="EL61" s="32">
        <f t="shared" ca="1" si="97"/>
        <v>-11470.11</v>
      </c>
      <c r="EM61" s="32">
        <f t="shared" ca="1" si="98"/>
        <v>-14776.95</v>
      </c>
      <c r="EN61" s="32">
        <f t="shared" ca="1" si="99"/>
        <v>-14622.03</v>
      </c>
      <c r="EO61" s="32">
        <f t="shared" ca="1" si="100"/>
        <v>-14157.15</v>
      </c>
      <c r="EP61" s="32">
        <f t="shared" ca="1" si="101"/>
        <v>-15377.57</v>
      </c>
      <c r="EQ61" s="32">
        <f t="shared" ca="1" si="102"/>
        <v>-11828.74</v>
      </c>
      <c r="ER61" s="32">
        <f t="shared" ca="1" si="103"/>
        <v>-17731.739999999998</v>
      </c>
    </row>
    <row r="62" spans="1:148" x14ac:dyDescent="0.25">
      <c r="A62" t="s">
        <v>483</v>
      </c>
      <c r="B62" s="1" t="s">
        <v>78</v>
      </c>
      <c r="C62" t="str">
        <f t="shared" ca="1" si="1"/>
        <v>EC01</v>
      </c>
      <c r="D62" t="str">
        <f t="shared" ca="1" si="2"/>
        <v>Cavalier</v>
      </c>
      <c r="E62" s="48">
        <v>47547.940900000001</v>
      </c>
      <c r="F62" s="48">
        <v>41656.343999999997</v>
      </c>
      <c r="G62" s="48">
        <v>47157.348100000003</v>
      </c>
      <c r="H62" s="48">
        <v>12104.1579</v>
      </c>
      <c r="I62" s="48">
        <v>41197.855000000003</v>
      </c>
      <c r="J62" s="48">
        <v>41687.053999999996</v>
      </c>
      <c r="K62" s="48">
        <v>22722.757099999999</v>
      </c>
      <c r="L62" s="48">
        <v>40642.572</v>
      </c>
      <c r="M62" s="48">
        <v>23743.254199999999</v>
      </c>
      <c r="N62" s="48">
        <v>24290.229899999998</v>
      </c>
      <c r="O62" s="48">
        <v>4085.7280000000001</v>
      </c>
      <c r="P62" s="48">
        <v>29648.889599999999</v>
      </c>
      <c r="Q62" s="32">
        <v>1105481.8999999999</v>
      </c>
      <c r="R62" s="32">
        <v>738104.58</v>
      </c>
      <c r="S62" s="32">
        <v>712136.16</v>
      </c>
      <c r="T62" s="32">
        <v>177563.72</v>
      </c>
      <c r="U62" s="32">
        <v>662891.19999999995</v>
      </c>
      <c r="V62" s="32">
        <v>677247.55</v>
      </c>
      <c r="W62" s="32">
        <v>497238.31</v>
      </c>
      <c r="X62" s="32">
        <v>776476.36</v>
      </c>
      <c r="Y62" s="32">
        <v>460402.56</v>
      </c>
      <c r="Z62" s="32">
        <v>652924.55000000005</v>
      </c>
      <c r="AA62" s="32">
        <v>75735.48</v>
      </c>
      <c r="AB62" s="32">
        <v>878776.73</v>
      </c>
      <c r="AC62" s="2">
        <v>2.44</v>
      </c>
      <c r="AD62" s="2">
        <v>2.44</v>
      </c>
      <c r="AE62" s="2">
        <v>2.44</v>
      </c>
      <c r="AF62" s="2">
        <v>2.44</v>
      </c>
      <c r="AG62" s="2">
        <v>2.44</v>
      </c>
      <c r="AH62" s="2">
        <v>2.44</v>
      </c>
      <c r="AI62" s="2">
        <v>2.44</v>
      </c>
      <c r="AJ62" s="2">
        <v>2.44</v>
      </c>
      <c r="AK62" s="2">
        <v>2.44</v>
      </c>
      <c r="AL62" s="2">
        <v>2.44</v>
      </c>
      <c r="AM62" s="2">
        <v>2.44</v>
      </c>
      <c r="AN62" s="2">
        <v>2.44</v>
      </c>
      <c r="AO62" s="33">
        <v>26973.759999999998</v>
      </c>
      <c r="AP62" s="33">
        <v>18009.75</v>
      </c>
      <c r="AQ62" s="33">
        <v>17376.12</v>
      </c>
      <c r="AR62" s="33">
        <v>4332.55</v>
      </c>
      <c r="AS62" s="33">
        <v>16174.55</v>
      </c>
      <c r="AT62" s="33">
        <v>16524.84</v>
      </c>
      <c r="AU62" s="33">
        <v>12132.61</v>
      </c>
      <c r="AV62" s="33">
        <v>18946.02</v>
      </c>
      <c r="AW62" s="33">
        <v>11233.82</v>
      </c>
      <c r="AX62" s="33">
        <v>15931.36</v>
      </c>
      <c r="AY62" s="33">
        <v>1847.95</v>
      </c>
      <c r="AZ62" s="33">
        <v>21442.15</v>
      </c>
      <c r="BA62" s="31">
        <f t="shared" si="44"/>
        <v>773.84</v>
      </c>
      <c r="BB62" s="31">
        <f t="shared" si="45"/>
        <v>516.66999999999996</v>
      </c>
      <c r="BC62" s="31">
        <f t="shared" si="46"/>
        <v>498.5</v>
      </c>
      <c r="BD62" s="31">
        <f t="shared" si="47"/>
        <v>710.25</v>
      </c>
      <c r="BE62" s="31">
        <f t="shared" si="48"/>
        <v>2651.56</v>
      </c>
      <c r="BF62" s="31">
        <f t="shared" si="49"/>
        <v>2708.99</v>
      </c>
      <c r="BG62" s="31">
        <f t="shared" si="50"/>
        <v>2685.09</v>
      </c>
      <c r="BH62" s="31">
        <f t="shared" si="51"/>
        <v>4192.97</v>
      </c>
      <c r="BI62" s="31">
        <f t="shared" si="52"/>
        <v>2486.17</v>
      </c>
      <c r="BJ62" s="31">
        <f t="shared" si="53"/>
        <v>1828.19</v>
      </c>
      <c r="BK62" s="31">
        <f t="shared" si="54"/>
        <v>212.06</v>
      </c>
      <c r="BL62" s="31">
        <f t="shared" si="55"/>
        <v>2460.5700000000002</v>
      </c>
      <c r="BM62" s="6">
        <f t="shared" ca="1" si="252"/>
        <v>2.0299999999999999E-2</v>
      </c>
      <c r="BN62" s="6">
        <f t="shared" ca="1" si="252"/>
        <v>2.0299999999999999E-2</v>
      </c>
      <c r="BO62" s="6">
        <f t="shared" ca="1" si="252"/>
        <v>2.0299999999999999E-2</v>
      </c>
      <c r="BP62" s="6">
        <f t="shared" ca="1" si="252"/>
        <v>2.0299999999999999E-2</v>
      </c>
      <c r="BQ62" s="6">
        <f t="shared" ca="1" si="252"/>
        <v>2.0299999999999999E-2</v>
      </c>
      <c r="BR62" s="6">
        <f t="shared" ca="1" si="252"/>
        <v>2.0299999999999999E-2</v>
      </c>
      <c r="BS62" s="6">
        <f t="shared" ca="1" si="252"/>
        <v>2.0299999999999999E-2</v>
      </c>
      <c r="BT62" s="6">
        <f t="shared" ca="1" si="252"/>
        <v>2.0299999999999999E-2</v>
      </c>
      <c r="BU62" s="6">
        <f t="shared" ca="1" si="252"/>
        <v>2.0299999999999999E-2</v>
      </c>
      <c r="BV62" s="6">
        <f t="shared" ca="1" si="252"/>
        <v>2.0299999999999999E-2</v>
      </c>
      <c r="BW62" s="6">
        <f t="shared" ca="1" si="252"/>
        <v>2.0299999999999999E-2</v>
      </c>
      <c r="BX62" s="6">
        <f t="shared" ca="1" si="252"/>
        <v>2.0299999999999999E-2</v>
      </c>
      <c r="BY62" s="31">
        <f t="shared" ca="1" si="239"/>
        <v>22441.279999999999</v>
      </c>
      <c r="BZ62" s="31">
        <f t="shared" ca="1" si="240"/>
        <v>14983.52</v>
      </c>
      <c r="CA62" s="31">
        <f t="shared" ca="1" si="241"/>
        <v>14456.36</v>
      </c>
      <c r="CB62" s="31">
        <f t="shared" ca="1" si="242"/>
        <v>3604.54</v>
      </c>
      <c r="CC62" s="31">
        <f t="shared" ca="1" si="243"/>
        <v>13456.69</v>
      </c>
      <c r="CD62" s="31">
        <f t="shared" ca="1" si="244"/>
        <v>13748.13</v>
      </c>
      <c r="CE62" s="31">
        <f t="shared" ca="1" si="245"/>
        <v>10093.94</v>
      </c>
      <c r="CF62" s="31">
        <f t="shared" ca="1" si="246"/>
        <v>15762.47</v>
      </c>
      <c r="CG62" s="31">
        <f t="shared" ca="1" si="247"/>
        <v>9346.17</v>
      </c>
      <c r="CH62" s="31">
        <f t="shared" ca="1" si="248"/>
        <v>13254.37</v>
      </c>
      <c r="CI62" s="31">
        <f t="shared" ca="1" si="249"/>
        <v>1537.43</v>
      </c>
      <c r="CJ62" s="31">
        <f t="shared" ca="1" si="250"/>
        <v>17839.169999999998</v>
      </c>
      <c r="CK62" s="32">
        <f t="shared" ca="1" si="56"/>
        <v>6080.15</v>
      </c>
      <c r="CL62" s="32">
        <f t="shared" ca="1" si="57"/>
        <v>4059.58</v>
      </c>
      <c r="CM62" s="32">
        <f t="shared" ca="1" si="58"/>
        <v>3916.75</v>
      </c>
      <c r="CN62" s="32">
        <f t="shared" ca="1" si="59"/>
        <v>976.6</v>
      </c>
      <c r="CO62" s="32">
        <f t="shared" ca="1" si="60"/>
        <v>3645.9</v>
      </c>
      <c r="CP62" s="32">
        <f t="shared" ca="1" si="61"/>
        <v>3724.86</v>
      </c>
      <c r="CQ62" s="32">
        <f t="shared" ca="1" si="62"/>
        <v>2734.81</v>
      </c>
      <c r="CR62" s="32">
        <f t="shared" ca="1" si="63"/>
        <v>4270.62</v>
      </c>
      <c r="CS62" s="32">
        <f t="shared" ca="1" si="64"/>
        <v>2532.21</v>
      </c>
      <c r="CT62" s="32">
        <f t="shared" ca="1" si="65"/>
        <v>3591.09</v>
      </c>
      <c r="CU62" s="32">
        <f t="shared" ca="1" si="66"/>
        <v>416.55</v>
      </c>
      <c r="CV62" s="32">
        <f t="shared" ca="1" si="67"/>
        <v>4833.2700000000004</v>
      </c>
      <c r="CW62" s="31">
        <f t="shared" ca="1" si="227"/>
        <v>773.83000000000186</v>
      </c>
      <c r="CX62" s="31">
        <f t="shared" ca="1" si="228"/>
        <v>516.67999999999859</v>
      </c>
      <c r="CY62" s="31">
        <f t="shared" ca="1" si="229"/>
        <v>498.4900000000016</v>
      </c>
      <c r="CZ62" s="31">
        <f t="shared" ca="1" si="230"/>
        <v>-461.65999999999985</v>
      </c>
      <c r="DA62" s="31">
        <f t="shared" ca="1" si="231"/>
        <v>-1723.5199999999991</v>
      </c>
      <c r="DB62" s="31">
        <f t="shared" ca="1" si="232"/>
        <v>-1760.840000000002</v>
      </c>
      <c r="DC62" s="31">
        <f t="shared" ca="1" si="233"/>
        <v>-1988.9500000000007</v>
      </c>
      <c r="DD62" s="31">
        <f t="shared" ca="1" si="234"/>
        <v>-3105.9000000000005</v>
      </c>
      <c r="DE62" s="31">
        <f t="shared" ca="1" si="235"/>
        <v>-1841.6099999999988</v>
      </c>
      <c r="DF62" s="31">
        <f t="shared" ca="1" si="236"/>
        <v>-914.09000000000151</v>
      </c>
      <c r="DG62" s="31">
        <f t="shared" ca="1" si="237"/>
        <v>-106.03000000000003</v>
      </c>
      <c r="DH62" s="31">
        <f t="shared" ca="1" si="238"/>
        <v>-1230.2800000000029</v>
      </c>
      <c r="DI62" s="32">
        <f t="shared" ca="1" si="68"/>
        <v>38.69</v>
      </c>
      <c r="DJ62" s="32">
        <f t="shared" ca="1" si="69"/>
        <v>25.83</v>
      </c>
      <c r="DK62" s="32">
        <f t="shared" ca="1" si="70"/>
        <v>24.92</v>
      </c>
      <c r="DL62" s="32">
        <f t="shared" ca="1" si="71"/>
        <v>-23.08</v>
      </c>
      <c r="DM62" s="32">
        <f t="shared" ca="1" si="72"/>
        <v>-86.18</v>
      </c>
      <c r="DN62" s="32">
        <f t="shared" ca="1" si="73"/>
        <v>-88.04</v>
      </c>
      <c r="DO62" s="32">
        <f t="shared" ca="1" si="74"/>
        <v>-99.45</v>
      </c>
      <c r="DP62" s="32">
        <f t="shared" ca="1" si="75"/>
        <v>-155.30000000000001</v>
      </c>
      <c r="DQ62" s="32">
        <f t="shared" ca="1" si="76"/>
        <v>-92.08</v>
      </c>
      <c r="DR62" s="32">
        <f t="shared" ca="1" si="77"/>
        <v>-45.7</v>
      </c>
      <c r="DS62" s="32">
        <f t="shared" ca="1" si="78"/>
        <v>-5.3</v>
      </c>
      <c r="DT62" s="32">
        <f t="shared" ca="1" si="79"/>
        <v>-61.51</v>
      </c>
      <c r="DU62" s="31">
        <f t="shared" ca="1" si="80"/>
        <v>104.6</v>
      </c>
      <c r="DV62" s="31">
        <f t="shared" ca="1" si="81"/>
        <v>68.86</v>
      </c>
      <c r="DW62" s="31">
        <f t="shared" ca="1" si="82"/>
        <v>65.540000000000006</v>
      </c>
      <c r="DX62" s="31">
        <f t="shared" ca="1" si="83"/>
        <v>-59.82</v>
      </c>
      <c r="DY62" s="31">
        <f t="shared" ca="1" si="84"/>
        <v>-220.16</v>
      </c>
      <c r="DZ62" s="31">
        <f t="shared" ca="1" si="85"/>
        <v>-221.57</v>
      </c>
      <c r="EA62" s="31">
        <f t="shared" ca="1" si="86"/>
        <v>-246.6</v>
      </c>
      <c r="EB62" s="31">
        <f t="shared" ca="1" si="87"/>
        <v>-379.17</v>
      </c>
      <c r="EC62" s="31">
        <f t="shared" ca="1" si="88"/>
        <v>-221.32</v>
      </c>
      <c r="ED62" s="31">
        <f t="shared" ca="1" si="89"/>
        <v>-108.16</v>
      </c>
      <c r="EE62" s="31">
        <f t="shared" ca="1" si="90"/>
        <v>-12.34</v>
      </c>
      <c r="EF62" s="31">
        <f t="shared" ca="1" si="91"/>
        <v>-140.97</v>
      </c>
      <c r="EG62" s="32">
        <f t="shared" ca="1" si="92"/>
        <v>917.12000000000182</v>
      </c>
      <c r="EH62" s="32">
        <f t="shared" ca="1" si="93"/>
        <v>611.36999999999864</v>
      </c>
      <c r="EI62" s="32">
        <f t="shared" ca="1" si="94"/>
        <v>588.95000000000152</v>
      </c>
      <c r="EJ62" s="32">
        <f t="shared" ca="1" si="95"/>
        <v>-544.55999999999983</v>
      </c>
      <c r="EK62" s="32">
        <f t="shared" ca="1" si="96"/>
        <v>-2029.8599999999992</v>
      </c>
      <c r="EL62" s="32">
        <f t="shared" ca="1" si="97"/>
        <v>-2070.4500000000021</v>
      </c>
      <c r="EM62" s="32">
        <f t="shared" ca="1" si="98"/>
        <v>-2335.0000000000005</v>
      </c>
      <c r="EN62" s="32">
        <f t="shared" ca="1" si="99"/>
        <v>-3640.3700000000008</v>
      </c>
      <c r="EO62" s="32">
        <f t="shared" ca="1" si="100"/>
        <v>-2155.0099999999989</v>
      </c>
      <c r="EP62" s="32">
        <f t="shared" ca="1" si="101"/>
        <v>-1067.9500000000016</v>
      </c>
      <c r="EQ62" s="32">
        <f t="shared" ca="1" si="102"/>
        <v>-123.67000000000003</v>
      </c>
      <c r="ER62" s="32">
        <f t="shared" ca="1" si="103"/>
        <v>-1432.7600000000029</v>
      </c>
    </row>
    <row r="63" spans="1:148" x14ac:dyDescent="0.25">
      <c r="A63" t="s">
        <v>60</v>
      </c>
      <c r="B63" s="1" t="s">
        <v>73</v>
      </c>
      <c r="C63" t="str">
        <f t="shared" ca="1" si="1"/>
        <v>EC04</v>
      </c>
      <c r="D63" t="str">
        <f t="shared" ca="1" si="2"/>
        <v>Foster Creek Industrial System</v>
      </c>
      <c r="E63" s="48">
        <v>13505.1762</v>
      </c>
      <c r="F63" s="48">
        <v>10439.492399999999</v>
      </c>
      <c r="G63" s="48">
        <v>6611.6741000000002</v>
      </c>
      <c r="H63" s="48">
        <v>3209.2723000000001</v>
      </c>
      <c r="I63" s="48">
        <v>2208.3496</v>
      </c>
      <c r="J63" s="48">
        <v>3566.8186999999998</v>
      </c>
      <c r="K63" s="48">
        <v>2927.1936999999998</v>
      </c>
      <c r="L63" s="48">
        <v>3949.1242999999999</v>
      </c>
      <c r="M63" s="48">
        <v>1197.2331999999999</v>
      </c>
      <c r="N63" s="48">
        <v>375.36829999999998</v>
      </c>
      <c r="O63" s="48">
        <v>0</v>
      </c>
      <c r="P63" s="48">
        <v>5145.3145999999997</v>
      </c>
      <c r="Q63" s="32">
        <v>308742.23</v>
      </c>
      <c r="R63" s="32">
        <v>181791.08</v>
      </c>
      <c r="S63" s="32">
        <v>97565.08</v>
      </c>
      <c r="T63" s="32">
        <v>44754.49</v>
      </c>
      <c r="U63" s="32">
        <v>32123.45</v>
      </c>
      <c r="V63" s="32">
        <v>50393.5</v>
      </c>
      <c r="W63" s="32">
        <v>50270.53</v>
      </c>
      <c r="X63" s="32">
        <v>66690.81</v>
      </c>
      <c r="Y63" s="32">
        <v>19267.73</v>
      </c>
      <c r="Z63" s="32">
        <v>8775.8700000000008</v>
      </c>
      <c r="AA63" s="32">
        <v>0</v>
      </c>
      <c r="AB63" s="32">
        <v>139368.17000000001</v>
      </c>
      <c r="AC63" s="2">
        <v>1.57</v>
      </c>
      <c r="AD63" s="2">
        <v>1.57</v>
      </c>
      <c r="AE63" s="2">
        <v>1.57</v>
      </c>
      <c r="AF63" s="2">
        <v>1.57</v>
      </c>
      <c r="AG63" s="2">
        <v>1.57</v>
      </c>
      <c r="AH63" s="2">
        <v>1.57</v>
      </c>
      <c r="AI63" s="2">
        <v>1.57</v>
      </c>
      <c r="AJ63" s="2">
        <v>1.57</v>
      </c>
      <c r="AK63" s="2">
        <v>1.57</v>
      </c>
      <c r="AL63" s="2">
        <v>1.57</v>
      </c>
      <c r="AM63" s="2">
        <v>1.57</v>
      </c>
      <c r="AN63" s="2">
        <v>1.57</v>
      </c>
      <c r="AO63" s="33">
        <v>4847.25</v>
      </c>
      <c r="AP63" s="33">
        <v>2854.12</v>
      </c>
      <c r="AQ63" s="33">
        <v>1531.77</v>
      </c>
      <c r="AR63" s="33">
        <v>702.65</v>
      </c>
      <c r="AS63" s="33">
        <v>504.34</v>
      </c>
      <c r="AT63" s="33">
        <v>791.18</v>
      </c>
      <c r="AU63" s="33">
        <v>789.25</v>
      </c>
      <c r="AV63" s="33">
        <v>1047.05</v>
      </c>
      <c r="AW63" s="33">
        <v>302.5</v>
      </c>
      <c r="AX63" s="33">
        <v>137.78</v>
      </c>
      <c r="AY63" s="33">
        <v>0</v>
      </c>
      <c r="AZ63" s="33">
        <v>2188.08</v>
      </c>
      <c r="BA63" s="31">
        <f t="shared" si="44"/>
        <v>216.12</v>
      </c>
      <c r="BB63" s="31">
        <f t="shared" si="45"/>
        <v>127.25</v>
      </c>
      <c r="BC63" s="31">
        <f t="shared" si="46"/>
        <v>68.3</v>
      </c>
      <c r="BD63" s="31">
        <f t="shared" si="47"/>
        <v>179.02</v>
      </c>
      <c r="BE63" s="31">
        <f t="shared" si="48"/>
        <v>128.49</v>
      </c>
      <c r="BF63" s="31">
        <f t="shared" si="49"/>
        <v>201.57</v>
      </c>
      <c r="BG63" s="31">
        <f t="shared" si="50"/>
        <v>271.45999999999998</v>
      </c>
      <c r="BH63" s="31">
        <f t="shared" si="51"/>
        <v>360.13</v>
      </c>
      <c r="BI63" s="31">
        <f t="shared" si="52"/>
        <v>104.05</v>
      </c>
      <c r="BJ63" s="31">
        <f t="shared" si="53"/>
        <v>24.57</v>
      </c>
      <c r="BK63" s="31">
        <f t="shared" si="54"/>
        <v>0</v>
      </c>
      <c r="BL63" s="31">
        <f t="shared" si="55"/>
        <v>390.23</v>
      </c>
      <c r="BM63" s="6">
        <f t="shared" ca="1" si="252"/>
        <v>3.6900000000000002E-2</v>
      </c>
      <c r="BN63" s="6">
        <f t="shared" ca="1" si="252"/>
        <v>3.6900000000000002E-2</v>
      </c>
      <c r="BO63" s="6">
        <f t="shared" ca="1" si="252"/>
        <v>3.6900000000000002E-2</v>
      </c>
      <c r="BP63" s="6">
        <f t="shared" ca="1" si="252"/>
        <v>3.6900000000000002E-2</v>
      </c>
      <c r="BQ63" s="6">
        <f t="shared" ca="1" si="252"/>
        <v>3.6900000000000002E-2</v>
      </c>
      <c r="BR63" s="6">
        <f t="shared" ca="1" si="252"/>
        <v>3.6900000000000002E-2</v>
      </c>
      <c r="BS63" s="6">
        <f t="shared" ca="1" si="252"/>
        <v>3.6900000000000002E-2</v>
      </c>
      <c r="BT63" s="6">
        <f t="shared" ca="1" si="252"/>
        <v>3.6900000000000002E-2</v>
      </c>
      <c r="BU63" s="6">
        <f t="shared" ca="1" si="252"/>
        <v>3.6900000000000002E-2</v>
      </c>
      <c r="BV63" s="6">
        <f t="shared" ca="1" si="252"/>
        <v>3.6900000000000002E-2</v>
      </c>
      <c r="BW63" s="6">
        <f t="shared" ca="1" si="252"/>
        <v>3.6900000000000002E-2</v>
      </c>
      <c r="BX63" s="6">
        <f t="shared" ca="1" si="252"/>
        <v>3.6900000000000002E-2</v>
      </c>
      <c r="BY63" s="31">
        <f t="shared" ca="1" si="239"/>
        <v>11392.59</v>
      </c>
      <c r="BZ63" s="31">
        <f t="shared" ca="1" si="240"/>
        <v>6708.09</v>
      </c>
      <c r="CA63" s="31">
        <f t="shared" ca="1" si="241"/>
        <v>3600.15</v>
      </c>
      <c r="CB63" s="31">
        <f t="shared" ca="1" si="242"/>
        <v>1651.44</v>
      </c>
      <c r="CC63" s="31">
        <f t="shared" ca="1" si="243"/>
        <v>1185.3599999999999</v>
      </c>
      <c r="CD63" s="31">
        <f t="shared" ca="1" si="244"/>
        <v>1859.52</v>
      </c>
      <c r="CE63" s="31">
        <f t="shared" ca="1" si="245"/>
        <v>1854.98</v>
      </c>
      <c r="CF63" s="31">
        <f t="shared" ca="1" si="246"/>
        <v>2460.89</v>
      </c>
      <c r="CG63" s="31">
        <f t="shared" ca="1" si="247"/>
        <v>710.98</v>
      </c>
      <c r="CH63" s="31">
        <f t="shared" ca="1" si="248"/>
        <v>323.83</v>
      </c>
      <c r="CI63" s="31">
        <f t="shared" ca="1" si="249"/>
        <v>0</v>
      </c>
      <c r="CJ63" s="31">
        <f t="shared" ca="1" si="250"/>
        <v>5142.6899999999996</v>
      </c>
      <c r="CK63" s="32">
        <f t="shared" ca="1" si="56"/>
        <v>1698.08</v>
      </c>
      <c r="CL63" s="32">
        <f t="shared" ca="1" si="57"/>
        <v>999.85</v>
      </c>
      <c r="CM63" s="32">
        <f t="shared" ca="1" si="58"/>
        <v>536.61</v>
      </c>
      <c r="CN63" s="32">
        <f t="shared" ca="1" si="59"/>
        <v>246.15</v>
      </c>
      <c r="CO63" s="32">
        <f t="shared" ca="1" si="60"/>
        <v>176.68</v>
      </c>
      <c r="CP63" s="32">
        <f t="shared" ca="1" si="61"/>
        <v>277.16000000000003</v>
      </c>
      <c r="CQ63" s="32">
        <f t="shared" ca="1" si="62"/>
        <v>276.49</v>
      </c>
      <c r="CR63" s="32">
        <f t="shared" ca="1" si="63"/>
        <v>366.8</v>
      </c>
      <c r="CS63" s="32">
        <f t="shared" ca="1" si="64"/>
        <v>105.97</v>
      </c>
      <c r="CT63" s="32">
        <f t="shared" ca="1" si="65"/>
        <v>48.27</v>
      </c>
      <c r="CU63" s="32">
        <f t="shared" ca="1" si="66"/>
        <v>0</v>
      </c>
      <c r="CV63" s="32">
        <f t="shared" ca="1" si="67"/>
        <v>766.52</v>
      </c>
      <c r="CW63" s="31">
        <f t="shared" ca="1" si="227"/>
        <v>8027.3</v>
      </c>
      <c r="CX63" s="31">
        <f t="shared" ca="1" si="228"/>
        <v>4726.5700000000006</v>
      </c>
      <c r="CY63" s="31">
        <f t="shared" ca="1" si="229"/>
        <v>2536.69</v>
      </c>
      <c r="CZ63" s="31">
        <f t="shared" ca="1" si="230"/>
        <v>1015.9200000000001</v>
      </c>
      <c r="DA63" s="31">
        <f t="shared" ca="1" si="231"/>
        <v>729.21</v>
      </c>
      <c r="DB63" s="31">
        <f t="shared" ca="1" si="232"/>
        <v>1143.93</v>
      </c>
      <c r="DC63" s="31">
        <f t="shared" ca="1" si="233"/>
        <v>1070.7600000000002</v>
      </c>
      <c r="DD63" s="31">
        <f t="shared" ca="1" si="234"/>
        <v>1420.5100000000002</v>
      </c>
      <c r="DE63" s="31">
        <f t="shared" ca="1" si="235"/>
        <v>410.40000000000003</v>
      </c>
      <c r="DF63" s="31">
        <f t="shared" ca="1" si="236"/>
        <v>209.74999999999997</v>
      </c>
      <c r="DG63" s="31">
        <f t="shared" ca="1" si="237"/>
        <v>0</v>
      </c>
      <c r="DH63" s="31">
        <f t="shared" ca="1" si="238"/>
        <v>3330.8999999999992</v>
      </c>
      <c r="DI63" s="32">
        <f t="shared" ca="1" si="68"/>
        <v>401.37</v>
      </c>
      <c r="DJ63" s="32">
        <f t="shared" ca="1" si="69"/>
        <v>236.33</v>
      </c>
      <c r="DK63" s="32">
        <f t="shared" ca="1" si="70"/>
        <v>126.83</v>
      </c>
      <c r="DL63" s="32">
        <f t="shared" ca="1" si="71"/>
        <v>50.8</v>
      </c>
      <c r="DM63" s="32">
        <f t="shared" ca="1" si="72"/>
        <v>36.46</v>
      </c>
      <c r="DN63" s="32">
        <f t="shared" ca="1" si="73"/>
        <v>57.2</v>
      </c>
      <c r="DO63" s="32">
        <f t="shared" ca="1" si="74"/>
        <v>53.54</v>
      </c>
      <c r="DP63" s="32">
        <f t="shared" ca="1" si="75"/>
        <v>71.03</v>
      </c>
      <c r="DQ63" s="32">
        <f t="shared" ca="1" si="76"/>
        <v>20.52</v>
      </c>
      <c r="DR63" s="32">
        <f t="shared" ca="1" si="77"/>
        <v>10.49</v>
      </c>
      <c r="DS63" s="32">
        <f t="shared" ca="1" si="78"/>
        <v>0</v>
      </c>
      <c r="DT63" s="32">
        <f t="shared" ca="1" si="79"/>
        <v>166.55</v>
      </c>
      <c r="DU63" s="31">
        <f t="shared" ca="1" si="80"/>
        <v>1085.0899999999999</v>
      </c>
      <c r="DV63" s="31">
        <f t="shared" ca="1" si="81"/>
        <v>629.91</v>
      </c>
      <c r="DW63" s="31">
        <f t="shared" ca="1" si="82"/>
        <v>333.54</v>
      </c>
      <c r="DX63" s="31">
        <f t="shared" ca="1" si="83"/>
        <v>131.63999999999999</v>
      </c>
      <c r="DY63" s="31">
        <f t="shared" ca="1" si="84"/>
        <v>93.15</v>
      </c>
      <c r="DZ63" s="31">
        <f t="shared" ca="1" si="85"/>
        <v>143.94</v>
      </c>
      <c r="EA63" s="31">
        <f t="shared" ca="1" si="86"/>
        <v>132.76</v>
      </c>
      <c r="EB63" s="31">
        <f t="shared" ca="1" si="87"/>
        <v>173.42</v>
      </c>
      <c r="EC63" s="31">
        <f t="shared" ca="1" si="88"/>
        <v>49.32</v>
      </c>
      <c r="ED63" s="31">
        <f t="shared" ca="1" si="89"/>
        <v>24.82</v>
      </c>
      <c r="EE63" s="31">
        <f t="shared" ca="1" si="90"/>
        <v>0</v>
      </c>
      <c r="EF63" s="31">
        <f t="shared" ca="1" si="91"/>
        <v>381.66</v>
      </c>
      <c r="EG63" s="32">
        <f t="shared" ca="1" si="92"/>
        <v>9513.76</v>
      </c>
      <c r="EH63" s="32">
        <f t="shared" ca="1" si="93"/>
        <v>5592.81</v>
      </c>
      <c r="EI63" s="32">
        <f t="shared" ca="1" si="94"/>
        <v>2997.06</v>
      </c>
      <c r="EJ63" s="32">
        <f t="shared" ca="1" si="95"/>
        <v>1198.3600000000001</v>
      </c>
      <c r="EK63" s="32">
        <f t="shared" ca="1" si="96"/>
        <v>858.82</v>
      </c>
      <c r="EL63" s="32">
        <f t="shared" ca="1" si="97"/>
        <v>1345.0700000000002</v>
      </c>
      <c r="EM63" s="32">
        <f t="shared" ca="1" si="98"/>
        <v>1257.0600000000002</v>
      </c>
      <c r="EN63" s="32">
        <f t="shared" ca="1" si="99"/>
        <v>1664.9600000000003</v>
      </c>
      <c r="EO63" s="32">
        <f t="shared" ca="1" si="100"/>
        <v>480.24</v>
      </c>
      <c r="EP63" s="32">
        <f t="shared" ca="1" si="101"/>
        <v>245.05999999999997</v>
      </c>
      <c r="EQ63" s="32">
        <f t="shared" ca="1" si="102"/>
        <v>0</v>
      </c>
      <c r="ER63" s="32">
        <f t="shared" ca="1" si="103"/>
        <v>3879.1099999999992</v>
      </c>
    </row>
    <row r="64" spans="1:148" x14ac:dyDescent="0.25">
      <c r="A64" t="s">
        <v>484</v>
      </c>
      <c r="B64" s="1" t="s">
        <v>74</v>
      </c>
      <c r="C64" t="str">
        <f t="shared" ca="1" si="1"/>
        <v>BCHIMP</v>
      </c>
      <c r="D64" t="str">
        <f t="shared" ca="1" si="2"/>
        <v>Alberta-BC Intertie - Import</v>
      </c>
      <c r="E64" s="48">
        <v>410</v>
      </c>
      <c r="G64" s="48">
        <v>900</v>
      </c>
      <c r="H64" s="48">
        <v>3332</v>
      </c>
      <c r="I64" s="48">
        <v>665</v>
      </c>
      <c r="J64" s="48">
        <v>973</v>
      </c>
      <c r="K64" s="48">
        <v>100</v>
      </c>
      <c r="L64" s="48">
        <v>500</v>
      </c>
      <c r="N64" s="48">
        <v>18214</v>
      </c>
      <c r="O64" s="48">
        <v>4040</v>
      </c>
      <c r="P64" s="48">
        <v>2270</v>
      </c>
      <c r="Q64" s="32">
        <v>39338.5</v>
      </c>
      <c r="R64" s="32"/>
      <c r="S64" s="32">
        <v>13684</v>
      </c>
      <c r="T64" s="32">
        <v>42234.13</v>
      </c>
      <c r="U64" s="32">
        <v>12770.25</v>
      </c>
      <c r="V64" s="32">
        <v>22322.15</v>
      </c>
      <c r="W64" s="32">
        <v>2678</v>
      </c>
      <c r="X64" s="32">
        <v>14082</v>
      </c>
      <c r="Y64" s="32"/>
      <c r="Z64" s="32">
        <v>544385.04</v>
      </c>
      <c r="AA64" s="32">
        <v>78552.350000000006</v>
      </c>
      <c r="AB64" s="32">
        <v>72095.149999999994</v>
      </c>
      <c r="AC64" s="2">
        <v>2.56</v>
      </c>
      <c r="AE64" s="2">
        <v>2.56</v>
      </c>
      <c r="AF64" s="2">
        <v>2.56</v>
      </c>
      <c r="AG64" s="2">
        <v>2.56</v>
      </c>
      <c r="AH64" s="2">
        <v>2.56</v>
      </c>
      <c r="AI64" s="2">
        <v>2.56</v>
      </c>
      <c r="AJ64" s="2">
        <v>2.56</v>
      </c>
      <c r="AL64" s="2">
        <v>2.56</v>
      </c>
      <c r="AM64" s="2">
        <v>2.56</v>
      </c>
      <c r="AN64" s="2">
        <v>2.56</v>
      </c>
      <c r="AO64" s="33">
        <v>1007.07</v>
      </c>
      <c r="AP64" s="33"/>
      <c r="AQ64" s="33">
        <v>350.31</v>
      </c>
      <c r="AR64" s="33">
        <v>1081.19</v>
      </c>
      <c r="AS64" s="33">
        <v>326.92</v>
      </c>
      <c r="AT64" s="33">
        <v>571.45000000000005</v>
      </c>
      <c r="AU64" s="33">
        <v>68.56</v>
      </c>
      <c r="AV64" s="33">
        <v>360.5</v>
      </c>
      <c r="AW64" s="33"/>
      <c r="AX64" s="33">
        <v>13936.26</v>
      </c>
      <c r="AY64" s="33">
        <v>2010.94</v>
      </c>
      <c r="AZ64" s="33">
        <v>1845.64</v>
      </c>
      <c r="BA64" s="31">
        <f t="shared" si="44"/>
        <v>27.54</v>
      </c>
      <c r="BB64" s="31">
        <f t="shared" si="45"/>
        <v>0</v>
      </c>
      <c r="BC64" s="31">
        <f t="shared" si="46"/>
        <v>9.58</v>
      </c>
      <c r="BD64" s="31">
        <f t="shared" si="47"/>
        <v>168.94</v>
      </c>
      <c r="BE64" s="31">
        <f t="shared" si="48"/>
        <v>51.08</v>
      </c>
      <c r="BF64" s="31">
        <f t="shared" si="49"/>
        <v>89.29</v>
      </c>
      <c r="BG64" s="31">
        <f t="shared" si="50"/>
        <v>14.46</v>
      </c>
      <c r="BH64" s="31">
        <f t="shared" si="51"/>
        <v>76.040000000000006</v>
      </c>
      <c r="BI64" s="31">
        <f t="shared" si="52"/>
        <v>0</v>
      </c>
      <c r="BJ64" s="31">
        <f t="shared" si="53"/>
        <v>1524.28</v>
      </c>
      <c r="BK64" s="31">
        <f t="shared" si="54"/>
        <v>219.95</v>
      </c>
      <c r="BL64" s="31">
        <f t="shared" si="55"/>
        <v>201.87</v>
      </c>
      <c r="BM64" s="6">
        <f t="shared" ca="1" si="252"/>
        <v>3.5900000000000001E-2</v>
      </c>
      <c r="BN64" s="6">
        <f t="shared" ca="1" si="252"/>
        <v>3.5900000000000001E-2</v>
      </c>
      <c r="BO64" s="6">
        <f t="shared" ca="1" si="252"/>
        <v>3.5900000000000001E-2</v>
      </c>
      <c r="BP64" s="6">
        <f t="shared" ca="1" si="252"/>
        <v>3.5900000000000001E-2</v>
      </c>
      <c r="BQ64" s="6">
        <f t="shared" ca="1" si="252"/>
        <v>3.5900000000000001E-2</v>
      </c>
      <c r="BR64" s="6">
        <f t="shared" ca="1" si="252"/>
        <v>3.5900000000000001E-2</v>
      </c>
      <c r="BS64" s="6">
        <f t="shared" ca="1" si="252"/>
        <v>3.5900000000000001E-2</v>
      </c>
      <c r="BT64" s="6">
        <f t="shared" ca="1" si="252"/>
        <v>3.5900000000000001E-2</v>
      </c>
      <c r="BU64" s="6">
        <f t="shared" ca="1" si="252"/>
        <v>3.5900000000000001E-2</v>
      </c>
      <c r="BV64" s="6">
        <f t="shared" ca="1" si="252"/>
        <v>3.5900000000000001E-2</v>
      </c>
      <c r="BW64" s="6">
        <f t="shared" ca="1" si="252"/>
        <v>3.5900000000000001E-2</v>
      </c>
      <c r="BX64" s="6">
        <f t="shared" ca="1" si="252"/>
        <v>3.5900000000000001E-2</v>
      </c>
      <c r="BY64" s="31">
        <f t="shared" ca="1" si="239"/>
        <v>1412.25</v>
      </c>
      <c r="BZ64" s="31">
        <f t="shared" ca="1" si="240"/>
        <v>0</v>
      </c>
      <c r="CA64" s="31">
        <f t="shared" ca="1" si="241"/>
        <v>491.26</v>
      </c>
      <c r="CB64" s="31">
        <f t="shared" ca="1" si="242"/>
        <v>1516.21</v>
      </c>
      <c r="CC64" s="31">
        <f t="shared" ca="1" si="243"/>
        <v>458.45</v>
      </c>
      <c r="CD64" s="31">
        <f t="shared" ca="1" si="244"/>
        <v>801.37</v>
      </c>
      <c r="CE64" s="31">
        <f t="shared" ca="1" si="245"/>
        <v>96.14</v>
      </c>
      <c r="CF64" s="31">
        <f t="shared" ca="1" si="246"/>
        <v>505.54</v>
      </c>
      <c r="CG64" s="31">
        <f t="shared" ca="1" si="247"/>
        <v>0</v>
      </c>
      <c r="CH64" s="31">
        <f t="shared" ca="1" si="248"/>
        <v>19543.419999999998</v>
      </c>
      <c r="CI64" s="31">
        <f t="shared" ca="1" si="249"/>
        <v>2820.03</v>
      </c>
      <c r="CJ64" s="31">
        <f t="shared" ca="1" si="250"/>
        <v>2588.2199999999998</v>
      </c>
      <c r="CK64" s="32">
        <f t="shared" ca="1" si="56"/>
        <v>216.36</v>
      </c>
      <c r="CL64" s="32">
        <f t="shared" ca="1" si="57"/>
        <v>0</v>
      </c>
      <c r="CM64" s="32">
        <f t="shared" ca="1" si="58"/>
        <v>75.260000000000005</v>
      </c>
      <c r="CN64" s="32">
        <f t="shared" ca="1" si="59"/>
        <v>232.29</v>
      </c>
      <c r="CO64" s="32">
        <f t="shared" ca="1" si="60"/>
        <v>70.239999999999995</v>
      </c>
      <c r="CP64" s="32">
        <f t="shared" ca="1" si="61"/>
        <v>122.77</v>
      </c>
      <c r="CQ64" s="32">
        <f t="shared" ca="1" si="62"/>
        <v>14.73</v>
      </c>
      <c r="CR64" s="32">
        <f t="shared" ca="1" si="63"/>
        <v>77.45</v>
      </c>
      <c r="CS64" s="32">
        <f t="shared" ca="1" si="64"/>
        <v>0</v>
      </c>
      <c r="CT64" s="32">
        <f t="shared" ca="1" si="65"/>
        <v>2994.12</v>
      </c>
      <c r="CU64" s="32">
        <f t="shared" ca="1" si="66"/>
        <v>432.04</v>
      </c>
      <c r="CV64" s="32">
        <f t="shared" ca="1" si="67"/>
        <v>396.52</v>
      </c>
      <c r="CW64" s="31">
        <f t="shared" ca="1" si="227"/>
        <v>594.00000000000011</v>
      </c>
      <c r="CX64" s="31">
        <f t="shared" ca="1" si="228"/>
        <v>0</v>
      </c>
      <c r="CY64" s="31">
        <f t="shared" ca="1" si="229"/>
        <v>206.62999999999997</v>
      </c>
      <c r="CZ64" s="31">
        <f t="shared" ca="1" si="230"/>
        <v>498.36999999999995</v>
      </c>
      <c r="DA64" s="31">
        <f t="shared" ca="1" si="231"/>
        <v>150.68999999999994</v>
      </c>
      <c r="DB64" s="31">
        <f t="shared" ca="1" si="232"/>
        <v>263.39999999999992</v>
      </c>
      <c r="DC64" s="31">
        <f t="shared" ca="1" si="233"/>
        <v>27.85</v>
      </c>
      <c r="DD64" s="31">
        <f t="shared" ca="1" si="234"/>
        <v>146.44999999999999</v>
      </c>
      <c r="DE64" s="31">
        <f t="shared" ca="1" si="235"/>
        <v>0</v>
      </c>
      <c r="DF64" s="31">
        <f t="shared" ca="1" si="236"/>
        <v>7076.9999999999973</v>
      </c>
      <c r="DG64" s="31">
        <f t="shared" ca="1" si="237"/>
        <v>1021.1800000000001</v>
      </c>
      <c r="DH64" s="31">
        <f t="shared" ca="1" si="238"/>
        <v>937.22999999999968</v>
      </c>
      <c r="DI64" s="32">
        <f t="shared" ca="1" si="68"/>
        <v>29.7</v>
      </c>
      <c r="DJ64" s="32">
        <f t="shared" ca="1" si="69"/>
        <v>0</v>
      </c>
      <c r="DK64" s="32">
        <f t="shared" ca="1" si="70"/>
        <v>10.33</v>
      </c>
      <c r="DL64" s="32">
        <f t="shared" ca="1" si="71"/>
        <v>24.92</v>
      </c>
      <c r="DM64" s="32">
        <f t="shared" ca="1" si="72"/>
        <v>7.53</v>
      </c>
      <c r="DN64" s="32">
        <f t="shared" ca="1" si="73"/>
        <v>13.17</v>
      </c>
      <c r="DO64" s="32">
        <f t="shared" ca="1" si="74"/>
        <v>1.39</v>
      </c>
      <c r="DP64" s="32">
        <f t="shared" ca="1" si="75"/>
        <v>7.32</v>
      </c>
      <c r="DQ64" s="32">
        <f t="shared" ca="1" si="76"/>
        <v>0</v>
      </c>
      <c r="DR64" s="32">
        <f t="shared" ca="1" si="77"/>
        <v>353.85</v>
      </c>
      <c r="DS64" s="32">
        <f t="shared" ca="1" si="78"/>
        <v>51.06</v>
      </c>
      <c r="DT64" s="32">
        <f t="shared" ca="1" si="79"/>
        <v>46.86</v>
      </c>
      <c r="DU64" s="31">
        <f t="shared" ca="1" si="80"/>
        <v>80.290000000000006</v>
      </c>
      <c r="DV64" s="31">
        <f t="shared" ca="1" si="81"/>
        <v>0</v>
      </c>
      <c r="DW64" s="31">
        <f t="shared" ca="1" si="82"/>
        <v>27.17</v>
      </c>
      <c r="DX64" s="31">
        <f t="shared" ca="1" si="83"/>
        <v>64.58</v>
      </c>
      <c r="DY64" s="31">
        <f t="shared" ca="1" si="84"/>
        <v>19.25</v>
      </c>
      <c r="DZ64" s="31">
        <f t="shared" ca="1" si="85"/>
        <v>33.14</v>
      </c>
      <c r="EA64" s="31">
        <f t="shared" ca="1" si="86"/>
        <v>3.45</v>
      </c>
      <c r="EB64" s="31">
        <f t="shared" ca="1" si="87"/>
        <v>17.88</v>
      </c>
      <c r="EC64" s="31">
        <f t="shared" ca="1" si="88"/>
        <v>0</v>
      </c>
      <c r="ED64" s="31">
        <f t="shared" ca="1" si="89"/>
        <v>837.43</v>
      </c>
      <c r="EE64" s="31">
        <f t="shared" ca="1" si="90"/>
        <v>118.89</v>
      </c>
      <c r="EF64" s="31">
        <f t="shared" ca="1" si="91"/>
        <v>107.39</v>
      </c>
      <c r="EG64" s="32">
        <f t="shared" ca="1" si="92"/>
        <v>703.99000000000012</v>
      </c>
      <c r="EH64" s="32">
        <f t="shared" ca="1" si="93"/>
        <v>0</v>
      </c>
      <c r="EI64" s="32">
        <f t="shared" ca="1" si="94"/>
        <v>244.13</v>
      </c>
      <c r="EJ64" s="32">
        <f t="shared" ca="1" si="95"/>
        <v>587.87</v>
      </c>
      <c r="EK64" s="32">
        <f t="shared" ca="1" si="96"/>
        <v>177.46999999999994</v>
      </c>
      <c r="EL64" s="32">
        <f t="shared" ca="1" si="97"/>
        <v>309.70999999999992</v>
      </c>
      <c r="EM64" s="32">
        <f t="shared" ca="1" si="98"/>
        <v>32.690000000000005</v>
      </c>
      <c r="EN64" s="32">
        <f t="shared" ca="1" si="99"/>
        <v>171.64999999999998</v>
      </c>
      <c r="EO64" s="32">
        <f t="shared" ca="1" si="100"/>
        <v>0</v>
      </c>
      <c r="EP64" s="32">
        <f t="shared" ca="1" si="101"/>
        <v>8268.279999999997</v>
      </c>
      <c r="EQ64" s="32">
        <f t="shared" ca="1" si="102"/>
        <v>1191.1300000000001</v>
      </c>
      <c r="ER64" s="32">
        <f t="shared" ca="1" si="103"/>
        <v>1091.4799999999998</v>
      </c>
    </row>
    <row r="65" spans="1:148" x14ac:dyDescent="0.25">
      <c r="A65" t="s">
        <v>484</v>
      </c>
      <c r="B65" s="1" t="s">
        <v>75</v>
      </c>
      <c r="C65" t="str">
        <f t="shared" ca="1" si="1"/>
        <v>120SIMP</v>
      </c>
      <c r="D65" t="str">
        <f t="shared" ca="1" si="2"/>
        <v>Alberta-Montana Intertie - Import</v>
      </c>
      <c r="H65" s="48">
        <v>8.9755932000000005</v>
      </c>
      <c r="N65" s="48">
        <v>18.965525800000002</v>
      </c>
      <c r="Q65" s="32"/>
      <c r="R65" s="32"/>
      <c r="S65" s="32"/>
      <c r="T65" s="32">
        <v>136.97</v>
      </c>
      <c r="U65" s="32"/>
      <c r="V65" s="32"/>
      <c r="W65" s="32"/>
      <c r="X65" s="32"/>
      <c r="Y65" s="32"/>
      <c r="Z65" s="32">
        <v>429</v>
      </c>
      <c r="AA65" s="32"/>
      <c r="AB65" s="32"/>
      <c r="AF65" s="2">
        <v>2.5299999999999998</v>
      </c>
      <c r="AL65" s="2">
        <v>2.5299999999999998</v>
      </c>
      <c r="AO65" s="33"/>
      <c r="AP65" s="33"/>
      <c r="AQ65" s="33"/>
      <c r="AR65" s="33">
        <v>3.47</v>
      </c>
      <c r="AS65" s="33"/>
      <c r="AT65" s="33"/>
      <c r="AU65" s="33"/>
      <c r="AV65" s="33"/>
      <c r="AW65" s="33"/>
      <c r="AX65" s="33">
        <v>10.85</v>
      </c>
      <c r="AY65" s="33"/>
      <c r="AZ65" s="33"/>
      <c r="BA65" s="31">
        <f t="shared" si="44"/>
        <v>0</v>
      </c>
      <c r="BB65" s="31">
        <f t="shared" si="45"/>
        <v>0</v>
      </c>
      <c r="BC65" s="31">
        <f t="shared" si="46"/>
        <v>0</v>
      </c>
      <c r="BD65" s="31">
        <f t="shared" si="47"/>
        <v>0.55000000000000004</v>
      </c>
      <c r="BE65" s="31">
        <f t="shared" si="48"/>
        <v>0</v>
      </c>
      <c r="BF65" s="31">
        <f t="shared" si="49"/>
        <v>0</v>
      </c>
      <c r="BG65" s="31">
        <f t="shared" si="50"/>
        <v>0</v>
      </c>
      <c r="BH65" s="31">
        <f t="shared" si="51"/>
        <v>0</v>
      </c>
      <c r="BI65" s="31">
        <f t="shared" si="52"/>
        <v>0</v>
      </c>
      <c r="BJ65" s="31">
        <f t="shared" si="53"/>
        <v>1.2</v>
      </c>
      <c r="BK65" s="31">
        <f t="shared" si="54"/>
        <v>0</v>
      </c>
      <c r="BL65" s="31">
        <f t="shared" si="55"/>
        <v>0</v>
      </c>
      <c r="BM65" s="6">
        <f t="shared" ca="1" si="252"/>
        <v>3.95E-2</v>
      </c>
      <c r="BN65" s="6">
        <f t="shared" ca="1" si="252"/>
        <v>3.95E-2</v>
      </c>
      <c r="BO65" s="6">
        <f t="shared" ca="1" si="252"/>
        <v>3.95E-2</v>
      </c>
      <c r="BP65" s="6">
        <f t="shared" ca="1" si="252"/>
        <v>3.95E-2</v>
      </c>
      <c r="BQ65" s="6">
        <f t="shared" ca="1" si="252"/>
        <v>3.95E-2</v>
      </c>
      <c r="BR65" s="6">
        <f t="shared" ca="1" si="252"/>
        <v>3.95E-2</v>
      </c>
      <c r="BS65" s="6">
        <f t="shared" ca="1" si="252"/>
        <v>3.95E-2</v>
      </c>
      <c r="BT65" s="6">
        <f t="shared" ca="1" si="252"/>
        <v>3.95E-2</v>
      </c>
      <c r="BU65" s="6">
        <f t="shared" ca="1" si="252"/>
        <v>3.95E-2</v>
      </c>
      <c r="BV65" s="6">
        <f t="shared" ca="1" si="252"/>
        <v>3.95E-2</v>
      </c>
      <c r="BW65" s="6">
        <f t="shared" ca="1" si="252"/>
        <v>3.95E-2</v>
      </c>
      <c r="BX65" s="6">
        <f t="shared" ca="1" si="252"/>
        <v>3.95E-2</v>
      </c>
      <c r="BY65" s="31">
        <f t="shared" ca="1" si="239"/>
        <v>0</v>
      </c>
      <c r="BZ65" s="31">
        <f t="shared" ca="1" si="240"/>
        <v>0</v>
      </c>
      <c r="CA65" s="31">
        <f t="shared" ca="1" si="241"/>
        <v>0</v>
      </c>
      <c r="CB65" s="31">
        <f t="shared" ca="1" si="242"/>
        <v>5.41</v>
      </c>
      <c r="CC65" s="31">
        <f t="shared" ca="1" si="243"/>
        <v>0</v>
      </c>
      <c r="CD65" s="31">
        <f t="shared" ca="1" si="244"/>
        <v>0</v>
      </c>
      <c r="CE65" s="31">
        <f t="shared" ca="1" si="245"/>
        <v>0</v>
      </c>
      <c r="CF65" s="31">
        <f t="shared" ca="1" si="246"/>
        <v>0</v>
      </c>
      <c r="CG65" s="31">
        <f t="shared" ca="1" si="247"/>
        <v>0</v>
      </c>
      <c r="CH65" s="31">
        <f t="shared" ca="1" si="248"/>
        <v>16.95</v>
      </c>
      <c r="CI65" s="31">
        <f t="shared" ca="1" si="249"/>
        <v>0</v>
      </c>
      <c r="CJ65" s="31">
        <f t="shared" ca="1" si="250"/>
        <v>0</v>
      </c>
      <c r="CK65" s="32">
        <f t="shared" ca="1" si="56"/>
        <v>0</v>
      </c>
      <c r="CL65" s="32">
        <f t="shared" ca="1" si="57"/>
        <v>0</v>
      </c>
      <c r="CM65" s="32">
        <f t="shared" ca="1" si="58"/>
        <v>0</v>
      </c>
      <c r="CN65" s="32">
        <f t="shared" ca="1" si="59"/>
        <v>0.75</v>
      </c>
      <c r="CO65" s="32">
        <f t="shared" ca="1" si="60"/>
        <v>0</v>
      </c>
      <c r="CP65" s="32">
        <f t="shared" ca="1" si="61"/>
        <v>0</v>
      </c>
      <c r="CQ65" s="32">
        <f t="shared" ca="1" si="62"/>
        <v>0</v>
      </c>
      <c r="CR65" s="32">
        <f t="shared" ca="1" si="63"/>
        <v>0</v>
      </c>
      <c r="CS65" s="32">
        <f t="shared" ca="1" si="64"/>
        <v>0</v>
      </c>
      <c r="CT65" s="32">
        <f t="shared" ca="1" si="65"/>
        <v>2.36</v>
      </c>
      <c r="CU65" s="32">
        <f t="shared" ca="1" si="66"/>
        <v>0</v>
      </c>
      <c r="CV65" s="32">
        <f t="shared" ca="1" si="67"/>
        <v>0</v>
      </c>
      <c r="CW65" s="31">
        <f t="shared" ca="1" si="227"/>
        <v>0</v>
      </c>
      <c r="CX65" s="31">
        <f t="shared" ca="1" si="228"/>
        <v>0</v>
      </c>
      <c r="CY65" s="31">
        <f t="shared" ca="1" si="229"/>
        <v>0</v>
      </c>
      <c r="CZ65" s="31">
        <f t="shared" ca="1" si="230"/>
        <v>2.1399999999999997</v>
      </c>
      <c r="DA65" s="31">
        <f t="shared" ca="1" si="231"/>
        <v>0</v>
      </c>
      <c r="DB65" s="31">
        <f t="shared" ca="1" si="232"/>
        <v>0</v>
      </c>
      <c r="DC65" s="31">
        <f t="shared" ca="1" si="233"/>
        <v>0</v>
      </c>
      <c r="DD65" s="31">
        <f t="shared" ca="1" si="234"/>
        <v>0</v>
      </c>
      <c r="DE65" s="31">
        <f t="shared" ca="1" si="235"/>
        <v>0</v>
      </c>
      <c r="DF65" s="31">
        <f t="shared" ca="1" si="236"/>
        <v>7.2599999999999989</v>
      </c>
      <c r="DG65" s="31">
        <f t="shared" ca="1" si="237"/>
        <v>0</v>
      </c>
      <c r="DH65" s="31">
        <f t="shared" ca="1" si="238"/>
        <v>0</v>
      </c>
      <c r="DI65" s="32">
        <f t="shared" ca="1" si="68"/>
        <v>0</v>
      </c>
      <c r="DJ65" s="32">
        <f t="shared" ca="1" si="69"/>
        <v>0</v>
      </c>
      <c r="DK65" s="32">
        <f t="shared" ca="1" si="70"/>
        <v>0</v>
      </c>
      <c r="DL65" s="32">
        <f t="shared" ca="1" si="71"/>
        <v>0.11</v>
      </c>
      <c r="DM65" s="32">
        <f t="shared" ca="1" si="72"/>
        <v>0</v>
      </c>
      <c r="DN65" s="32">
        <f t="shared" ca="1" si="73"/>
        <v>0</v>
      </c>
      <c r="DO65" s="32">
        <f t="shared" ca="1" si="74"/>
        <v>0</v>
      </c>
      <c r="DP65" s="32">
        <f t="shared" ca="1" si="75"/>
        <v>0</v>
      </c>
      <c r="DQ65" s="32">
        <f t="shared" ca="1" si="76"/>
        <v>0</v>
      </c>
      <c r="DR65" s="32">
        <f t="shared" ca="1" si="77"/>
        <v>0.36</v>
      </c>
      <c r="DS65" s="32">
        <f t="shared" ca="1" si="78"/>
        <v>0</v>
      </c>
      <c r="DT65" s="32">
        <f t="shared" ca="1" si="79"/>
        <v>0</v>
      </c>
      <c r="DU65" s="31">
        <f t="shared" ca="1" si="80"/>
        <v>0</v>
      </c>
      <c r="DV65" s="31">
        <f t="shared" ca="1" si="81"/>
        <v>0</v>
      </c>
      <c r="DW65" s="31">
        <f t="shared" ca="1" si="82"/>
        <v>0</v>
      </c>
      <c r="DX65" s="31">
        <f t="shared" ca="1" si="83"/>
        <v>0.28000000000000003</v>
      </c>
      <c r="DY65" s="31">
        <f t="shared" ca="1" si="84"/>
        <v>0</v>
      </c>
      <c r="DZ65" s="31">
        <f t="shared" ca="1" si="85"/>
        <v>0</v>
      </c>
      <c r="EA65" s="31">
        <f t="shared" ca="1" si="86"/>
        <v>0</v>
      </c>
      <c r="EB65" s="31">
        <f t="shared" ca="1" si="87"/>
        <v>0</v>
      </c>
      <c r="EC65" s="31">
        <f t="shared" ca="1" si="88"/>
        <v>0</v>
      </c>
      <c r="ED65" s="31">
        <f t="shared" ca="1" si="89"/>
        <v>0.86</v>
      </c>
      <c r="EE65" s="31">
        <f t="shared" ca="1" si="90"/>
        <v>0</v>
      </c>
      <c r="EF65" s="31">
        <f t="shared" ca="1" si="91"/>
        <v>0</v>
      </c>
      <c r="EG65" s="32">
        <f t="shared" ca="1" si="92"/>
        <v>0</v>
      </c>
      <c r="EH65" s="32">
        <f t="shared" ca="1" si="93"/>
        <v>0</v>
      </c>
      <c r="EI65" s="32">
        <f t="shared" ca="1" si="94"/>
        <v>0</v>
      </c>
      <c r="EJ65" s="32">
        <f t="shared" ca="1" si="95"/>
        <v>2.5299999999999994</v>
      </c>
      <c r="EK65" s="32">
        <f t="shared" ca="1" si="96"/>
        <v>0</v>
      </c>
      <c r="EL65" s="32">
        <f t="shared" ca="1" si="97"/>
        <v>0</v>
      </c>
      <c r="EM65" s="32">
        <f t="shared" ca="1" si="98"/>
        <v>0</v>
      </c>
      <c r="EN65" s="32">
        <f t="shared" ca="1" si="99"/>
        <v>0</v>
      </c>
      <c r="EO65" s="32">
        <f t="shared" ca="1" si="100"/>
        <v>0</v>
      </c>
      <c r="EP65" s="32">
        <f t="shared" ca="1" si="101"/>
        <v>8.4799999999999986</v>
      </c>
      <c r="EQ65" s="32">
        <f t="shared" ca="1" si="102"/>
        <v>0</v>
      </c>
      <c r="ER65" s="32">
        <f t="shared" ca="1" si="103"/>
        <v>0</v>
      </c>
    </row>
    <row r="66" spans="1:148" x14ac:dyDescent="0.25">
      <c r="A66" t="s">
        <v>484</v>
      </c>
      <c r="B66" s="1" t="s">
        <v>76</v>
      </c>
      <c r="C66" t="str">
        <f t="shared" ca="1" si="1"/>
        <v>SPCIMP</v>
      </c>
      <c r="D66" t="str">
        <f t="shared" ca="1" si="2"/>
        <v>Alberta-Saskatchewan Intertie - Import</v>
      </c>
      <c r="N66" s="48">
        <v>145</v>
      </c>
      <c r="Q66" s="32"/>
      <c r="R66" s="32"/>
      <c r="S66" s="32"/>
      <c r="T66" s="32"/>
      <c r="U66" s="32"/>
      <c r="V66" s="32"/>
      <c r="W66" s="32"/>
      <c r="X66" s="32"/>
      <c r="Y66" s="32"/>
      <c r="Z66" s="32">
        <v>5735.67</v>
      </c>
      <c r="AA66" s="32"/>
      <c r="AB66" s="32"/>
      <c r="AL66" s="2">
        <v>6.4</v>
      </c>
      <c r="AO66" s="33"/>
      <c r="AP66" s="33"/>
      <c r="AQ66" s="33"/>
      <c r="AR66" s="33"/>
      <c r="AS66" s="33"/>
      <c r="AT66" s="33"/>
      <c r="AU66" s="33"/>
      <c r="AV66" s="33"/>
      <c r="AW66" s="33"/>
      <c r="AX66" s="33">
        <v>367.08</v>
      </c>
      <c r="AY66" s="33"/>
      <c r="AZ66" s="33"/>
      <c r="BA66" s="31">
        <f t="shared" si="44"/>
        <v>0</v>
      </c>
      <c r="BB66" s="31">
        <f t="shared" si="45"/>
        <v>0</v>
      </c>
      <c r="BC66" s="31">
        <f t="shared" si="46"/>
        <v>0</v>
      </c>
      <c r="BD66" s="31">
        <f t="shared" si="47"/>
        <v>0</v>
      </c>
      <c r="BE66" s="31">
        <f t="shared" si="48"/>
        <v>0</v>
      </c>
      <c r="BF66" s="31">
        <f t="shared" si="49"/>
        <v>0</v>
      </c>
      <c r="BG66" s="31">
        <f t="shared" si="50"/>
        <v>0</v>
      </c>
      <c r="BH66" s="31">
        <f t="shared" si="51"/>
        <v>0</v>
      </c>
      <c r="BI66" s="31">
        <f t="shared" si="52"/>
        <v>0</v>
      </c>
      <c r="BJ66" s="31">
        <f t="shared" si="53"/>
        <v>16.059999999999999</v>
      </c>
      <c r="BK66" s="31">
        <f t="shared" si="54"/>
        <v>0</v>
      </c>
      <c r="BL66" s="31">
        <f t="shared" si="55"/>
        <v>0</v>
      </c>
      <c r="BM66" s="6">
        <f t="shared" ca="1" si="252"/>
        <v>4.5999999999999999E-2</v>
      </c>
      <c r="BN66" s="6">
        <f t="shared" ca="1" si="252"/>
        <v>4.5999999999999999E-2</v>
      </c>
      <c r="BO66" s="6">
        <f t="shared" ca="1" si="252"/>
        <v>4.5999999999999999E-2</v>
      </c>
      <c r="BP66" s="6">
        <f t="shared" ca="1" si="252"/>
        <v>4.5999999999999999E-2</v>
      </c>
      <c r="BQ66" s="6">
        <f t="shared" ca="1" si="252"/>
        <v>4.5999999999999999E-2</v>
      </c>
      <c r="BR66" s="6">
        <f t="shared" ca="1" si="252"/>
        <v>4.5999999999999999E-2</v>
      </c>
      <c r="BS66" s="6">
        <f t="shared" ca="1" si="252"/>
        <v>4.5999999999999999E-2</v>
      </c>
      <c r="BT66" s="6">
        <f t="shared" ca="1" si="252"/>
        <v>4.5999999999999999E-2</v>
      </c>
      <c r="BU66" s="6">
        <f t="shared" ca="1" si="252"/>
        <v>4.5999999999999999E-2</v>
      </c>
      <c r="BV66" s="6">
        <f t="shared" ca="1" si="252"/>
        <v>4.5999999999999999E-2</v>
      </c>
      <c r="BW66" s="6">
        <f t="shared" ca="1" si="252"/>
        <v>4.5999999999999999E-2</v>
      </c>
      <c r="BX66" s="6">
        <f t="shared" ca="1" si="252"/>
        <v>4.5999999999999999E-2</v>
      </c>
      <c r="BY66" s="31">
        <f t="shared" ca="1" si="239"/>
        <v>0</v>
      </c>
      <c r="BZ66" s="31">
        <f t="shared" ca="1" si="240"/>
        <v>0</v>
      </c>
      <c r="CA66" s="31">
        <f t="shared" ca="1" si="241"/>
        <v>0</v>
      </c>
      <c r="CB66" s="31">
        <f t="shared" ca="1" si="242"/>
        <v>0</v>
      </c>
      <c r="CC66" s="31">
        <f t="shared" ca="1" si="243"/>
        <v>0</v>
      </c>
      <c r="CD66" s="31">
        <f t="shared" ca="1" si="244"/>
        <v>0</v>
      </c>
      <c r="CE66" s="31">
        <f t="shared" ca="1" si="245"/>
        <v>0</v>
      </c>
      <c r="CF66" s="31">
        <f t="shared" ca="1" si="246"/>
        <v>0</v>
      </c>
      <c r="CG66" s="31">
        <f t="shared" ca="1" si="247"/>
        <v>0</v>
      </c>
      <c r="CH66" s="31">
        <f t="shared" ca="1" si="248"/>
        <v>263.83999999999997</v>
      </c>
      <c r="CI66" s="31">
        <f t="shared" ca="1" si="249"/>
        <v>0</v>
      </c>
      <c r="CJ66" s="31">
        <f t="shared" ca="1" si="250"/>
        <v>0</v>
      </c>
      <c r="CK66" s="32">
        <f t="shared" ca="1" si="56"/>
        <v>0</v>
      </c>
      <c r="CL66" s="32">
        <f t="shared" ca="1" si="57"/>
        <v>0</v>
      </c>
      <c r="CM66" s="32">
        <f t="shared" ca="1" si="58"/>
        <v>0</v>
      </c>
      <c r="CN66" s="32">
        <f t="shared" ca="1" si="59"/>
        <v>0</v>
      </c>
      <c r="CO66" s="32">
        <f t="shared" ca="1" si="60"/>
        <v>0</v>
      </c>
      <c r="CP66" s="32">
        <f t="shared" ca="1" si="61"/>
        <v>0</v>
      </c>
      <c r="CQ66" s="32">
        <f t="shared" ca="1" si="62"/>
        <v>0</v>
      </c>
      <c r="CR66" s="32">
        <f t="shared" ca="1" si="63"/>
        <v>0</v>
      </c>
      <c r="CS66" s="32">
        <f t="shared" ca="1" si="64"/>
        <v>0</v>
      </c>
      <c r="CT66" s="32">
        <f t="shared" ca="1" si="65"/>
        <v>31.55</v>
      </c>
      <c r="CU66" s="32">
        <f t="shared" ca="1" si="66"/>
        <v>0</v>
      </c>
      <c r="CV66" s="32">
        <f t="shared" ca="1" si="67"/>
        <v>0</v>
      </c>
      <c r="CW66" s="31">
        <f t="shared" ca="1" si="227"/>
        <v>0</v>
      </c>
      <c r="CX66" s="31">
        <f t="shared" ca="1" si="228"/>
        <v>0</v>
      </c>
      <c r="CY66" s="31">
        <f t="shared" ca="1" si="229"/>
        <v>0</v>
      </c>
      <c r="CZ66" s="31">
        <f t="shared" ca="1" si="230"/>
        <v>0</v>
      </c>
      <c r="DA66" s="31">
        <f t="shared" ca="1" si="231"/>
        <v>0</v>
      </c>
      <c r="DB66" s="31">
        <f t="shared" ca="1" si="232"/>
        <v>0</v>
      </c>
      <c r="DC66" s="31">
        <f t="shared" ca="1" si="233"/>
        <v>0</v>
      </c>
      <c r="DD66" s="31">
        <f t="shared" ca="1" si="234"/>
        <v>0</v>
      </c>
      <c r="DE66" s="31">
        <f t="shared" ca="1" si="235"/>
        <v>0</v>
      </c>
      <c r="DF66" s="31">
        <f t="shared" ca="1" si="236"/>
        <v>-87.75</v>
      </c>
      <c r="DG66" s="31">
        <f t="shared" ca="1" si="237"/>
        <v>0</v>
      </c>
      <c r="DH66" s="31">
        <f t="shared" ca="1" si="238"/>
        <v>0</v>
      </c>
      <c r="DI66" s="32">
        <f t="shared" ca="1" si="68"/>
        <v>0</v>
      </c>
      <c r="DJ66" s="32">
        <f t="shared" ca="1" si="69"/>
        <v>0</v>
      </c>
      <c r="DK66" s="32">
        <f t="shared" ca="1" si="70"/>
        <v>0</v>
      </c>
      <c r="DL66" s="32">
        <f t="shared" ca="1" si="71"/>
        <v>0</v>
      </c>
      <c r="DM66" s="32">
        <f t="shared" ca="1" si="72"/>
        <v>0</v>
      </c>
      <c r="DN66" s="32">
        <f t="shared" ca="1" si="73"/>
        <v>0</v>
      </c>
      <c r="DO66" s="32">
        <f t="shared" ca="1" si="74"/>
        <v>0</v>
      </c>
      <c r="DP66" s="32">
        <f t="shared" ca="1" si="75"/>
        <v>0</v>
      </c>
      <c r="DQ66" s="32">
        <f t="shared" ca="1" si="76"/>
        <v>0</v>
      </c>
      <c r="DR66" s="32">
        <f t="shared" ca="1" si="77"/>
        <v>-4.3899999999999997</v>
      </c>
      <c r="DS66" s="32">
        <f t="shared" ca="1" si="78"/>
        <v>0</v>
      </c>
      <c r="DT66" s="32">
        <f t="shared" ca="1" si="79"/>
        <v>0</v>
      </c>
      <c r="DU66" s="31">
        <f t="shared" ca="1" si="80"/>
        <v>0</v>
      </c>
      <c r="DV66" s="31">
        <f t="shared" ca="1" si="81"/>
        <v>0</v>
      </c>
      <c r="DW66" s="31">
        <f t="shared" ca="1" si="82"/>
        <v>0</v>
      </c>
      <c r="DX66" s="31">
        <f t="shared" ca="1" si="83"/>
        <v>0</v>
      </c>
      <c r="DY66" s="31">
        <f t="shared" ca="1" si="84"/>
        <v>0</v>
      </c>
      <c r="DZ66" s="31">
        <f t="shared" ca="1" si="85"/>
        <v>0</v>
      </c>
      <c r="EA66" s="31">
        <f t="shared" ca="1" si="86"/>
        <v>0</v>
      </c>
      <c r="EB66" s="31">
        <f t="shared" ca="1" si="87"/>
        <v>0</v>
      </c>
      <c r="EC66" s="31">
        <f t="shared" ca="1" si="88"/>
        <v>0</v>
      </c>
      <c r="ED66" s="31">
        <f t="shared" ca="1" si="89"/>
        <v>-10.38</v>
      </c>
      <c r="EE66" s="31">
        <f t="shared" ca="1" si="90"/>
        <v>0</v>
      </c>
      <c r="EF66" s="31">
        <f t="shared" ca="1" si="91"/>
        <v>0</v>
      </c>
      <c r="EG66" s="32">
        <f t="shared" ca="1" si="92"/>
        <v>0</v>
      </c>
      <c r="EH66" s="32">
        <f t="shared" ca="1" si="93"/>
        <v>0</v>
      </c>
      <c r="EI66" s="32">
        <f t="shared" ca="1" si="94"/>
        <v>0</v>
      </c>
      <c r="EJ66" s="32">
        <f t="shared" ca="1" si="95"/>
        <v>0</v>
      </c>
      <c r="EK66" s="32">
        <f t="shared" ca="1" si="96"/>
        <v>0</v>
      </c>
      <c r="EL66" s="32">
        <f t="shared" ca="1" si="97"/>
        <v>0</v>
      </c>
      <c r="EM66" s="32">
        <f t="shared" ca="1" si="98"/>
        <v>0</v>
      </c>
      <c r="EN66" s="32">
        <f t="shared" ca="1" si="99"/>
        <v>0</v>
      </c>
      <c r="EO66" s="32">
        <f t="shared" ca="1" si="100"/>
        <v>0</v>
      </c>
      <c r="EP66" s="32">
        <f t="shared" ca="1" si="101"/>
        <v>-102.52</v>
      </c>
      <c r="EQ66" s="32">
        <f t="shared" ca="1" si="102"/>
        <v>0</v>
      </c>
      <c r="ER66" s="32">
        <f t="shared" ca="1" si="103"/>
        <v>0</v>
      </c>
    </row>
    <row r="67" spans="1:148" x14ac:dyDescent="0.25">
      <c r="A67" t="s">
        <v>485</v>
      </c>
      <c r="B67" s="1" t="s">
        <v>66</v>
      </c>
      <c r="C67" t="str">
        <f t="shared" ca="1" si="1"/>
        <v>BCHIMP</v>
      </c>
      <c r="D67" t="str">
        <f t="shared" ca="1" si="2"/>
        <v>Alberta-BC Intertie - Import</v>
      </c>
      <c r="H67" s="48">
        <v>400</v>
      </c>
      <c r="I67" s="48">
        <v>1068</v>
      </c>
      <c r="J67" s="48">
        <v>424</v>
      </c>
      <c r="Q67" s="32"/>
      <c r="R67" s="32"/>
      <c r="S67" s="32"/>
      <c r="T67" s="32">
        <v>6586.5</v>
      </c>
      <c r="U67" s="32">
        <v>17943.75</v>
      </c>
      <c r="V67" s="32">
        <v>13076.77</v>
      </c>
      <c r="W67" s="32"/>
      <c r="X67" s="32"/>
      <c r="Y67" s="32"/>
      <c r="Z67" s="32"/>
      <c r="AA67" s="32"/>
      <c r="AB67" s="32"/>
      <c r="AF67" s="2">
        <v>2.56</v>
      </c>
      <c r="AG67" s="2">
        <v>2.56</v>
      </c>
      <c r="AH67" s="2">
        <v>2.56</v>
      </c>
      <c r="AO67" s="33"/>
      <c r="AP67" s="33"/>
      <c r="AQ67" s="33"/>
      <c r="AR67" s="33">
        <v>168.61</v>
      </c>
      <c r="AS67" s="33">
        <v>459.36</v>
      </c>
      <c r="AT67" s="33">
        <v>334.77</v>
      </c>
      <c r="AU67" s="33"/>
      <c r="AV67" s="33"/>
      <c r="AW67" s="33"/>
      <c r="AX67" s="33"/>
      <c r="AY67" s="33"/>
      <c r="AZ67" s="33"/>
      <c r="BA67" s="31">
        <f t="shared" si="44"/>
        <v>0</v>
      </c>
      <c r="BB67" s="31">
        <f t="shared" si="45"/>
        <v>0</v>
      </c>
      <c r="BC67" s="31">
        <f t="shared" si="46"/>
        <v>0</v>
      </c>
      <c r="BD67" s="31">
        <f t="shared" si="47"/>
        <v>26.35</v>
      </c>
      <c r="BE67" s="31">
        <f t="shared" si="48"/>
        <v>71.78</v>
      </c>
      <c r="BF67" s="31">
        <f t="shared" si="49"/>
        <v>52.31</v>
      </c>
      <c r="BG67" s="31">
        <f t="shared" si="50"/>
        <v>0</v>
      </c>
      <c r="BH67" s="31">
        <f t="shared" si="51"/>
        <v>0</v>
      </c>
      <c r="BI67" s="31">
        <f t="shared" si="52"/>
        <v>0</v>
      </c>
      <c r="BJ67" s="31">
        <f t="shared" si="53"/>
        <v>0</v>
      </c>
      <c r="BK67" s="31">
        <f t="shared" si="54"/>
        <v>0</v>
      </c>
      <c r="BL67" s="31">
        <f t="shared" si="55"/>
        <v>0</v>
      </c>
      <c r="BM67" s="6">
        <f t="shared" ca="1" si="252"/>
        <v>3.5900000000000001E-2</v>
      </c>
      <c r="BN67" s="6">
        <f t="shared" ca="1" si="252"/>
        <v>3.5900000000000001E-2</v>
      </c>
      <c r="BO67" s="6">
        <f t="shared" ca="1" si="252"/>
        <v>3.5900000000000001E-2</v>
      </c>
      <c r="BP67" s="6">
        <f t="shared" ca="1" si="252"/>
        <v>3.5900000000000001E-2</v>
      </c>
      <c r="BQ67" s="6">
        <f t="shared" ca="1" si="252"/>
        <v>3.5900000000000001E-2</v>
      </c>
      <c r="BR67" s="6">
        <f t="shared" ca="1" si="252"/>
        <v>3.5900000000000001E-2</v>
      </c>
      <c r="BS67" s="6">
        <f t="shared" ca="1" si="252"/>
        <v>3.5900000000000001E-2</v>
      </c>
      <c r="BT67" s="6">
        <f t="shared" ca="1" si="252"/>
        <v>3.5900000000000001E-2</v>
      </c>
      <c r="BU67" s="6">
        <f t="shared" ca="1" si="252"/>
        <v>3.5900000000000001E-2</v>
      </c>
      <c r="BV67" s="6">
        <f t="shared" ca="1" si="252"/>
        <v>3.5900000000000001E-2</v>
      </c>
      <c r="BW67" s="6">
        <f t="shared" ca="1" si="252"/>
        <v>3.5900000000000001E-2</v>
      </c>
      <c r="BX67" s="6">
        <f t="shared" ca="1" si="252"/>
        <v>3.5900000000000001E-2</v>
      </c>
      <c r="BY67" s="31">
        <f t="shared" ca="1" si="239"/>
        <v>0</v>
      </c>
      <c r="BZ67" s="31">
        <f t="shared" ca="1" si="240"/>
        <v>0</v>
      </c>
      <c r="CA67" s="31">
        <f t="shared" ca="1" si="241"/>
        <v>0</v>
      </c>
      <c r="CB67" s="31">
        <f t="shared" ca="1" si="242"/>
        <v>236.46</v>
      </c>
      <c r="CC67" s="31">
        <f t="shared" ca="1" si="243"/>
        <v>644.17999999999995</v>
      </c>
      <c r="CD67" s="31">
        <f t="shared" ca="1" si="244"/>
        <v>469.46</v>
      </c>
      <c r="CE67" s="31">
        <f t="shared" ca="1" si="245"/>
        <v>0</v>
      </c>
      <c r="CF67" s="31">
        <f t="shared" ca="1" si="246"/>
        <v>0</v>
      </c>
      <c r="CG67" s="31">
        <f t="shared" ca="1" si="247"/>
        <v>0</v>
      </c>
      <c r="CH67" s="31">
        <f t="shared" ca="1" si="248"/>
        <v>0</v>
      </c>
      <c r="CI67" s="31">
        <f t="shared" ca="1" si="249"/>
        <v>0</v>
      </c>
      <c r="CJ67" s="31">
        <f t="shared" ca="1" si="250"/>
        <v>0</v>
      </c>
      <c r="CK67" s="32">
        <f t="shared" ca="1" si="56"/>
        <v>0</v>
      </c>
      <c r="CL67" s="32">
        <f t="shared" ca="1" si="57"/>
        <v>0</v>
      </c>
      <c r="CM67" s="32">
        <f t="shared" ca="1" si="58"/>
        <v>0</v>
      </c>
      <c r="CN67" s="32">
        <f t="shared" ca="1" si="59"/>
        <v>36.229999999999997</v>
      </c>
      <c r="CO67" s="32">
        <f t="shared" ca="1" si="60"/>
        <v>98.69</v>
      </c>
      <c r="CP67" s="32">
        <f t="shared" ca="1" si="61"/>
        <v>71.92</v>
      </c>
      <c r="CQ67" s="32">
        <f t="shared" ca="1" si="62"/>
        <v>0</v>
      </c>
      <c r="CR67" s="32">
        <f t="shared" ca="1" si="63"/>
        <v>0</v>
      </c>
      <c r="CS67" s="32">
        <f t="shared" ca="1" si="64"/>
        <v>0</v>
      </c>
      <c r="CT67" s="32">
        <f t="shared" ca="1" si="65"/>
        <v>0</v>
      </c>
      <c r="CU67" s="32">
        <f t="shared" ca="1" si="66"/>
        <v>0</v>
      </c>
      <c r="CV67" s="32">
        <f t="shared" ca="1" si="67"/>
        <v>0</v>
      </c>
      <c r="CW67" s="31">
        <f t="shared" ca="1" si="227"/>
        <v>0</v>
      </c>
      <c r="CX67" s="31">
        <f t="shared" ca="1" si="228"/>
        <v>0</v>
      </c>
      <c r="CY67" s="31">
        <f t="shared" ca="1" si="229"/>
        <v>0</v>
      </c>
      <c r="CZ67" s="31">
        <f t="shared" ca="1" si="230"/>
        <v>77.72999999999999</v>
      </c>
      <c r="DA67" s="31">
        <f t="shared" ca="1" si="231"/>
        <v>211.72999999999988</v>
      </c>
      <c r="DB67" s="31">
        <f t="shared" ca="1" si="232"/>
        <v>154.30000000000001</v>
      </c>
      <c r="DC67" s="31">
        <f t="shared" ca="1" si="233"/>
        <v>0</v>
      </c>
      <c r="DD67" s="31">
        <f t="shared" ca="1" si="234"/>
        <v>0</v>
      </c>
      <c r="DE67" s="31">
        <f t="shared" ca="1" si="235"/>
        <v>0</v>
      </c>
      <c r="DF67" s="31">
        <f t="shared" ca="1" si="236"/>
        <v>0</v>
      </c>
      <c r="DG67" s="31">
        <f t="shared" ca="1" si="237"/>
        <v>0</v>
      </c>
      <c r="DH67" s="31">
        <f t="shared" ca="1" si="238"/>
        <v>0</v>
      </c>
      <c r="DI67" s="32">
        <f t="shared" ca="1" si="68"/>
        <v>0</v>
      </c>
      <c r="DJ67" s="32">
        <f t="shared" ca="1" si="69"/>
        <v>0</v>
      </c>
      <c r="DK67" s="32">
        <f t="shared" ca="1" si="70"/>
        <v>0</v>
      </c>
      <c r="DL67" s="32">
        <f t="shared" ca="1" si="71"/>
        <v>3.89</v>
      </c>
      <c r="DM67" s="32">
        <f t="shared" ca="1" si="72"/>
        <v>10.59</v>
      </c>
      <c r="DN67" s="32">
        <f t="shared" ca="1" si="73"/>
        <v>7.72</v>
      </c>
      <c r="DO67" s="32">
        <f t="shared" ca="1" si="74"/>
        <v>0</v>
      </c>
      <c r="DP67" s="32">
        <f t="shared" ca="1" si="75"/>
        <v>0</v>
      </c>
      <c r="DQ67" s="32">
        <f t="shared" ca="1" si="76"/>
        <v>0</v>
      </c>
      <c r="DR67" s="32">
        <f t="shared" ca="1" si="77"/>
        <v>0</v>
      </c>
      <c r="DS67" s="32">
        <f t="shared" ca="1" si="78"/>
        <v>0</v>
      </c>
      <c r="DT67" s="32">
        <f t="shared" ca="1" si="79"/>
        <v>0</v>
      </c>
      <c r="DU67" s="31">
        <f t="shared" ca="1" si="80"/>
        <v>0</v>
      </c>
      <c r="DV67" s="31">
        <f t="shared" ca="1" si="81"/>
        <v>0</v>
      </c>
      <c r="DW67" s="31">
        <f t="shared" ca="1" si="82"/>
        <v>0</v>
      </c>
      <c r="DX67" s="31">
        <f t="shared" ca="1" si="83"/>
        <v>10.07</v>
      </c>
      <c r="DY67" s="31">
        <f t="shared" ca="1" si="84"/>
        <v>27.05</v>
      </c>
      <c r="DZ67" s="31">
        <f t="shared" ca="1" si="85"/>
        <v>19.420000000000002</v>
      </c>
      <c r="EA67" s="31">
        <f t="shared" ca="1" si="86"/>
        <v>0</v>
      </c>
      <c r="EB67" s="31">
        <f t="shared" ca="1" si="87"/>
        <v>0</v>
      </c>
      <c r="EC67" s="31">
        <f t="shared" ca="1" si="88"/>
        <v>0</v>
      </c>
      <c r="ED67" s="31">
        <f t="shared" ca="1" si="89"/>
        <v>0</v>
      </c>
      <c r="EE67" s="31">
        <f t="shared" ca="1" si="90"/>
        <v>0</v>
      </c>
      <c r="EF67" s="31">
        <f t="shared" ca="1" si="91"/>
        <v>0</v>
      </c>
      <c r="EG67" s="32">
        <f t="shared" ca="1" si="92"/>
        <v>0</v>
      </c>
      <c r="EH67" s="32">
        <f t="shared" ca="1" si="93"/>
        <v>0</v>
      </c>
      <c r="EI67" s="32">
        <f t="shared" ca="1" si="94"/>
        <v>0</v>
      </c>
      <c r="EJ67" s="32">
        <f t="shared" ca="1" si="95"/>
        <v>91.69</v>
      </c>
      <c r="EK67" s="32">
        <f t="shared" ca="1" si="96"/>
        <v>249.36999999999989</v>
      </c>
      <c r="EL67" s="32">
        <f t="shared" ca="1" si="97"/>
        <v>181.44</v>
      </c>
      <c r="EM67" s="32">
        <f t="shared" ca="1" si="98"/>
        <v>0</v>
      </c>
      <c r="EN67" s="32">
        <f t="shared" ca="1" si="99"/>
        <v>0</v>
      </c>
      <c r="EO67" s="32">
        <f t="shared" ca="1" si="100"/>
        <v>0</v>
      </c>
      <c r="EP67" s="32">
        <f t="shared" ca="1" si="101"/>
        <v>0</v>
      </c>
      <c r="EQ67" s="32">
        <f t="shared" ca="1" si="102"/>
        <v>0</v>
      </c>
      <c r="ER67" s="32">
        <f t="shared" ca="1" si="103"/>
        <v>0</v>
      </c>
    </row>
    <row r="68" spans="1:148" x14ac:dyDescent="0.25">
      <c r="A68" t="s">
        <v>485</v>
      </c>
      <c r="B68" s="1" t="s">
        <v>67</v>
      </c>
      <c r="C68" t="str">
        <f t="shared" ca="1" si="1"/>
        <v>BCHEXP</v>
      </c>
      <c r="D68" t="str">
        <f t="shared" ca="1" si="2"/>
        <v>Alberta-BC Intertie - Export</v>
      </c>
      <c r="F68" s="48">
        <v>285</v>
      </c>
      <c r="K68" s="48">
        <v>2887</v>
      </c>
      <c r="Q68" s="32"/>
      <c r="R68" s="32">
        <v>4098.76</v>
      </c>
      <c r="S68" s="32"/>
      <c r="T68" s="32"/>
      <c r="U68" s="32"/>
      <c r="V68" s="32"/>
      <c r="W68" s="32">
        <v>51961.94</v>
      </c>
      <c r="X68" s="32"/>
      <c r="Y68" s="32"/>
      <c r="Z68" s="32"/>
      <c r="AA68" s="32"/>
      <c r="AB68" s="32"/>
      <c r="AD68" s="2">
        <v>0.77</v>
      </c>
      <c r="AI68" s="2">
        <v>0.77</v>
      </c>
      <c r="AO68" s="33"/>
      <c r="AP68" s="33">
        <v>31.56</v>
      </c>
      <c r="AQ68" s="33"/>
      <c r="AR68" s="33"/>
      <c r="AS68" s="33"/>
      <c r="AT68" s="33"/>
      <c r="AU68" s="33">
        <v>400.11</v>
      </c>
      <c r="AV68" s="33"/>
      <c r="AW68" s="33"/>
      <c r="AX68" s="33"/>
      <c r="AY68" s="33"/>
      <c r="AZ68" s="33"/>
      <c r="BA68" s="31">
        <f t="shared" si="44"/>
        <v>0</v>
      </c>
      <c r="BB68" s="31">
        <f t="shared" si="45"/>
        <v>2.87</v>
      </c>
      <c r="BC68" s="31">
        <f t="shared" si="46"/>
        <v>0</v>
      </c>
      <c r="BD68" s="31">
        <f t="shared" si="47"/>
        <v>0</v>
      </c>
      <c r="BE68" s="31">
        <f t="shared" si="48"/>
        <v>0</v>
      </c>
      <c r="BF68" s="31">
        <f t="shared" si="49"/>
        <v>0</v>
      </c>
      <c r="BG68" s="31">
        <f t="shared" si="50"/>
        <v>280.58999999999997</v>
      </c>
      <c r="BH68" s="31">
        <f t="shared" si="51"/>
        <v>0</v>
      </c>
      <c r="BI68" s="31">
        <f t="shared" si="52"/>
        <v>0</v>
      </c>
      <c r="BJ68" s="31">
        <f t="shared" si="53"/>
        <v>0</v>
      </c>
      <c r="BK68" s="31">
        <f t="shared" si="54"/>
        <v>0</v>
      </c>
      <c r="BL68" s="31">
        <f t="shared" si="55"/>
        <v>0</v>
      </c>
      <c r="BM68" s="6">
        <f t="shared" ca="1" si="252"/>
        <v>8.3000000000000001E-3</v>
      </c>
      <c r="BN68" s="6">
        <f t="shared" ca="1" si="252"/>
        <v>8.3000000000000001E-3</v>
      </c>
      <c r="BO68" s="6">
        <f t="shared" ca="1" si="252"/>
        <v>8.3000000000000001E-3</v>
      </c>
      <c r="BP68" s="6">
        <f t="shared" ca="1" si="252"/>
        <v>8.3000000000000001E-3</v>
      </c>
      <c r="BQ68" s="6">
        <f t="shared" ca="1" si="252"/>
        <v>8.3000000000000001E-3</v>
      </c>
      <c r="BR68" s="6">
        <f t="shared" ca="1" si="252"/>
        <v>8.3000000000000001E-3</v>
      </c>
      <c r="BS68" s="6">
        <f t="shared" ca="1" si="252"/>
        <v>8.3000000000000001E-3</v>
      </c>
      <c r="BT68" s="6">
        <f t="shared" ca="1" si="252"/>
        <v>8.3000000000000001E-3</v>
      </c>
      <c r="BU68" s="6">
        <f t="shared" ca="1" si="252"/>
        <v>8.3000000000000001E-3</v>
      </c>
      <c r="BV68" s="6">
        <f t="shared" ca="1" si="252"/>
        <v>8.3000000000000001E-3</v>
      </c>
      <c r="BW68" s="6">
        <f t="shared" ca="1" si="252"/>
        <v>8.3000000000000001E-3</v>
      </c>
      <c r="BX68" s="6">
        <f t="shared" ca="1" si="252"/>
        <v>8.3000000000000001E-3</v>
      </c>
      <c r="BY68" s="31">
        <f t="shared" ca="1" si="239"/>
        <v>0</v>
      </c>
      <c r="BZ68" s="31">
        <f t="shared" ca="1" si="240"/>
        <v>34.020000000000003</v>
      </c>
      <c r="CA68" s="31">
        <f t="shared" ca="1" si="241"/>
        <v>0</v>
      </c>
      <c r="CB68" s="31">
        <f t="shared" ca="1" si="242"/>
        <v>0</v>
      </c>
      <c r="CC68" s="31">
        <f t="shared" ca="1" si="243"/>
        <v>0</v>
      </c>
      <c r="CD68" s="31">
        <f t="shared" ca="1" si="244"/>
        <v>0</v>
      </c>
      <c r="CE68" s="31">
        <f t="shared" ca="1" si="245"/>
        <v>431.28</v>
      </c>
      <c r="CF68" s="31">
        <f t="shared" ca="1" si="246"/>
        <v>0</v>
      </c>
      <c r="CG68" s="31">
        <f t="shared" ca="1" si="247"/>
        <v>0</v>
      </c>
      <c r="CH68" s="31">
        <f t="shared" ca="1" si="248"/>
        <v>0</v>
      </c>
      <c r="CI68" s="31">
        <f t="shared" ca="1" si="249"/>
        <v>0</v>
      </c>
      <c r="CJ68" s="31">
        <f t="shared" ca="1" si="250"/>
        <v>0</v>
      </c>
      <c r="CK68" s="32">
        <f t="shared" ca="1" si="56"/>
        <v>0</v>
      </c>
      <c r="CL68" s="32">
        <f t="shared" ca="1" si="57"/>
        <v>22.54</v>
      </c>
      <c r="CM68" s="32">
        <f t="shared" ca="1" si="58"/>
        <v>0</v>
      </c>
      <c r="CN68" s="32">
        <f t="shared" ca="1" si="59"/>
        <v>0</v>
      </c>
      <c r="CO68" s="32">
        <f t="shared" ca="1" si="60"/>
        <v>0</v>
      </c>
      <c r="CP68" s="32">
        <f t="shared" ca="1" si="61"/>
        <v>0</v>
      </c>
      <c r="CQ68" s="32">
        <f t="shared" ca="1" si="62"/>
        <v>285.79000000000002</v>
      </c>
      <c r="CR68" s="32">
        <f t="shared" ca="1" si="63"/>
        <v>0</v>
      </c>
      <c r="CS68" s="32">
        <f t="shared" ca="1" si="64"/>
        <v>0</v>
      </c>
      <c r="CT68" s="32">
        <f t="shared" ca="1" si="65"/>
        <v>0</v>
      </c>
      <c r="CU68" s="32">
        <f t="shared" ca="1" si="66"/>
        <v>0</v>
      </c>
      <c r="CV68" s="32">
        <f t="shared" ca="1" si="67"/>
        <v>0</v>
      </c>
      <c r="CW68" s="31">
        <f t="shared" ca="1" si="227"/>
        <v>0</v>
      </c>
      <c r="CX68" s="31">
        <f t="shared" ca="1" si="228"/>
        <v>22.130000000000003</v>
      </c>
      <c r="CY68" s="31">
        <f t="shared" ca="1" si="229"/>
        <v>0</v>
      </c>
      <c r="CZ68" s="31">
        <f t="shared" ca="1" si="230"/>
        <v>0</v>
      </c>
      <c r="DA68" s="31">
        <f t="shared" ca="1" si="231"/>
        <v>0</v>
      </c>
      <c r="DB68" s="31">
        <f t="shared" ca="1" si="232"/>
        <v>0</v>
      </c>
      <c r="DC68" s="31">
        <f t="shared" ca="1" si="233"/>
        <v>36.369999999999948</v>
      </c>
      <c r="DD68" s="31">
        <f t="shared" ca="1" si="234"/>
        <v>0</v>
      </c>
      <c r="DE68" s="31">
        <f t="shared" ca="1" si="235"/>
        <v>0</v>
      </c>
      <c r="DF68" s="31">
        <f t="shared" ca="1" si="236"/>
        <v>0</v>
      </c>
      <c r="DG68" s="31">
        <f t="shared" ca="1" si="237"/>
        <v>0</v>
      </c>
      <c r="DH68" s="31">
        <f t="shared" ca="1" si="238"/>
        <v>0</v>
      </c>
      <c r="DI68" s="32">
        <f t="shared" ca="1" si="68"/>
        <v>0</v>
      </c>
      <c r="DJ68" s="32">
        <f t="shared" ca="1" si="69"/>
        <v>1.1100000000000001</v>
      </c>
      <c r="DK68" s="32">
        <f t="shared" ca="1" si="70"/>
        <v>0</v>
      </c>
      <c r="DL68" s="32">
        <f t="shared" ca="1" si="71"/>
        <v>0</v>
      </c>
      <c r="DM68" s="32">
        <f t="shared" ca="1" si="72"/>
        <v>0</v>
      </c>
      <c r="DN68" s="32">
        <f t="shared" ca="1" si="73"/>
        <v>0</v>
      </c>
      <c r="DO68" s="32">
        <f t="shared" ca="1" si="74"/>
        <v>1.82</v>
      </c>
      <c r="DP68" s="32">
        <f t="shared" ca="1" si="75"/>
        <v>0</v>
      </c>
      <c r="DQ68" s="32">
        <f t="shared" ca="1" si="76"/>
        <v>0</v>
      </c>
      <c r="DR68" s="32">
        <f t="shared" ca="1" si="77"/>
        <v>0</v>
      </c>
      <c r="DS68" s="32">
        <f t="shared" ca="1" si="78"/>
        <v>0</v>
      </c>
      <c r="DT68" s="32">
        <f t="shared" ca="1" si="79"/>
        <v>0</v>
      </c>
      <c r="DU68" s="31">
        <f t="shared" ca="1" si="80"/>
        <v>0</v>
      </c>
      <c r="DV68" s="31">
        <f t="shared" ca="1" si="81"/>
        <v>2.95</v>
      </c>
      <c r="DW68" s="31">
        <f t="shared" ca="1" si="82"/>
        <v>0</v>
      </c>
      <c r="DX68" s="31">
        <f t="shared" ca="1" si="83"/>
        <v>0</v>
      </c>
      <c r="DY68" s="31">
        <f t="shared" ca="1" si="84"/>
        <v>0</v>
      </c>
      <c r="DZ68" s="31">
        <f t="shared" ca="1" si="85"/>
        <v>0</v>
      </c>
      <c r="EA68" s="31">
        <f t="shared" ca="1" si="86"/>
        <v>4.51</v>
      </c>
      <c r="EB68" s="31">
        <f t="shared" ca="1" si="87"/>
        <v>0</v>
      </c>
      <c r="EC68" s="31">
        <f t="shared" ca="1" si="88"/>
        <v>0</v>
      </c>
      <c r="ED68" s="31">
        <f t="shared" ca="1" si="89"/>
        <v>0</v>
      </c>
      <c r="EE68" s="31">
        <f t="shared" ca="1" si="90"/>
        <v>0</v>
      </c>
      <c r="EF68" s="31">
        <f t="shared" ca="1" si="91"/>
        <v>0</v>
      </c>
      <c r="EG68" s="32">
        <f t="shared" ca="1" si="92"/>
        <v>0</v>
      </c>
      <c r="EH68" s="32">
        <f t="shared" ca="1" si="93"/>
        <v>26.19</v>
      </c>
      <c r="EI68" s="32">
        <f t="shared" ca="1" si="94"/>
        <v>0</v>
      </c>
      <c r="EJ68" s="32">
        <f t="shared" ca="1" si="95"/>
        <v>0</v>
      </c>
      <c r="EK68" s="32">
        <f t="shared" ca="1" si="96"/>
        <v>0</v>
      </c>
      <c r="EL68" s="32">
        <f t="shared" ca="1" si="97"/>
        <v>0</v>
      </c>
      <c r="EM68" s="32">
        <f t="shared" ca="1" si="98"/>
        <v>42.699999999999946</v>
      </c>
      <c r="EN68" s="32">
        <f t="shared" ca="1" si="99"/>
        <v>0</v>
      </c>
      <c r="EO68" s="32">
        <f t="shared" ca="1" si="100"/>
        <v>0</v>
      </c>
      <c r="EP68" s="32">
        <f t="shared" ca="1" si="101"/>
        <v>0</v>
      </c>
      <c r="EQ68" s="32">
        <f t="shared" ca="1" si="102"/>
        <v>0</v>
      </c>
      <c r="ER68" s="32">
        <f t="shared" ca="1" si="103"/>
        <v>0</v>
      </c>
    </row>
    <row r="69" spans="1:148" x14ac:dyDescent="0.25">
      <c r="A69" t="s">
        <v>486</v>
      </c>
      <c r="B69" s="1" t="s">
        <v>68</v>
      </c>
      <c r="C69" t="str">
        <f t="shared" ca="1" si="1"/>
        <v>EGC1</v>
      </c>
      <c r="D69" t="str">
        <f t="shared" ca="1" si="2"/>
        <v>Shepard</v>
      </c>
      <c r="E69" s="48">
        <v>321307.70169620001</v>
      </c>
      <c r="F69" s="48">
        <v>305367.06313889998</v>
      </c>
      <c r="G69" s="48">
        <v>507324.20569590002</v>
      </c>
      <c r="H69" s="48">
        <v>482068.02654039999</v>
      </c>
      <c r="I69" s="48">
        <v>372241.37126789999</v>
      </c>
      <c r="J69" s="48">
        <v>436499.51209520001</v>
      </c>
      <c r="K69" s="48">
        <v>434689.05999739998</v>
      </c>
      <c r="L69" s="48">
        <v>452447.17081079999</v>
      </c>
      <c r="M69" s="48">
        <v>373502.60278800002</v>
      </c>
      <c r="N69" s="48">
        <v>136748.9729428</v>
      </c>
      <c r="O69" s="48">
        <v>287050.66133869998</v>
      </c>
      <c r="P69" s="48">
        <v>408019.78600899997</v>
      </c>
      <c r="Q69" s="32">
        <v>7705646.3099999996</v>
      </c>
      <c r="R69" s="32">
        <v>5363174.2699999996</v>
      </c>
      <c r="S69" s="32">
        <v>7556060.9800000004</v>
      </c>
      <c r="T69" s="32">
        <v>6611059.46</v>
      </c>
      <c r="U69" s="32">
        <v>5868351.5</v>
      </c>
      <c r="V69" s="32">
        <v>6870997.6399999997</v>
      </c>
      <c r="W69" s="32">
        <v>8200747.2400000002</v>
      </c>
      <c r="X69" s="32">
        <v>8342427.4900000002</v>
      </c>
      <c r="Y69" s="32">
        <v>6881369.7599999998</v>
      </c>
      <c r="Z69" s="32">
        <v>3495078.57</v>
      </c>
      <c r="AA69" s="32">
        <v>4856610.7</v>
      </c>
      <c r="AB69" s="32">
        <v>10778915.98</v>
      </c>
      <c r="AC69" s="2">
        <v>1.58</v>
      </c>
      <c r="AD69" s="2">
        <v>1.58</v>
      </c>
      <c r="AE69" s="2">
        <v>1.58</v>
      </c>
      <c r="AF69" s="2">
        <v>1.58</v>
      </c>
      <c r="AG69" s="2">
        <v>1.58</v>
      </c>
      <c r="AH69" s="2">
        <v>1.58</v>
      </c>
      <c r="AI69" s="2">
        <v>1.58</v>
      </c>
      <c r="AJ69" s="2">
        <v>1.58</v>
      </c>
      <c r="AK69" s="2">
        <v>1.58</v>
      </c>
      <c r="AL69" s="2">
        <v>1.58</v>
      </c>
      <c r="AM69" s="2">
        <v>1.58</v>
      </c>
      <c r="AN69" s="2">
        <v>1.58</v>
      </c>
      <c r="AO69" s="33">
        <v>121749.21</v>
      </c>
      <c r="AP69" s="33">
        <v>84738.15</v>
      </c>
      <c r="AQ69" s="33">
        <v>119385.76</v>
      </c>
      <c r="AR69" s="33">
        <v>104454.74</v>
      </c>
      <c r="AS69" s="33">
        <v>92719.95</v>
      </c>
      <c r="AT69" s="33">
        <v>108561.76</v>
      </c>
      <c r="AU69" s="33">
        <v>129571.81</v>
      </c>
      <c r="AV69" s="33">
        <v>131810.35</v>
      </c>
      <c r="AW69" s="33">
        <v>108725.64</v>
      </c>
      <c r="AX69" s="33">
        <v>55222.239999999998</v>
      </c>
      <c r="AY69" s="33">
        <v>76734.45</v>
      </c>
      <c r="AZ69" s="33">
        <v>170306.87</v>
      </c>
      <c r="BA69" s="31">
        <f t="shared" si="44"/>
        <v>5393.95</v>
      </c>
      <c r="BB69" s="31">
        <f t="shared" si="45"/>
        <v>3754.22</v>
      </c>
      <c r="BC69" s="31">
        <f t="shared" si="46"/>
        <v>5289.24</v>
      </c>
      <c r="BD69" s="31">
        <f t="shared" si="47"/>
        <v>26444.240000000002</v>
      </c>
      <c r="BE69" s="31">
        <f t="shared" si="48"/>
        <v>23473.41</v>
      </c>
      <c r="BF69" s="31">
        <f t="shared" si="49"/>
        <v>27483.99</v>
      </c>
      <c r="BG69" s="31">
        <f t="shared" si="50"/>
        <v>44284.04</v>
      </c>
      <c r="BH69" s="31">
        <f t="shared" si="51"/>
        <v>45049.11</v>
      </c>
      <c r="BI69" s="31">
        <f t="shared" si="52"/>
        <v>37159.4</v>
      </c>
      <c r="BJ69" s="31">
        <f t="shared" si="53"/>
        <v>9786.2199999999993</v>
      </c>
      <c r="BK69" s="31">
        <f t="shared" si="54"/>
        <v>13598.51</v>
      </c>
      <c r="BL69" s="31">
        <f t="shared" si="55"/>
        <v>30180.959999999999</v>
      </c>
      <c r="BM69" s="6">
        <f t="shared" ca="1" si="252"/>
        <v>1.9099999999999999E-2</v>
      </c>
      <c r="BN69" s="6">
        <f t="shared" ca="1" si="252"/>
        <v>1.9099999999999999E-2</v>
      </c>
      <c r="BO69" s="6">
        <f t="shared" ca="1" si="252"/>
        <v>1.9099999999999999E-2</v>
      </c>
      <c r="BP69" s="6">
        <f t="shared" ca="1" si="252"/>
        <v>1.9099999999999999E-2</v>
      </c>
      <c r="BQ69" s="6">
        <f t="shared" ca="1" si="252"/>
        <v>1.9099999999999999E-2</v>
      </c>
      <c r="BR69" s="6">
        <f t="shared" ca="1" si="252"/>
        <v>1.9099999999999999E-2</v>
      </c>
      <c r="BS69" s="6">
        <f t="shared" ca="1" si="252"/>
        <v>1.9099999999999999E-2</v>
      </c>
      <c r="BT69" s="6">
        <f t="shared" ca="1" si="252"/>
        <v>1.9099999999999999E-2</v>
      </c>
      <c r="BU69" s="6">
        <f t="shared" ca="1" si="252"/>
        <v>1.9099999999999999E-2</v>
      </c>
      <c r="BV69" s="6">
        <f t="shared" ca="1" si="252"/>
        <v>1.9099999999999999E-2</v>
      </c>
      <c r="BW69" s="6">
        <f t="shared" ca="1" si="252"/>
        <v>1.9099999999999999E-2</v>
      </c>
      <c r="BX69" s="6">
        <f t="shared" ca="1" si="252"/>
        <v>1.9099999999999999E-2</v>
      </c>
      <c r="BY69" s="31">
        <f t="shared" ref="BY69:BY100" ca="1" si="253">IFERROR(VLOOKUP($C69,DOSDetail,CELL("col",BY$4)+58,FALSE),ROUND(Q69*BM69,2))</f>
        <v>147177.84</v>
      </c>
      <c r="BZ69" s="31">
        <f t="shared" ref="BZ69:BZ100" ca="1" si="254">IFERROR(VLOOKUP($C69,DOSDetail,CELL("col",BZ$4)+58,FALSE),ROUND(R69*BN69,2))</f>
        <v>102436.63</v>
      </c>
      <c r="CA69" s="31">
        <f t="shared" ref="CA69:CA100" ca="1" si="255">IFERROR(VLOOKUP($C69,DOSDetail,CELL("col",CA$4)+58,FALSE),ROUND(S69*BO69,2))</f>
        <v>144320.76</v>
      </c>
      <c r="CB69" s="31">
        <f t="shared" ref="CB69:CB100" ca="1" si="256">IFERROR(VLOOKUP($C69,DOSDetail,CELL("col",CB$4)+58,FALSE),ROUND(T69*BP69,2))</f>
        <v>126271.24</v>
      </c>
      <c r="CC69" s="31">
        <f t="shared" ref="CC69:CC100" ca="1" si="257">IFERROR(VLOOKUP($C69,DOSDetail,CELL("col",CC$4)+58,FALSE),ROUND(U69*BQ69,2))</f>
        <v>112085.51</v>
      </c>
      <c r="CD69" s="31">
        <f t="shared" ref="CD69:CD100" ca="1" si="258">IFERROR(VLOOKUP($C69,DOSDetail,CELL("col",CD$4)+58,FALSE),ROUND(V69*BR69,2))</f>
        <v>131236.04999999999</v>
      </c>
      <c r="CE69" s="31">
        <f t="shared" ref="CE69:CE100" ca="1" si="259">IFERROR(VLOOKUP($C69,DOSDetail,CELL("col",CE$4)+58,FALSE),ROUND(W69*BS69,2))</f>
        <v>156634.26999999999</v>
      </c>
      <c r="CF69" s="31">
        <f t="shared" ref="CF69:CF100" ca="1" si="260">IFERROR(VLOOKUP($C69,DOSDetail,CELL("col",CF$4)+58,FALSE),ROUND(X69*BT69,2))</f>
        <v>159340.37</v>
      </c>
      <c r="CG69" s="31">
        <f t="shared" ref="CG69:CG100" ca="1" si="261">IFERROR(VLOOKUP($C69,DOSDetail,CELL("col",CG$4)+58,FALSE),ROUND(Y69*BU69,2))</f>
        <v>131434.16</v>
      </c>
      <c r="CH69" s="31">
        <f t="shared" ref="CH69:CH100" ca="1" si="262">IFERROR(VLOOKUP($C69,DOSDetail,CELL("col",CH$4)+58,FALSE),ROUND(Z69*BV69,2))</f>
        <v>66756</v>
      </c>
      <c r="CI69" s="31">
        <f t="shared" ref="CI69:CI100" ca="1" si="263">IFERROR(VLOOKUP($C69,DOSDetail,CELL("col",CI$4)+58,FALSE),ROUND(AA69*BW69,2))</f>
        <v>92761.26</v>
      </c>
      <c r="CJ69" s="31">
        <f t="shared" ref="CJ69:CJ100" ca="1" si="264">IFERROR(VLOOKUP($C69,DOSDetail,CELL("col",CJ$4)+58,FALSE),ROUND(AB69*BX69,2))</f>
        <v>205877.3</v>
      </c>
      <c r="CK69" s="32">
        <f t="shared" ca="1" si="56"/>
        <v>42381.05</v>
      </c>
      <c r="CL69" s="32">
        <f t="shared" ca="1" si="57"/>
        <v>29497.46</v>
      </c>
      <c r="CM69" s="32">
        <f t="shared" ca="1" si="58"/>
        <v>41558.339999999997</v>
      </c>
      <c r="CN69" s="32">
        <f t="shared" ca="1" si="59"/>
        <v>36360.83</v>
      </c>
      <c r="CO69" s="32">
        <f t="shared" ca="1" si="60"/>
        <v>32275.93</v>
      </c>
      <c r="CP69" s="32">
        <f t="shared" ca="1" si="61"/>
        <v>37790.49</v>
      </c>
      <c r="CQ69" s="32">
        <f t="shared" ca="1" si="62"/>
        <v>45104.11</v>
      </c>
      <c r="CR69" s="32">
        <f t="shared" ca="1" si="63"/>
        <v>45883.35</v>
      </c>
      <c r="CS69" s="32">
        <f t="shared" ca="1" si="64"/>
        <v>37847.53</v>
      </c>
      <c r="CT69" s="32">
        <f t="shared" ca="1" si="65"/>
        <v>19222.93</v>
      </c>
      <c r="CU69" s="32">
        <f t="shared" ca="1" si="66"/>
        <v>26711.360000000001</v>
      </c>
      <c r="CV69" s="32">
        <f t="shared" ca="1" si="67"/>
        <v>59284.04</v>
      </c>
      <c r="CW69" s="31">
        <f t="shared" ca="1" si="227"/>
        <v>62415.73000000001</v>
      </c>
      <c r="CX69" s="31">
        <f t="shared" ca="1" si="228"/>
        <v>43441.72</v>
      </c>
      <c r="CY69" s="31">
        <f t="shared" ca="1" si="229"/>
        <v>61204.100000000013</v>
      </c>
      <c r="CZ69" s="31">
        <f t="shared" ca="1" si="230"/>
        <v>31733.09</v>
      </c>
      <c r="DA69" s="31">
        <f t="shared" ca="1" si="231"/>
        <v>28168.080000000005</v>
      </c>
      <c r="DB69" s="31">
        <f t="shared" ca="1" si="232"/>
        <v>32980.789999999979</v>
      </c>
      <c r="DC69" s="31">
        <f t="shared" ca="1" si="233"/>
        <v>27882.530000000006</v>
      </c>
      <c r="DD69" s="31">
        <f t="shared" ca="1" si="234"/>
        <v>28364.259999999995</v>
      </c>
      <c r="DE69" s="31">
        <f t="shared" ca="1" si="235"/>
        <v>23396.65</v>
      </c>
      <c r="DF69" s="31">
        <f t="shared" ca="1" si="236"/>
        <v>20970.469999999994</v>
      </c>
      <c r="DG69" s="31">
        <f t="shared" ca="1" si="237"/>
        <v>29139.659999999996</v>
      </c>
      <c r="DH69" s="31">
        <f t="shared" ca="1" si="238"/>
        <v>64673.509999999973</v>
      </c>
      <c r="DI69" s="32">
        <f t="shared" ca="1" si="68"/>
        <v>3120.79</v>
      </c>
      <c r="DJ69" s="32">
        <f t="shared" ca="1" si="69"/>
        <v>2172.09</v>
      </c>
      <c r="DK69" s="32">
        <f t="shared" ca="1" si="70"/>
        <v>3060.21</v>
      </c>
      <c r="DL69" s="32">
        <f t="shared" ca="1" si="71"/>
        <v>1586.65</v>
      </c>
      <c r="DM69" s="32">
        <f t="shared" ca="1" si="72"/>
        <v>1408.4</v>
      </c>
      <c r="DN69" s="32">
        <f t="shared" ca="1" si="73"/>
        <v>1649.04</v>
      </c>
      <c r="DO69" s="32">
        <f t="shared" ca="1" si="74"/>
        <v>1394.13</v>
      </c>
      <c r="DP69" s="32">
        <f t="shared" ca="1" si="75"/>
        <v>1418.21</v>
      </c>
      <c r="DQ69" s="32">
        <f t="shared" ca="1" si="76"/>
        <v>1169.83</v>
      </c>
      <c r="DR69" s="32">
        <f t="shared" ca="1" si="77"/>
        <v>1048.52</v>
      </c>
      <c r="DS69" s="32">
        <f t="shared" ca="1" si="78"/>
        <v>1456.98</v>
      </c>
      <c r="DT69" s="32">
        <f t="shared" ca="1" si="79"/>
        <v>3233.68</v>
      </c>
      <c r="DU69" s="31">
        <f t="shared" ca="1" si="80"/>
        <v>8437.0400000000009</v>
      </c>
      <c r="DV69" s="31">
        <f t="shared" ca="1" si="81"/>
        <v>5789.44</v>
      </c>
      <c r="DW69" s="31">
        <f t="shared" ca="1" si="82"/>
        <v>8047.5</v>
      </c>
      <c r="DX69" s="31">
        <f t="shared" ca="1" si="83"/>
        <v>4111.99</v>
      </c>
      <c r="DY69" s="31">
        <f t="shared" ca="1" si="84"/>
        <v>3598.09</v>
      </c>
      <c r="DZ69" s="31">
        <f t="shared" ca="1" si="85"/>
        <v>4149.99</v>
      </c>
      <c r="EA69" s="31">
        <f t="shared" ca="1" si="86"/>
        <v>3457.05</v>
      </c>
      <c r="EB69" s="31">
        <f t="shared" ca="1" si="87"/>
        <v>3462.72</v>
      </c>
      <c r="EC69" s="31">
        <f t="shared" ca="1" si="88"/>
        <v>2811.69</v>
      </c>
      <c r="ED69" s="31">
        <f t="shared" ca="1" si="89"/>
        <v>2481.4499999999998</v>
      </c>
      <c r="EE69" s="31">
        <f t="shared" ca="1" si="90"/>
        <v>3392.58</v>
      </c>
      <c r="EF69" s="31">
        <f t="shared" ca="1" si="91"/>
        <v>7410.33</v>
      </c>
      <c r="EG69" s="32">
        <f t="shared" ca="1" si="92"/>
        <v>73973.56</v>
      </c>
      <c r="EH69" s="32">
        <f t="shared" ca="1" si="93"/>
        <v>51403.25</v>
      </c>
      <c r="EI69" s="32">
        <f t="shared" ca="1" si="94"/>
        <v>72311.810000000012</v>
      </c>
      <c r="EJ69" s="32">
        <f t="shared" ca="1" si="95"/>
        <v>37431.729999999996</v>
      </c>
      <c r="EK69" s="32">
        <f t="shared" ca="1" si="96"/>
        <v>33174.570000000007</v>
      </c>
      <c r="EL69" s="32">
        <f t="shared" ca="1" si="97"/>
        <v>38779.819999999978</v>
      </c>
      <c r="EM69" s="32">
        <f t="shared" ca="1" si="98"/>
        <v>32733.710000000006</v>
      </c>
      <c r="EN69" s="32">
        <f t="shared" ca="1" si="99"/>
        <v>33245.189999999995</v>
      </c>
      <c r="EO69" s="32">
        <f t="shared" ca="1" si="100"/>
        <v>27378.170000000002</v>
      </c>
      <c r="EP69" s="32">
        <f t="shared" ca="1" si="101"/>
        <v>24500.439999999995</v>
      </c>
      <c r="EQ69" s="32">
        <f t="shared" ca="1" si="102"/>
        <v>33989.219999999994</v>
      </c>
      <c r="ER69" s="32">
        <f t="shared" ca="1" si="103"/>
        <v>75317.519999999975</v>
      </c>
    </row>
    <row r="70" spans="1:148" x14ac:dyDescent="0.25">
      <c r="A70" t="s">
        <v>484</v>
      </c>
      <c r="B70" s="1" t="s">
        <v>77</v>
      </c>
      <c r="C70" t="str">
        <f t="shared" ref="C70:C133" ca="1" si="265">VLOOKUP($B70,LocationLookup,2,FALSE)</f>
        <v>BCHEXP</v>
      </c>
      <c r="D70" t="str">
        <f t="shared" ref="D70:D133" ca="1" si="266">VLOOKUP($C70,LossFactorLookup,2,FALSE)</f>
        <v>Alberta-BC Intertie - Export</v>
      </c>
      <c r="E70" s="48">
        <v>50</v>
      </c>
      <c r="F70" s="48">
        <v>1487.5</v>
      </c>
      <c r="J70" s="48">
        <v>1251.25</v>
      </c>
      <c r="K70" s="48">
        <v>925</v>
      </c>
      <c r="L70" s="48">
        <v>2625</v>
      </c>
      <c r="M70" s="48">
        <v>40</v>
      </c>
      <c r="N70" s="48">
        <v>150</v>
      </c>
      <c r="P70" s="48">
        <v>815</v>
      </c>
      <c r="Q70" s="32">
        <v>651</v>
      </c>
      <c r="R70" s="32">
        <v>21618.5</v>
      </c>
      <c r="S70" s="32"/>
      <c r="T70" s="32"/>
      <c r="U70" s="32"/>
      <c r="V70" s="32">
        <v>17168.400000000001</v>
      </c>
      <c r="W70" s="32">
        <v>15737.25</v>
      </c>
      <c r="X70" s="32">
        <v>38812</v>
      </c>
      <c r="Y70" s="32">
        <v>734.4</v>
      </c>
      <c r="Z70" s="32">
        <v>2288</v>
      </c>
      <c r="AA70" s="32"/>
      <c r="AB70" s="32">
        <v>12917.25</v>
      </c>
      <c r="AC70" s="2">
        <v>0.77</v>
      </c>
      <c r="AD70" s="2">
        <v>0.77</v>
      </c>
      <c r="AH70" s="2">
        <v>0.77</v>
      </c>
      <c r="AI70" s="2">
        <v>0.77</v>
      </c>
      <c r="AJ70" s="2">
        <v>0.77</v>
      </c>
      <c r="AK70" s="2">
        <v>0.77</v>
      </c>
      <c r="AL70" s="2">
        <v>0.77</v>
      </c>
      <c r="AN70" s="2">
        <v>0.77</v>
      </c>
      <c r="AO70" s="33">
        <v>5.01</v>
      </c>
      <c r="AP70" s="33">
        <v>166.46</v>
      </c>
      <c r="AQ70" s="33"/>
      <c r="AR70" s="33"/>
      <c r="AS70" s="33"/>
      <c r="AT70" s="33">
        <v>132.19999999999999</v>
      </c>
      <c r="AU70" s="33">
        <v>121.18</v>
      </c>
      <c r="AV70" s="33">
        <v>298.85000000000002</v>
      </c>
      <c r="AW70" s="33">
        <v>5.65</v>
      </c>
      <c r="AX70" s="33">
        <v>17.62</v>
      </c>
      <c r="AY70" s="33"/>
      <c r="AZ70" s="33">
        <v>99.46</v>
      </c>
      <c r="BA70" s="31">
        <f t="shared" si="44"/>
        <v>0.46</v>
      </c>
      <c r="BB70" s="31">
        <f t="shared" si="45"/>
        <v>15.13</v>
      </c>
      <c r="BC70" s="31">
        <f t="shared" si="46"/>
        <v>0</v>
      </c>
      <c r="BD70" s="31">
        <f t="shared" si="47"/>
        <v>0</v>
      </c>
      <c r="BE70" s="31">
        <f t="shared" si="48"/>
        <v>0</v>
      </c>
      <c r="BF70" s="31">
        <f t="shared" si="49"/>
        <v>68.67</v>
      </c>
      <c r="BG70" s="31">
        <f t="shared" si="50"/>
        <v>84.98</v>
      </c>
      <c r="BH70" s="31">
        <f t="shared" si="51"/>
        <v>209.58</v>
      </c>
      <c r="BI70" s="31">
        <f t="shared" si="52"/>
        <v>3.97</v>
      </c>
      <c r="BJ70" s="31">
        <f t="shared" si="53"/>
        <v>6.41</v>
      </c>
      <c r="BK70" s="31">
        <f t="shared" si="54"/>
        <v>0</v>
      </c>
      <c r="BL70" s="31">
        <f t="shared" si="55"/>
        <v>36.17</v>
      </c>
      <c r="BM70" s="6">
        <f t="shared" ca="1" si="252"/>
        <v>8.3000000000000001E-3</v>
      </c>
      <c r="BN70" s="6">
        <f t="shared" ca="1" si="252"/>
        <v>8.3000000000000001E-3</v>
      </c>
      <c r="BO70" s="6">
        <f t="shared" ca="1" si="252"/>
        <v>8.3000000000000001E-3</v>
      </c>
      <c r="BP70" s="6">
        <f t="shared" ca="1" si="252"/>
        <v>8.3000000000000001E-3</v>
      </c>
      <c r="BQ70" s="6">
        <f t="shared" ca="1" si="252"/>
        <v>8.3000000000000001E-3</v>
      </c>
      <c r="BR70" s="6">
        <f t="shared" ca="1" si="252"/>
        <v>8.3000000000000001E-3</v>
      </c>
      <c r="BS70" s="6">
        <f t="shared" ca="1" si="252"/>
        <v>8.3000000000000001E-3</v>
      </c>
      <c r="BT70" s="6">
        <f t="shared" ca="1" si="252"/>
        <v>8.3000000000000001E-3</v>
      </c>
      <c r="BU70" s="6">
        <f t="shared" ca="1" si="252"/>
        <v>8.3000000000000001E-3</v>
      </c>
      <c r="BV70" s="6">
        <f t="shared" ca="1" si="252"/>
        <v>8.3000000000000001E-3</v>
      </c>
      <c r="BW70" s="6">
        <f t="shared" ca="1" si="252"/>
        <v>8.3000000000000001E-3</v>
      </c>
      <c r="BX70" s="6">
        <f t="shared" ca="1" si="252"/>
        <v>8.3000000000000001E-3</v>
      </c>
      <c r="BY70" s="31">
        <f t="shared" ca="1" si="253"/>
        <v>5.4</v>
      </c>
      <c r="BZ70" s="31">
        <f t="shared" ca="1" si="254"/>
        <v>179.43</v>
      </c>
      <c r="CA70" s="31">
        <f t="shared" ca="1" si="255"/>
        <v>0</v>
      </c>
      <c r="CB70" s="31">
        <f t="shared" ca="1" si="256"/>
        <v>0</v>
      </c>
      <c r="CC70" s="31">
        <f t="shared" ca="1" si="257"/>
        <v>0</v>
      </c>
      <c r="CD70" s="31">
        <f t="shared" ca="1" si="258"/>
        <v>142.5</v>
      </c>
      <c r="CE70" s="31">
        <f t="shared" ca="1" si="259"/>
        <v>130.62</v>
      </c>
      <c r="CF70" s="31">
        <f t="shared" ca="1" si="260"/>
        <v>322.14</v>
      </c>
      <c r="CG70" s="31">
        <f t="shared" ca="1" si="261"/>
        <v>6.1</v>
      </c>
      <c r="CH70" s="31">
        <f t="shared" ca="1" si="262"/>
        <v>18.989999999999998</v>
      </c>
      <c r="CI70" s="31">
        <f t="shared" ca="1" si="263"/>
        <v>0</v>
      </c>
      <c r="CJ70" s="31">
        <f t="shared" ca="1" si="264"/>
        <v>107.21</v>
      </c>
      <c r="CK70" s="32">
        <f t="shared" ca="1" si="56"/>
        <v>3.58</v>
      </c>
      <c r="CL70" s="32">
        <f t="shared" ca="1" si="57"/>
        <v>118.9</v>
      </c>
      <c r="CM70" s="32">
        <f t="shared" ca="1" si="58"/>
        <v>0</v>
      </c>
      <c r="CN70" s="32">
        <f t="shared" ca="1" si="59"/>
        <v>0</v>
      </c>
      <c r="CO70" s="32">
        <f t="shared" ca="1" si="60"/>
        <v>0</v>
      </c>
      <c r="CP70" s="32">
        <f t="shared" ca="1" si="61"/>
        <v>94.43</v>
      </c>
      <c r="CQ70" s="32">
        <f t="shared" ca="1" si="62"/>
        <v>86.55</v>
      </c>
      <c r="CR70" s="32">
        <f t="shared" ca="1" si="63"/>
        <v>213.47</v>
      </c>
      <c r="CS70" s="32">
        <f t="shared" ca="1" si="64"/>
        <v>4.04</v>
      </c>
      <c r="CT70" s="32">
        <f t="shared" ca="1" si="65"/>
        <v>12.58</v>
      </c>
      <c r="CU70" s="32">
        <f t="shared" ca="1" si="66"/>
        <v>0</v>
      </c>
      <c r="CV70" s="32">
        <f t="shared" ca="1" si="67"/>
        <v>71.040000000000006</v>
      </c>
      <c r="CW70" s="31">
        <f t="shared" ca="1" si="227"/>
        <v>3.5100000000000007</v>
      </c>
      <c r="CX70" s="31">
        <f t="shared" ca="1" si="228"/>
        <v>116.74000000000004</v>
      </c>
      <c r="CY70" s="31">
        <f t="shared" ca="1" si="229"/>
        <v>0</v>
      </c>
      <c r="CZ70" s="31">
        <f t="shared" ca="1" si="230"/>
        <v>0</v>
      </c>
      <c r="DA70" s="31">
        <f t="shared" ca="1" si="231"/>
        <v>0</v>
      </c>
      <c r="DB70" s="31">
        <f t="shared" ca="1" si="232"/>
        <v>36.060000000000016</v>
      </c>
      <c r="DC70" s="31">
        <f t="shared" ca="1" si="233"/>
        <v>11.010000000000005</v>
      </c>
      <c r="DD70" s="31">
        <f t="shared" ca="1" si="234"/>
        <v>27.179999999999978</v>
      </c>
      <c r="DE70" s="31">
        <f t="shared" ca="1" si="235"/>
        <v>0.52</v>
      </c>
      <c r="DF70" s="31">
        <f t="shared" ca="1" si="236"/>
        <v>7.5399999999999991</v>
      </c>
      <c r="DG70" s="31">
        <f t="shared" ca="1" si="237"/>
        <v>0</v>
      </c>
      <c r="DH70" s="31">
        <f t="shared" ca="1" si="238"/>
        <v>42.620000000000005</v>
      </c>
      <c r="DI70" s="32">
        <f t="shared" ref="DI70:DI133" ca="1" si="267">ROUND(CW70*5%,2)</f>
        <v>0.18</v>
      </c>
      <c r="DJ70" s="32">
        <f t="shared" ref="DJ70:DJ133" ca="1" si="268">ROUND(CX70*5%,2)</f>
        <v>5.84</v>
      </c>
      <c r="DK70" s="32">
        <f t="shared" ref="DK70:DK133" ca="1" si="269">ROUND(CY70*5%,2)</f>
        <v>0</v>
      </c>
      <c r="DL70" s="32">
        <f t="shared" ref="DL70:DL133" ca="1" si="270">ROUND(CZ70*5%,2)</f>
        <v>0</v>
      </c>
      <c r="DM70" s="32">
        <f t="shared" ref="DM70:DM133" ca="1" si="271">ROUND(DA70*5%,2)</f>
        <v>0</v>
      </c>
      <c r="DN70" s="32">
        <f t="shared" ref="DN70:DN133" ca="1" si="272">ROUND(DB70*5%,2)</f>
        <v>1.8</v>
      </c>
      <c r="DO70" s="32">
        <f t="shared" ref="DO70:DO133" ca="1" si="273">ROUND(DC70*5%,2)</f>
        <v>0.55000000000000004</v>
      </c>
      <c r="DP70" s="32">
        <f t="shared" ref="DP70:DP133" ca="1" si="274">ROUND(DD70*5%,2)</f>
        <v>1.36</v>
      </c>
      <c r="DQ70" s="32">
        <f t="shared" ref="DQ70:DQ133" ca="1" si="275">ROUND(DE70*5%,2)</f>
        <v>0.03</v>
      </c>
      <c r="DR70" s="32">
        <f t="shared" ref="DR70:DR133" ca="1" si="276">ROUND(DF70*5%,2)</f>
        <v>0.38</v>
      </c>
      <c r="DS70" s="32">
        <f t="shared" ref="DS70:DS133" ca="1" si="277">ROUND(DG70*5%,2)</f>
        <v>0</v>
      </c>
      <c r="DT70" s="32">
        <f t="shared" ref="DT70:DT133" ca="1" si="278">ROUND(DH70*5%,2)</f>
        <v>2.13</v>
      </c>
      <c r="DU70" s="31">
        <f t="shared" ref="DU70:DU133" ca="1" si="279">ROUND(CW70*DU$3,2)</f>
        <v>0.47</v>
      </c>
      <c r="DV70" s="31">
        <f t="shared" ref="DV70:DV133" ca="1" si="280">ROUND(CX70*DV$3,2)</f>
        <v>15.56</v>
      </c>
      <c r="DW70" s="31">
        <f t="shared" ref="DW70:DW133" ca="1" si="281">ROUND(CY70*DW$3,2)</f>
        <v>0</v>
      </c>
      <c r="DX70" s="31">
        <f t="shared" ref="DX70:DX133" ca="1" si="282">ROUND(CZ70*DX$3,2)</f>
        <v>0</v>
      </c>
      <c r="DY70" s="31">
        <f t="shared" ref="DY70:DY133" ca="1" si="283">ROUND(DA70*DY$3,2)</f>
        <v>0</v>
      </c>
      <c r="DZ70" s="31">
        <f t="shared" ref="DZ70:DZ133" ca="1" si="284">ROUND(DB70*DZ$3,2)</f>
        <v>4.54</v>
      </c>
      <c r="EA70" s="31">
        <f t="shared" ref="EA70:EA133" ca="1" si="285">ROUND(DC70*EA$3,2)</f>
        <v>1.37</v>
      </c>
      <c r="EB70" s="31">
        <f t="shared" ref="EB70:EB133" ca="1" si="286">ROUND(DD70*EB$3,2)</f>
        <v>3.32</v>
      </c>
      <c r="EC70" s="31">
        <f t="shared" ref="EC70:EC133" ca="1" si="287">ROUND(DE70*EC$3,2)</f>
        <v>0.06</v>
      </c>
      <c r="ED70" s="31">
        <f t="shared" ref="ED70:ED133" ca="1" si="288">ROUND(DF70*ED$3,2)</f>
        <v>0.89</v>
      </c>
      <c r="EE70" s="31">
        <f t="shared" ref="EE70:EE133" ca="1" si="289">ROUND(DG70*EE$3,2)</f>
        <v>0</v>
      </c>
      <c r="EF70" s="31">
        <f t="shared" ref="EF70:EF133" ca="1" si="290">ROUND(DH70*EF$3,2)</f>
        <v>4.88</v>
      </c>
      <c r="EG70" s="32">
        <f t="shared" ref="EG70:EG133" ca="1" si="291">CW70+DI70+DU70</f>
        <v>4.160000000000001</v>
      </c>
      <c r="EH70" s="32">
        <f t="shared" ref="EH70:EH133" ca="1" si="292">CX70+DJ70+DV70</f>
        <v>138.14000000000004</v>
      </c>
      <c r="EI70" s="32">
        <f t="shared" ref="EI70:EI133" ca="1" si="293">CY70+DK70+DW70</f>
        <v>0</v>
      </c>
      <c r="EJ70" s="32">
        <f t="shared" ref="EJ70:EJ133" ca="1" si="294">CZ70+DL70+DX70</f>
        <v>0</v>
      </c>
      <c r="EK70" s="32">
        <f t="shared" ref="EK70:EK133" ca="1" si="295">DA70+DM70+DY70</f>
        <v>0</v>
      </c>
      <c r="EL70" s="32">
        <f t="shared" ref="EL70:EL133" ca="1" si="296">DB70+DN70+DZ70</f>
        <v>42.400000000000013</v>
      </c>
      <c r="EM70" s="32">
        <f t="shared" ref="EM70:EM133" ca="1" si="297">DC70+DO70+EA70</f>
        <v>12.930000000000007</v>
      </c>
      <c r="EN70" s="32">
        <f t="shared" ref="EN70:EN133" ca="1" si="298">DD70+DP70+EB70</f>
        <v>31.859999999999978</v>
      </c>
      <c r="EO70" s="32">
        <f t="shared" ref="EO70:EO133" ca="1" si="299">DE70+DQ70+EC70</f>
        <v>0.6100000000000001</v>
      </c>
      <c r="EP70" s="32">
        <f t="shared" ref="EP70:EP133" ca="1" si="300">DF70+DR70+ED70</f>
        <v>8.8099999999999987</v>
      </c>
      <c r="EQ70" s="32">
        <f t="shared" ref="EQ70:EQ133" ca="1" si="301">DG70+DS70+EE70</f>
        <v>0</v>
      </c>
      <c r="ER70" s="32">
        <f t="shared" ref="ER70:ER133" ca="1" si="302">DH70+DT70+EF70</f>
        <v>49.63000000000001</v>
      </c>
    </row>
    <row r="71" spans="1:148" x14ac:dyDescent="0.25">
      <c r="A71" t="s">
        <v>487</v>
      </c>
      <c r="B71" s="1" t="s">
        <v>59</v>
      </c>
      <c r="C71" t="str">
        <f t="shared" ca="1" si="265"/>
        <v>ENC1</v>
      </c>
      <c r="D71" t="str">
        <f t="shared" ca="1" si="266"/>
        <v>Clover Bar #1</v>
      </c>
      <c r="E71" s="48">
        <v>1964.948046</v>
      </c>
      <c r="F71" s="48">
        <v>99.165931999999998</v>
      </c>
      <c r="G71" s="48">
        <v>2534.8344274000001</v>
      </c>
      <c r="H71" s="48">
        <v>1556.9302043</v>
      </c>
      <c r="I71" s="48">
        <v>5362.1015721000003</v>
      </c>
      <c r="J71" s="48">
        <v>2017.5996625</v>
      </c>
      <c r="K71" s="48">
        <v>2831.1058839000002</v>
      </c>
      <c r="L71" s="48">
        <v>2099.0874365</v>
      </c>
      <c r="M71" s="48">
        <v>427.34173329999999</v>
      </c>
      <c r="N71" s="48">
        <v>1420.0087358999999</v>
      </c>
      <c r="O71" s="48">
        <v>0</v>
      </c>
      <c r="P71" s="48">
        <v>2896.3319574000002</v>
      </c>
      <c r="Q71" s="32">
        <v>109249.73</v>
      </c>
      <c r="R71" s="32">
        <v>3121.12</v>
      </c>
      <c r="S71" s="32">
        <v>47426.83</v>
      </c>
      <c r="T71" s="32">
        <v>26281.08</v>
      </c>
      <c r="U71" s="32">
        <v>115493.03</v>
      </c>
      <c r="V71" s="32">
        <v>47683.05</v>
      </c>
      <c r="W71" s="32">
        <v>91418.99</v>
      </c>
      <c r="X71" s="32">
        <v>68519.06</v>
      </c>
      <c r="Y71" s="32">
        <v>10117.11</v>
      </c>
      <c r="Z71" s="32">
        <v>51825.13</v>
      </c>
      <c r="AA71" s="32">
        <v>0</v>
      </c>
      <c r="AB71" s="32">
        <v>111250.68</v>
      </c>
      <c r="AC71" s="2">
        <v>3.05</v>
      </c>
      <c r="AD71" s="2">
        <v>3.05</v>
      </c>
      <c r="AE71" s="2">
        <v>3.05</v>
      </c>
      <c r="AF71" s="2">
        <v>3.05</v>
      </c>
      <c r="AG71" s="2">
        <v>3.05</v>
      </c>
      <c r="AH71" s="2">
        <v>3.05</v>
      </c>
      <c r="AI71" s="2">
        <v>3.05</v>
      </c>
      <c r="AJ71" s="2">
        <v>3.05</v>
      </c>
      <c r="AK71" s="2">
        <v>3.05</v>
      </c>
      <c r="AL71" s="2">
        <v>3.05</v>
      </c>
      <c r="AM71" s="2">
        <v>3.05</v>
      </c>
      <c r="AN71" s="2">
        <v>3.05</v>
      </c>
      <c r="AO71" s="33">
        <v>3332.12</v>
      </c>
      <c r="AP71" s="33">
        <v>95.19</v>
      </c>
      <c r="AQ71" s="33">
        <v>1446.52</v>
      </c>
      <c r="AR71" s="33">
        <v>801.57</v>
      </c>
      <c r="AS71" s="33">
        <v>3522.54</v>
      </c>
      <c r="AT71" s="33">
        <v>1454.33</v>
      </c>
      <c r="AU71" s="33">
        <v>2788.28</v>
      </c>
      <c r="AV71" s="33">
        <v>2089.83</v>
      </c>
      <c r="AW71" s="33">
        <v>308.57</v>
      </c>
      <c r="AX71" s="33">
        <v>1580.67</v>
      </c>
      <c r="AY71" s="33">
        <v>0</v>
      </c>
      <c r="AZ71" s="33">
        <v>3393.15</v>
      </c>
      <c r="BA71" s="31">
        <f t="shared" si="44"/>
        <v>76.47</v>
      </c>
      <c r="BB71" s="31">
        <f t="shared" si="45"/>
        <v>2.1800000000000002</v>
      </c>
      <c r="BC71" s="31">
        <f t="shared" si="46"/>
        <v>33.200000000000003</v>
      </c>
      <c r="BD71" s="31">
        <f t="shared" si="47"/>
        <v>105.12</v>
      </c>
      <c r="BE71" s="31">
        <f t="shared" si="48"/>
        <v>461.97</v>
      </c>
      <c r="BF71" s="31">
        <f t="shared" si="49"/>
        <v>190.73</v>
      </c>
      <c r="BG71" s="31">
        <f t="shared" si="50"/>
        <v>493.66</v>
      </c>
      <c r="BH71" s="31">
        <f t="shared" si="51"/>
        <v>370</v>
      </c>
      <c r="BI71" s="31">
        <f t="shared" si="52"/>
        <v>54.63</v>
      </c>
      <c r="BJ71" s="31">
        <f t="shared" si="53"/>
        <v>145.11000000000001</v>
      </c>
      <c r="BK71" s="31">
        <f t="shared" si="54"/>
        <v>0</v>
      </c>
      <c r="BL71" s="31">
        <f t="shared" si="55"/>
        <v>311.5</v>
      </c>
      <c r="BM71" s="6">
        <f t="shared" ca="1" si="252"/>
        <v>3.1899999999999998E-2</v>
      </c>
      <c r="BN71" s="6">
        <f t="shared" ca="1" si="252"/>
        <v>3.1899999999999998E-2</v>
      </c>
      <c r="BO71" s="6">
        <f t="shared" ca="1" si="252"/>
        <v>3.1899999999999998E-2</v>
      </c>
      <c r="BP71" s="6">
        <f t="shared" ca="1" si="252"/>
        <v>3.1899999999999998E-2</v>
      </c>
      <c r="BQ71" s="6">
        <f t="shared" ca="1" si="252"/>
        <v>3.1899999999999998E-2</v>
      </c>
      <c r="BR71" s="6">
        <f t="shared" ca="1" si="252"/>
        <v>3.1899999999999998E-2</v>
      </c>
      <c r="BS71" s="6">
        <f t="shared" ca="1" si="252"/>
        <v>3.1899999999999998E-2</v>
      </c>
      <c r="BT71" s="6">
        <f t="shared" ca="1" si="252"/>
        <v>3.1899999999999998E-2</v>
      </c>
      <c r="BU71" s="6">
        <f t="shared" ca="1" si="252"/>
        <v>3.1899999999999998E-2</v>
      </c>
      <c r="BV71" s="6">
        <f t="shared" ca="1" si="252"/>
        <v>3.1899999999999998E-2</v>
      </c>
      <c r="BW71" s="6">
        <f t="shared" ca="1" si="252"/>
        <v>3.1899999999999998E-2</v>
      </c>
      <c r="BX71" s="6">
        <f t="shared" ca="1" si="252"/>
        <v>3.1899999999999998E-2</v>
      </c>
      <c r="BY71" s="31">
        <f t="shared" ca="1" si="253"/>
        <v>3485.07</v>
      </c>
      <c r="BZ71" s="31">
        <f t="shared" ca="1" si="254"/>
        <v>99.56</v>
      </c>
      <c r="CA71" s="31">
        <f t="shared" ca="1" si="255"/>
        <v>1512.92</v>
      </c>
      <c r="CB71" s="31">
        <f t="shared" ca="1" si="256"/>
        <v>838.37</v>
      </c>
      <c r="CC71" s="31">
        <f t="shared" ca="1" si="257"/>
        <v>3684.23</v>
      </c>
      <c r="CD71" s="31">
        <f t="shared" ca="1" si="258"/>
        <v>1521.09</v>
      </c>
      <c r="CE71" s="31">
        <f t="shared" ca="1" si="259"/>
        <v>2916.27</v>
      </c>
      <c r="CF71" s="31">
        <f t="shared" ca="1" si="260"/>
        <v>2185.7600000000002</v>
      </c>
      <c r="CG71" s="31">
        <f t="shared" ca="1" si="261"/>
        <v>322.74</v>
      </c>
      <c r="CH71" s="31">
        <f t="shared" ca="1" si="262"/>
        <v>1653.22</v>
      </c>
      <c r="CI71" s="31">
        <f t="shared" ca="1" si="263"/>
        <v>0</v>
      </c>
      <c r="CJ71" s="31">
        <f t="shared" ca="1" si="264"/>
        <v>3548.9</v>
      </c>
      <c r="CK71" s="32">
        <f t="shared" ca="1" si="56"/>
        <v>600.87</v>
      </c>
      <c r="CL71" s="32">
        <f t="shared" ca="1" si="57"/>
        <v>17.170000000000002</v>
      </c>
      <c r="CM71" s="32">
        <f t="shared" ca="1" si="58"/>
        <v>260.85000000000002</v>
      </c>
      <c r="CN71" s="32">
        <f t="shared" ca="1" si="59"/>
        <v>144.55000000000001</v>
      </c>
      <c r="CO71" s="32">
        <f t="shared" ca="1" si="60"/>
        <v>635.21</v>
      </c>
      <c r="CP71" s="32">
        <f t="shared" ca="1" si="61"/>
        <v>262.26</v>
      </c>
      <c r="CQ71" s="32">
        <f t="shared" ca="1" si="62"/>
        <v>502.8</v>
      </c>
      <c r="CR71" s="32">
        <f t="shared" ca="1" si="63"/>
        <v>376.85</v>
      </c>
      <c r="CS71" s="32">
        <f t="shared" ca="1" si="64"/>
        <v>55.64</v>
      </c>
      <c r="CT71" s="32">
        <f t="shared" ca="1" si="65"/>
        <v>285.04000000000002</v>
      </c>
      <c r="CU71" s="32">
        <f t="shared" ca="1" si="66"/>
        <v>0</v>
      </c>
      <c r="CV71" s="32">
        <f t="shared" ca="1" si="67"/>
        <v>611.88</v>
      </c>
      <c r="CW71" s="31">
        <f t="shared" ca="1" si="227"/>
        <v>677.35000000000014</v>
      </c>
      <c r="CX71" s="31">
        <f t="shared" ca="1" si="228"/>
        <v>19.360000000000007</v>
      </c>
      <c r="CY71" s="31">
        <f t="shared" ca="1" si="229"/>
        <v>294.05</v>
      </c>
      <c r="CZ71" s="31">
        <f t="shared" ca="1" si="230"/>
        <v>76.230000000000018</v>
      </c>
      <c r="DA71" s="31">
        <f t="shared" ca="1" si="231"/>
        <v>334.93000000000052</v>
      </c>
      <c r="DB71" s="31">
        <f t="shared" ca="1" si="232"/>
        <v>138.29</v>
      </c>
      <c r="DC71" s="31">
        <f t="shared" ca="1" si="233"/>
        <v>137.12999999999994</v>
      </c>
      <c r="DD71" s="31">
        <f t="shared" ca="1" si="234"/>
        <v>102.7800000000002</v>
      </c>
      <c r="DE71" s="31">
        <f t="shared" ca="1" si="235"/>
        <v>15.18</v>
      </c>
      <c r="DF71" s="31">
        <f t="shared" ca="1" si="236"/>
        <v>212.4799999999999</v>
      </c>
      <c r="DG71" s="31">
        <f t="shared" ca="1" si="237"/>
        <v>0</v>
      </c>
      <c r="DH71" s="31">
        <f t="shared" ca="1" si="238"/>
        <v>456.12999999999965</v>
      </c>
      <c r="DI71" s="32">
        <f t="shared" ca="1" si="267"/>
        <v>33.869999999999997</v>
      </c>
      <c r="DJ71" s="32">
        <f t="shared" ca="1" si="268"/>
        <v>0.97</v>
      </c>
      <c r="DK71" s="32">
        <f t="shared" ca="1" si="269"/>
        <v>14.7</v>
      </c>
      <c r="DL71" s="32">
        <f t="shared" ca="1" si="270"/>
        <v>3.81</v>
      </c>
      <c r="DM71" s="32">
        <f t="shared" ca="1" si="271"/>
        <v>16.75</v>
      </c>
      <c r="DN71" s="32">
        <f t="shared" ca="1" si="272"/>
        <v>6.91</v>
      </c>
      <c r="DO71" s="32">
        <f t="shared" ca="1" si="273"/>
        <v>6.86</v>
      </c>
      <c r="DP71" s="32">
        <f t="shared" ca="1" si="274"/>
        <v>5.14</v>
      </c>
      <c r="DQ71" s="32">
        <f t="shared" ca="1" si="275"/>
        <v>0.76</v>
      </c>
      <c r="DR71" s="32">
        <f t="shared" ca="1" si="276"/>
        <v>10.62</v>
      </c>
      <c r="DS71" s="32">
        <f t="shared" ca="1" si="277"/>
        <v>0</v>
      </c>
      <c r="DT71" s="32">
        <f t="shared" ca="1" si="278"/>
        <v>22.81</v>
      </c>
      <c r="DU71" s="31">
        <f t="shared" ca="1" si="279"/>
        <v>91.56</v>
      </c>
      <c r="DV71" s="31">
        <f t="shared" ca="1" si="280"/>
        <v>2.58</v>
      </c>
      <c r="DW71" s="31">
        <f t="shared" ca="1" si="281"/>
        <v>38.659999999999997</v>
      </c>
      <c r="DX71" s="31">
        <f t="shared" ca="1" si="282"/>
        <v>9.8800000000000008</v>
      </c>
      <c r="DY71" s="31">
        <f t="shared" ca="1" si="283"/>
        <v>42.78</v>
      </c>
      <c r="DZ71" s="31">
        <f t="shared" ca="1" si="284"/>
        <v>17.399999999999999</v>
      </c>
      <c r="EA71" s="31">
        <f t="shared" ca="1" si="285"/>
        <v>17</v>
      </c>
      <c r="EB71" s="31">
        <f t="shared" ca="1" si="286"/>
        <v>12.55</v>
      </c>
      <c r="EC71" s="31">
        <f t="shared" ca="1" si="287"/>
        <v>1.82</v>
      </c>
      <c r="ED71" s="31">
        <f t="shared" ca="1" si="288"/>
        <v>25.14</v>
      </c>
      <c r="EE71" s="31">
        <f t="shared" ca="1" si="289"/>
        <v>0</v>
      </c>
      <c r="EF71" s="31">
        <f t="shared" ca="1" si="290"/>
        <v>52.26</v>
      </c>
      <c r="EG71" s="32">
        <f t="shared" ca="1" si="291"/>
        <v>802.7800000000002</v>
      </c>
      <c r="EH71" s="32">
        <f t="shared" ca="1" si="292"/>
        <v>22.910000000000004</v>
      </c>
      <c r="EI71" s="32">
        <f t="shared" ca="1" si="293"/>
        <v>347.40999999999997</v>
      </c>
      <c r="EJ71" s="32">
        <f t="shared" ca="1" si="294"/>
        <v>89.920000000000016</v>
      </c>
      <c r="EK71" s="32">
        <f t="shared" ca="1" si="295"/>
        <v>394.46000000000049</v>
      </c>
      <c r="EL71" s="32">
        <f t="shared" ca="1" si="296"/>
        <v>162.6</v>
      </c>
      <c r="EM71" s="32">
        <f t="shared" ca="1" si="297"/>
        <v>160.98999999999995</v>
      </c>
      <c r="EN71" s="32">
        <f t="shared" ca="1" si="298"/>
        <v>120.4700000000002</v>
      </c>
      <c r="EO71" s="32">
        <f t="shared" ca="1" si="299"/>
        <v>17.759999999999998</v>
      </c>
      <c r="EP71" s="32">
        <f t="shared" ca="1" si="300"/>
        <v>248.2399999999999</v>
      </c>
      <c r="EQ71" s="32">
        <f t="shared" ca="1" si="301"/>
        <v>0</v>
      </c>
      <c r="ER71" s="32">
        <f t="shared" ca="1" si="302"/>
        <v>531.1999999999997</v>
      </c>
    </row>
    <row r="72" spans="1:148" x14ac:dyDescent="0.25">
      <c r="A72" t="s">
        <v>487</v>
      </c>
      <c r="B72" s="1" t="s">
        <v>60</v>
      </c>
      <c r="C72" t="str">
        <f t="shared" ca="1" si="265"/>
        <v>ENC2</v>
      </c>
      <c r="D72" t="str">
        <f t="shared" ca="1" si="266"/>
        <v>Clover Bar #2</v>
      </c>
      <c r="E72" s="48">
        <v>10795.1872958</v>
      </c>
      <c r="F72" s="48">
        <v>204.4649368</v>
      </c>
      <c r="G72" s="48">
        <v>7778.8056896999997</v>
      </c>
      <c r="H72" s="48">
        <v>9071.1457446000004</v>
      </c>
      <c r="I72" s="48">
        <v>19976.140857400002</v>
      </c>
      <c r="J72" s="48">
        <v>8463.7274605999992</v>
      </c>
      <c r="K72" s="48">
        <v>10743.089158799999</v>
      </c>
      <c r="L72" s="48">
        <v>19782.232325199999</v>
      </c>
      <c r="M72" s="48">
        <v>11178.394777699999</v>
      </c>
      <c r="N72" s="48">
        <v>27660.043952799999</v>
      </c>
      <c r="O72" s="48">
        <v>3580.0010897000002</v>
      </c>
      <c r="P72" s="48">
        <v>20354.135114199998</v>
      </c>
      <c r="Q72" s="32">
        <v>408431.05</v>
      </c>
      <c r="R72" s="32">
        <v>5576.04</v>
      </c>
      <c r="S72" s="32">
        <v>137348.25</v>
      </c>
      <c r="T72" s="32">
        <v>141221.73000000001</v>
      </c>
      <c r="U72" s="32">
        <v>376041.85</v>
      </c>
      <c r="V72" s="32">
        <v>168705.66</v>
      </c>
      <c r="W72" s="32">
        <v>313521.2</v>
      </c>
      <c r="X72" s="32">
        <v>457809.11</v>
      </c>
      <c r="Y72" s="32">
        <v>259783.82</v>
      </c>
      <c r="Z72" s="32">
        <v>856553.31</v>
      </c>
      <c r="AA72" s="32">
        <v>82333.3</v>
      </c>
      <c r="AB72" s="32">
        <v>701796.53</v>
      </c>
      <c r="AC72" s="2">
        <v>3.05</v>
      </c>
      <c r="AD72" s="2">
        <v>3.05</v>
      </c>
      <c r="AE72" s="2">
        <v>3.05</v>
      </c>
      <c r="AF72" s="2">
        <v>3.05</v>
      </c>
      <c r="AG72" s="2">
        <v>3.05</v>
      </c>
      <c r="AH72" s="2">
        <v>3.05</v>
      </c>
      <c r="AI72" s="2">
        <v>3.05</v>
      </c>
      <c r="AJ72" s="2">
        <v>3.05</v>
      </c>
      <c r="AK72" s="2">
        <v>3.05</v>
      </c>
      <c r="AL72" s="2">
        <v>3.05</v>
      </c>
      <c r="AM72" s="2">
        <v>3.05</v>
      </c>
      <c r="AN72" s="2">
        <v>3.05</v>
      </c>
      <c r="AO72" s="33">
        <v>12457.15</v>
      </c>
      <c r="AP72" s="33">
        <v>170.07</v>
      </c>
      <c r="AQ72" s="33">
        <v>4189.12</v>
      </c>
      <c r="AR72" s="33">
        <v>4307.26</v>
      </c>
      <c r="AS72" s="33">
        <v>11469.28</v>
      </c>
      <c r="AT72" s="33">
        <v>5145.5200000000004</v>
      </c>
      <c r="AU72" s="33">
        <v>9562.4</v>
      </c>
      <c r="AV72" s="33">
        <v>13963.18</v>
      </c>
      <c r="AW72" s="33">
        <v>7923.41</v>
      </c>
      <c r="AX72" s="33">
        <v>26124.880000000001</v>
      </c>
      <c r="AY72" s="33">
        <v>2511.17</v>
      </c>
      <c r="AZ72" s="33">
        <v>21404.79</v>
      </c>
      <c r="BA72" s="31">
        <f t="shared" si="44"/>
        <v>285.89999999999998</v>
      </c>
      <c r="BB72" s="31">
        <f t="shared" si="45"/>
        <v>3.9</v>
      </c>
      <c r="BC72" s="31">
        <f t="shared" si="46"/>
        <v>96.14</v>
      </c>
      <c r="BD72" s="31">
        <f t="shared" si="47"/>
        <v>564.89</v>
      </c>
      <c r="BE72" s="31">
        <f t="shared" si="48"/>
        <v>1504.17</v>
      </c>
      <c r="BF72" s="31">
        <f t="shared" si="49"/>
        <v>674.82</v>
      </c>
      <c r="BG72" s="31">
        <f t="shared" si="50"/>
        <v>1693.01</v>
      </c>
      <c r="BH72" s="31">
        <f t="shared" si="51"/>
        <v>2472.17</v>
      </c>
      <c r="BI72" s="31">
        <f t="shared" si="52"/>
        <v>1402.83</v>
      </c>
      <c r="BJ72" s="31">
        <f t="shared" si="53"/>
        <v>2398.35</v>
      </c>
      <c r="BK72" s="31">
        <f t="shared" si="54"/>
        <v>230.53</v>
      </c>
      <c r="BL72" s="31">
        <f t="shared" si="55"/>
        <v>1965.03</v>
      </c>
      <c r="BM72" s="6">
        <f t="shared" ca="1" si="252"/>
        <v>3.0200000000000001E-2</v>
      </c>
      <c r="BN72" s="6">
        <f t="shared" ca="1" si="252"/>
        <v>3.0200000000000001E-2</v>
      </c>
      <c r="BO72" s="6">
        <f t="shared" ca="1" si="252"/>
        <v>3.0200000000000001E-2</v>
      </c>
      <c r="BP72" s="6">
        <f t="shared" ca="1" si="252"/>
        <v>3.0200000000000001E-2</v>
      </c>
      <c r="BQ72" s="6">
        <f t="shared" ca="1" si="252"/>
        <v>3.0200000000000001E-2</v>
      </c>
      <c r="BR72" s="6">
        <f t="shared" ca="1" si="252"/>
        <v>3.0200000000000001E-2</v>
      </c>
      <c r="BS72" s="6">
        <f t="shared" ca="1" si="252"/>
        <v>3.0200000000000001E-2</v>
      </c>
      <c r="BT72" s="6">
        <f t="shared" ca="1" si="252"/>
        <v>3.0200000000000001E-2</v>
      </c>
      <c r="BU72" s="6">
        <f t="shared" ca="1" si="252"/>
        <v>3.0200000000000001E-2</v>
      </c>
      <c r="BV72" s="6">
        <f t="shared" ca="1" si="252"/>
        <v>3.0200000000000001E-2</v>
      </c>
      <c r="BW72" s="6">
        <f t="shared" ca="1" si="252"/>
        <v>3.0200000000000001E-2</v>
      </c>
      <c r="BX72" s="6">
        <f t="shared" ca="1" si="252"/>
        <v>3.0200000000000001E-2</v>
      </c>
      <c r="BY72" s="31">
        <f t="shared" ca="1" si="253"/>
        <v>12334.62</v>
      </c>
      <c r="BZ72" s="31">
        <f t="shared" ca="1" si="254"/>
        <v>168.4</v>
      </c>
      <c r="CA72" s="31">
        <f t="shared" ca="1" si="255"/>
        <v>4147.92</v>
      </c>
      <c r="CB72" s="31">
        <f t="shared" ca="1" si="256"/>
        <v>4264.8999999999996</v>
      </c>
      <c r="CC72" s="31">
        <f t="shared" ca="1" si="257"/>
        <v>11356.46</v>
      </c>
      <c r="CD72" s="31">
        <f t="shared" ca="1" si="258"/>
        <v>5094.91</v>
      </c>
      <c r="CE72" s="31">
        <f t="shared" ca="1" si="259"/>
        <v>9468.34</v>
      </c>
      <c r="CF72" s="31">
        <f t="shared" ca="1" si="260"/>
        <v>13825.84</v>
      </c>
      <c r="CG72" s="31">
        <f t="shared" ca="1" si="261"/>
        <v>7845.47</v>
      </c>
      <c r="CH72" s="31">
        <f t="shared" ca="1" si="262"/>
        <v>25867.91</v>
      </c>
      <c r="CI72" s="31">
        <f t="shared" ca="1" si="263"/>
        <v>2486.4699999999998</v>
      </c>
      <c r="CJ72" s="31">
        <f t="shared" ca="1" si="264"/>
        <v>21194.26</v>
      </c>
      <c r="CK72" s="32">
        <f t="shared" ca="1" si="56"/>
        <v>2246.37</v>
      </c>
      <c r="CL72" s="32">
        <f t="shared" ca="1" si="57"/>
        <v>30.67</v>
      </c>
      <c r="CM72" s="32">
        <f t="shared" ca="1" si="58"/>
        <v>755.42</v>
      </c>
      <c r="CN72" s="32">
        <f t="shared" ca="1" si="59"/>
        <v>776.72</v>
      </c>
      <c r="CO72" s="32">
        <f t="shared" ca="1" si="60"/>
        <v>2068.23</v>
      </c>
      <c r="CP72" s="32">
        <f t="shared" ca="1" si="61"/>
        <v>927.88</v>
      </c>
      <c r="CQ72" s="32">
        <f t="shared" ca="1" si="62"/>
        <v>1724.37</v>
      </c>
      <c r="CR72" s="32">
        <f t="shared" ca="1" si="63"/>
        <v>2517.9499999999998</v>
      </c>
      <c r="CS72" s="32">
        <f t="shared" ca="1" si="64"/>
        <v>1428.81</v>
      </c>
      <c r="CT72" s="32">
        <f t="shared" ca="1" si="65"/>
        <v>4711.04</v>
      </c>
      <c r="CU72" s="32">
        <f t="shared" ca="1" si="66"/>
        <v>452.83</v>
      </c>
      <c r="CV72" s="32">
        <f t="shared" ca="1" si="67"/>
        <v>3859.88</v>
      </c>
      <c r="CW72" s="31">
        <f t="shared" ca="1" si="227"/>
        <v>1837.9400000000019</v>
      </c>
      <c r="CX72" s="31">
        <f t="shared" ca="1" si="228"/>
        <v>25.1</v>
      </c>
      <c r="CY72" s="31">
        <f t="shared" ca="1" si="229"/>
        <v>618.08000000000027</v>
      </c>
      <c r="CZ72" s="31">
        <f t="shared" ca="1" si="230"/>
        <v>169.46999999999969</v>
      </c>
      <c r="DA72" s="31">
        <f t="shared" ca="1" si="231"/>
        <v>451.23999999999796</v>
      </c>
      <c r="DB72" s="31">
        <f t="shared" ca="1" si="232"/>
        <v>202.44999999999948</v>
      </c>
      <c r="DC72" s="31">
        <f t="shared" ca="1" si="233"/>
        <v>-62.7000000000005</v>
      </c>
      <c r="DD72" s="31">
        <f t="shared" ca="1" si="234"/>
        <v>-91.559999999999491</v>
      </c>
      <c r="DE72" s="31">
        <f t="shared" ca="1" si="235"/>
        <v>-51.959999999999127</v>
      </c>
      <c r="DF72" s="31">
        <f t="shared" ca="1" si="236"/>
        <v>2055.7199999999998</v>
      </c>
      <c r="DG72" s="31">
        <f t="shared" ca="1" si="237"/>
        <v>197.59999999999965</v>
      </c>
      <c r="DH72" s="31">
        <f t="shared" ca="1" si="238"/>
        <v>1684.3199999999986</v>
      </c>
      <c r="DI72" s="32">
        <f t="shared" ca="1" si="267"/>
        <v>91.9</v>
      </c>
      <c r="DJ72" s="32">
        <f t="shared" ca="1" si="268"/>
        <v>1.26</v>
      </c>
      <c r="DK72" s="32">
        <f t="shared" ca="1" si="269"/>
        <v>30.9</v>
      </c>
      <c r="DL72" s="32">
        <f t="shared" ca="1" si="270"/>
        <v>8.4700000000000006</v>
      </c>
      <c r="DM72" s="32">
        <f t="shared" ca="1" si="271"/>
        <v>22.56</v>
      </c>
      <c r="DN72" s="32">
        <f t="shared" ca="1" si="272"/>
        <v>10.119999999999999</v>
      </c>
      <c r="DO72" s="32">
        <f t="shared" ca="1" si="273"/>
        <v>-3.14</v>
      </c>
      <c r="DP72" s="32">
        <f t="shared" ca="1" si="274"/>
        <v>-4.58</v>
      </c>
      <c r="DQ72" s="32">
        <f t="shared" ca="1" si="275"/>
        <v>-2.6</v>
      </c>
      <c r="DR72" s="32">
        <f t="shared" ca="1" si="276"/>
        <v>102.79</v>
      </c>
      <c r="DS72" s="32">
        <f t="shared" ca="1" si="277"/>
        <v>9.8800000000000008</v>
      </c>
      <c r="DT72" s="32">
        <f t="shared" ca="1" si="278"/>
        <v>84.22</v>
      </c>
      <c r="DU72" s="31">
        <f t="shared" ca="1" si="279"/>
        <v>248.44</v>
      </c>
      <c r="DV72" s="31">
        <f t="shared" ca="1" si="280"/>
        <v>3.35</v>
      </c>
      <c r="DW72" s="31">
        <f t="shared" ca="1" si="281"/>
        <v>81.27</v>
      </c>
      <c r="DX72" s="31">
        <f t="shared" ca="1" si="282"/>
        <v>21.96</v>
      </c>
      <c r="DY72" s="31">
        <f t="shared" ca="1" si="283"/>
        <v>57.64</v>
      </c>
      <c r="DZ72" s="31">
        <f t="shared" ca="1" si="284"/>
        <v>25.47</v>
      </c>
      <c r="EA72" s="31">
        <f t="shared" ca="1" si="285"/>
        <v>-7.77</v>
      </c>
      <c r="EB72" s="31">
        <f t="shared" ca="1" si="286"/>
        <v>-11.18</v>
      </c>
      <c r="EC72" s="31">
        <f t="shared" ca="1" si="287"/>
        <v>-6.24</v>
      </c>
      <c r="ED72" s="31">
        <f t="shared" ca="1" si="288"/>
        <v>243.25</v>
      </c>
      <c r="EE72" s="31">
        <f t="shared" ca="1" si="289"/>
        <v>23.01</v>
      </c>
      <c r="EF72" s="31">
        <f t="shared" ca="1" si="290"/>
        <v>192.99</v>
      </c>
      <c r="EG72" s="32">
        <f t="shared" ca="1" si="291"/>
        <v>2178.280000000002</v>
      </c>
      <c r="EH72" s="32">
        <f t="shared" ca="1" si="292"/>
        <v>29.710000000000004</v>
      </c>
      <c r="EI72" s="32">
        <f t="shared" ca="1" si="293"/>
        <v>730.25000000000023</v>
      </c>
      <c r="EJ72" s="32">
        <f t="shared" ca="1" si="294"/>
        <v>199.89999999999969</v>
      </c>
      <c r="EK72" s="32">
        <f t="shared" ca="1" si="295"/>
        <v>531.43999999999801</v>
      </c>
      <c r="EL72" s="32">
        <f t="shared" ca="1" si="296"/>
        <v>238.03999999999948</v>
      </c>
      <c r="EM72" s="32">
        <f t="shared" ca="1" si="297"/>
        <v>-73.610000000000497</v>
      </c>
      <c r="EN72" s="32">
        <f t="shared" ca="1" si="298"/>
        <v>-107.31999999999948</v>
      </c>
      <c r="EO72" s="32">
        <f t="shared" ca="1" si="299"/>
        <v>-60.79999999999913</v>
      </c>
      <c r="EP72" s="32">
        <f t="shared" ca="1" si="300"/>
        <v>2401.7599999999998</v>
      </c>
      <c r="EQ72" s="32">
        <f t="shared" ca="1" si="301"/>
        <v>230.48999999999964</v>
      </c>
      <c r="ER72" s="32">
        <f t="shared" ca="1" si="302"/>
        <v>1961.5299999999986</v>
      </c>
    </row>
    <row r="73" spans="1:148" x14ac:dyDescent="0.25">
      <c r="A73" t="s">
        <v>487</v>
      </c>
      <c r="B73" s="1" t="s">
        <v>61</v>
      </c>
      <c r="C73" t="str">
        <f t="shared" ca="1" si="265"/>
        <v>ENC3</v>
      </c>
      <c r="D73" t="str">
        <f t="shared" ca="1" si="266"/>
        <v>Clover Bar #3</v>
      </c>
      <c r="E73" s="48">
        <v>10792.541148300001</v>
      </c>
      <c r="F73" s="48">
        <v>1737.2835312</v>
      </c>
      <c r="G73" s="48">
        <v>12449.1588247</v>
      </c>
      <c r="H73" s="48">
        <v>19791.611679400001</v>
      </c>
      <c r="I73" s="48">
        <v>34892.123679700002</v>
      </c>
      <c r="J73" s="48">
        <v>4452.1735767999999</v>
      </c>
      <c r="K73" s="48">
        <v>8629.5384037999993</v>
      </c>
      <c r="L73" s="48">
        <v>16561.658012799999</v>
      </c>
      <c r="M73" s="48">
        <v>6922.2274104999997</v>
      </c>
      <c r="N73" s="48">
        <v>23329.918574200001</v>
      </c>
      <c r="O73" s="48">
        <v>1326.5509102999999</v>
      </c>
      <c r="P73" s="48">
        <v>13673.1361956</v>
      </c>
      <c r="Q73" s="32">
        <v>411020.26</v>
      </c>
      <c r="R73" s="32">
        <v>43845.24</v>
      </c>
      <c r="S73" s="32">
        <v>212999.63</v>
      </c>
      <c r="T73" s="32">
        <v>297556</v>
      </c>
      <c r="U73" s="32">
        <v>591407.75</v>
      </c>
      <c r="V73" s="32">
        <v>93523.9</v>
      </c>
      <c r="W73" s="32">
        <v>268324.14</v>
      </c>
      <c r="X73" s="32">
        <v>400035.92</v>
      </c>
      <c r="Y73" s="32">
        <v>176201.14</v>
      </c>
      <c r="Z73" s="32">
        <v>731402.69</v>
      </c>
      <c r="AA73" s="32">
        <v>31738.05</v>
      </c>
      <c r="AB73" s="32">
        <v>509208.55</v>
      </c>
      <c r="AC73" s="2">
        <v>3.05</v>
      </c>
      <c r="AD73" s="2">
        <v>3.05</v>
      </c>
      <c r="AE73" s="2">
        <v>3.05</v>
      </c>
      <c r="AF73" s="2">
        <v>3.05</v>
      </c>
      <c r="AG73" s="2">
        <v>3.05</v>
      </c>
      <c r="AH73" s="2">
        <v>3.05</v>
      </c>
      <c r="AI73" s="2">
        <v>3.05</v>
      </c>
      <c r="AJ73" s="2">
        <v>3.05</v>
      </c>
      <c r="AK73" s="2">
        <v>3.05</v>
      </c>
      <c r="AL73" s="2">
        <v>3.05</v>
      </c>
      <c r="AM73" s="2">
        <v>3.05</v>
      </c>
      <c r="AN73" s="2">
        <v>3.05</v>
      </c>
      <c r="AO73" s="33">
        <v>12536.12</v>
      </c>
      <c r="AP73" s="33">
        <v>1337.28</v>
      </c>
      <c r="AQ73" s="33">
        <v>6496.49</v>
      </c>
      <c r="AR73" s="33">
        <v>9075.4599999999991</v>
      </c>
      <c r="AS73" s="33">
        <v>18037.939999999999</v>
      </c>
      <c r="AT73" s="33">
        <v>2852.48</v>
      </c>
      <c r="AU73" s="33">
        <v>8183.89</v>
      </c>
      <c r="AV73" s="33">
        <v>12201.1</v>
      </c>
      <c r="AW73" s="33">
        <v>5374.13</v>
      </c>
      <c r="AX73" s="33">
        <v>22307.78</v>
      </c>
      <c r="AY73" s="33">
        <v>968.01</v>
      </c>
      <c r="AZ73" s="33">
        <v>15530.86</v>
      </c>
      <c r="BA73" s="31">
        <f t="shared" ref="BA73:BA136" si="303">ROUND(Q73*BA$3,2)</f>
        <v>287.70999999999998</v>
      </c>
      <c r="BB73" s="31">
        <f t="shared" ref="BB73:BB136" si="304">ROUND(R73*BB$3,2)</f>
        <v>30.69</v>
      </c>
      <c r="BC73" s="31">
        <f t="shared" ref="BC73:BC136" si="305">ROUND(S73*BC$3,2)</f>
        <v>149.1</v>
      </c>
      <c r="BD73" s="31">
        <f t="shared" ref="BD73:BD136" si="306">ROUND(T73*BD$3,2)</f>
        <v>1190.22</v>
      </c>
      <c r="BE73" s="31">
        <f t="shared" ref="BE73:BE136" si="307">ROUND(U73*BE$3,2)</f>
        <v>2365.63</v>
      </c>
      <c r="BF73" s="31">
        <f t="shared" ref="BF73:BF136" si="308">ROUND(V73*BF$3,2)</f>
        <v>374.1</v>
      </c>
      <c r="BG73" s="31">
        <f t="shared" ref="BG73:BG136" si="309">ROUND(W73*BG$3,2)</f>
        <v>1448.95</v>
      </c>
      <c r="BH73" s="31">
        <f t="shared" ref="BH73:BH136" si="310">ROUND(X73*BH$3,2)</f>
        <v>2160.19</v>
      </c>
      <c r="BI73" s="31">
        <f t="shared" ref="BI73:BI136" si="311">ROUND(Y73*BI$3,2)</f>
        <v>951.49</v>
      </c>
      <c r="BJ73" s="31">
        <f t="shared" ref="BJ73:BJ136" si="312">ROUND(Z73*BJ$3,2)</f>
        <v>2047.93</v>
      </c>
      <c r="BK73" s="31">
        <f t="shared" ref="BK73:BK136" si="313">ROUND(AA73*BK$3,2)</f>
        <v>88.87</v>
      </c>
      <c r="BL73" s="31">
        <f t="shared" ref="BL73:BL136" si="314">ROUND(AB73*BL$3,2)</f>
        <v>1425.78</v>
      </c>
      <c r="BM73" s="6">
        <f t="shared" ca="1" si="252"/>
        <v>3.09E-2</v>
      </c>
      <c r="BN73" s="6">
        <f t="shared" ca="1" si="252"/>
        <v>3.09E-2</v>
      </c>
      <c r="BO73" s="6">
        <f t="shared" ca="1" si="252"/>
        <v>3.09E-2</v>
      </c>
      <c r="BP73" s="6">
        <f t="shared" ca="1" si="252"/>
        <v>3.09E-2</v>
      </c>
      <c r="BQ73" s="6">
        <f t="shared" ca="1" si="252"/>
        <v>3.09E-2</v>
      </c>
      <c r="BR73" s="6">
        <f t="shared" ca="1" si="252"/>
        <v>3.09E-2</v>
      </c>
      <c r="BS73" s="6">
        <f t="shared" ca="1" si="252"/>
        <v>3.09E-2</v>
      </c>
      <c r="BT73" s="6">
        <f t="shared" ca="1" si="252"/>
        <v>3.09E-2</v>
      </c>
      <c r="BU73" s="6">
        <f t="shared" ca="1" si="252"/>
        <v>3.09E-2</v>
      </c>
      <c r="BV73" s="6">
        <f t="shared" ca="1" si="252"/>
        <v>3.09E-2</v>
      </c>
      <c r="BW73" s="6">
        <f t="shared" ca="1" si="252"/>
        <v>3.09E-2</v>
      </c>
      <c r="BX73" s="6">
        <f t="shared" ca="1" si="252"/>
        <v>3.09E-2</v>
      </c>
      <c r="BY73" s="31">
        <f t="shared" ca="1" si="253"/>
        <v>12700.53</v>
      </c>
      <c r="BZ73" s="31">
        <f t="shared" ca="1" si="254"/>
        <v>1354.82</v>
      </c>
      <c r="CA73" s="31">
        <f t="shared" ca="1" si="255"/>
        <v>6581.69</v>
      </c>
      <c r="CB73" s="31">
        <f t="shared" ca="1" si="256"/>
        <v>9194.48</v>
      </c>
      <c r="CC73" s="31">
        <f t="shared" ca="1" si="257"/>
        <v>18274.5</v>
      </c>
      <c r="CD73" s="31">
        <f t="shared" ca="1" si="258"/>
        <v>2889.89</v>
      </c>
      <c r="CE73" s="31">
        <f t="shared" ca="1" si="259"/>
        <v>8291.2199999999993</v>
      </c>
      <c r="CF73" s="31">
        <f t="shared" ca="1" si="260"/>
        <v>12361.11</v>
      </c>
      <c r="CG73" s="31">
        <f t="shared" ca="1" si="261"/>
        <v>5444.62</v>
      </c>
      <c r="CH73" s="31">
        <f t="shared" ca="1" si="262"/>
        <v>22600.34</v>
      </c>
      <c r="CI73" s="31">
        <f t="shared" ca="1" si="263"/>
        <v>980.71</v>
      </c>
      <c r="CJ73" s="31">
        <f t="shared" ca="1" si="264"/>
        <v>15734.54</v>
      </c>
      <c r="CK73" s="32">
        <f t="shared" ref="CK73:CK136" ca="1" si="315">ROUND(Q73*$CV$3,2)</f>
        <v>2260.61</v>
      </c>
      <c r="CL73" s="32">
        <f t="shared" ref="CL73:CL136" ca="1" si="316">ROUND(R73*$CV$3,2)</f>
        <v>241.15</v>
      </c>
      <c r="CM73" s="32">
        <f t="shared" ref="CM73:CM136" ca="1" si="317">ROUND(S73*$CV$3,2)</f>
        <v>1171.5</v>
      </c>
      <c r="CN73" s="32">
        <f t="shared" ref="CN73:CN136" ca="1" si="318">ROUND(T73*$CV$3,2)</f>
        <v>1636.56</v>
      </c>
      <c r="CO73" s="32">
        <f t="shared" ref="CO73:CO136" ca="1" si="319">ROUND(U73*$CV$3,2)</f>
        <v>3252.74</v>
      </c>
      <c r="CP73" s="32">
        <f t="shared" ref="CP73:CP136" ca="1" si="320">ROUND(V73*$CV$3,2)</f>
        <v>514.38</v>
      </c>
      <c r="CQ73" s="32">
        <f t="shared" ref="CQ73:CQ136" ca="1" si="321">ROUND(W73*$CV$3,2)</f>
        <v>1475.78</v>
      </c>
      <c r="CR73" s="32">
        <f t="shared" ref="CR73:CR136" ca="1" si="322">ROUND(X73*$CV$3,2)</f>
        <v>2200.1999999999998</v>
      </c>
      <c r="CS73" s="32">
        <f t="shared" ref="CS73:CS136" ca="1" si="323">ROUND(Y73*$CV$3,2)</f>
        <v>969.11</v>
      </c>
      <c r="CT73" s="32">
        <f t="shared" ref="CT73:CT136" ca="1" si="324">ROUND(Z73*$CV$3,2)</f>
        <v>4022.71</v>
      </c>
      <c r="CU73" s="32">
        <f t="shared" ref="CU73:CU136" ca="1" si="325">ROUND(AA73*$CV$3,2)</f>
        <v>174.56</v>
      </c>
      <c r="CV73" s="32">
        <f t="shared" ref="CV73:CV136" ca="1" si="326">ROUND(AB73*$CV$3,2)</f>
        <v>2800.65</v>
      </c>
      <c r="CW73" s="31">
        <f t="shared" ref="CW73:CW136" ca="1" si="327">BY73+CK73-AO73-BA73</f>
        <v>2137.3100000000004</v>
      </c>
      <c r="CX73" s="31">
        <f t="shared" ref="CX73:CX136" ca="1" si="328">BZ73+CL73-AP73-BB73</f>
        <v>228.00000000000006</v>
      </c>
      <c r="CY73" s="31">
        <f t="shared" ref="CY73:CY136" ca="1" si="329">CA73+CM73-AQ73-BC73</f>
        <v>1107.5999999999999</v>
      </c>
      <c r="CZ73" s="31">
        <f t="shared" ref="CZ73:CZ136" ca="1" si="330">CB73+CN73-AR73-BD73</f>
        <v>565.3599999999999</v>
      </c>
      <c r="DA73" s="31">
        <f t="shared" ref="DA73:DA136" ca="1" si="331">CC73+CO73-AS73-BE73</f>
        <v>1123.6699999999992</v>
      </c>
      <c r="DB73" s="31">
        <f t="shared" ref="DB73:DB136" ca="1" si="332">CD73+CP73-AT73-BF73</f>
        <v>177.68999999999994</v>
      </c>
      <c r="DC73" s="31">
        <f t="shared" ref="DC73:DC136" ca="1" si="333">CE73+CQ73-AU73-BG73</f>
        <v>134.15999999999963</v>
      </c>
      <c r="DD73" s="31">
        <f t="shared" ref="DD73:DD136" ca="1" si="334">CF73+CR73-AV73-BH73</f>
        <v>200.02000000000089</v>
      </c>
      <c r="DE73" s="31">
        <f t="shared" ref="DE73:DE136" ca="1" si="335">CG73+CS73-AW73-BI73</f>
        <v>88.109999999999445</v>
      </c>
      <c r="DF73" s="31">
        <f t="shared" ref="DF73:DF136" ca="1" si="336">CH73+CT73-AX73-BJ73</f>
        <v>2267.34</v>
      </c>
      <c r="DG73" s="31">
        <f t="shared" ref="DG73:DG136" ca="1" si="337">CI73+CU73-AY73-BK73</f>
        <v>98.389999999999986</v>
      </c>
      <c r="DH73" s="31">
        <f t="shared" ref="DH73:DH136" ca="1" si="338">CJ73+CV73-AZ73-BL73</f>
        <v>1578.5500000000018</v>
      </c>
      <c r="DI73" s="32">
        <f t="shared" ca="1" si="267"/>
        <v>106.87</v>
      </c>
      <c r="DJ73" s="32">
        <f t="shared" ca="1" si="268"/>
        <v>11.4</v>
      </c>
      <c r="DK73" s="32">
        <f t="shared" ca="1" si="269"/>
        <v>55.38</v>
      </c>
      <c r="DL73" s="32">
        <f t="shared" ca="1" si="270"/>
        <v>28.27</v>
      </c>
      <c r="DM73" s="32">
        <f t="shared" ca="1" si="271"/>
        <v>56.18</v>
      </c>
      <c r="DN73" s="32">
        <f t="shared" ca="1" si="272"/>
        <v>8.8800000000000008</v>
      </c>
      <c r="DO73" s="32">
        <f t="shared" ca="1" si="273"/>
        <v>6.71</v>
      </c>
      <c r="DP73" s="32">
        <f t="shared" ca="1" si="274"/>
        <v>10</v>
      </c>
      <c r="DQ73" s="32">
        <f t="shared" ca="1" si="275"/>
        <v>4.41</v>
      </c>
      <c r="DR73" s="32">
        <f t="shared" ca="1" si="276"/>
        <v>113.37</v>
      </c>
      <c r="DS73" s="32">
        <f t="shared" ca="1" si="277"/>
        <v>4.92</v>
      </c>
      <c r="DT73" s="32">
        <f t="shared" ca="1" si="278"/>
        <v>78.930000000000007</v>
      </c>
      <c r="DU73" s="31">
        <f t="shared" ca="1" si="279"/>
        <v>288.91000000000003</v>
      </c>
      <c r="DV73" s="31">
        <f t="shared" ca="1" si="280"/>
        <v>30.39</v>
      </c>
      <c r="DW73" s="31">
        <f t="shared" ca="1" si="281"/>
        <v>145.63</v>
      </c>
      <c r="DX73" s="31">
        <f t="shared" ca="1" si="282"/>
        <v>73.260000000000005</v>
      </c>
      <c r="DY73" s="31">
        <f t="shared" ca="1" si="283"/>
        <v>143.53</v>
      </c>
      <c r="DZ73" s="31">
        <f t="shared" ca="1" si="284"/>
        <v>22.36</v>
      </c>
      <c r="EA73" s="31">
        <f t="shared" ca="1" si="285"/>
        <v>16.63</v>
      </c>
      <c r="EB73" s="31">
        <f t="shared" ca="1" si="286"/>
        <v>24.42</v>
      </c>
      <c r="EC73" s="31">
        <f t="shared" ca="1" si="287"/>
        <v>10.59</v>
      </c>
      <c r="ED73" s="31">
        <f t="shared" ca="1" si="288"/>
        <v>268.3</v>
      </c>
      <c r="EE73" s="31">
        <f t="shared" ca="1" si="289"/>
        <v>11.46</v>
      </c>
      <c r="EF73" s="31">
        <f t="shared" ca="1" si="290"/>
        <v>180.87</v>
      </c>
      <c r="EG73" s="32">
        <f t="shared" ca="1" si="291"/>
        <v>2533.09</v>
      </c>
      <c r="EH73" s="32">
        <f t="shared" ca="1" si="292"/>
        <v>269.79000000000008</v>
      </c>
      <c r="EI73" s="32">
        <f t="shared" ca="1" si="293"/>
        <v>1308.6100000000001</v>
      </c>
      <c r="EJ73" s="32">
        <f t="shared" ca="1" si="294"/>
        <v>666.88999999999987</v>
      </c>
      <c r="EK73" s="32">
        <f t="shared" ca="1" si="295"/>
        <v>1323.3799999999992</v>
      </c>
      <c r="EL73" s="32">
        <f t="shared" ca="1" si="296"/>
        <v>208.92999999999995</v>
      </c>
      <c r="EM73" s="32">
        <f t="shared" ca="1" si="297"/>
        <v>157.49999999999963</v>
      </c>
      <c r="EN73" s="32">
        <f t="shared" ca="1" si="298"/>
        <v>234.44000000000091</v>
      </c>
      <c r="EO73" s="32">
        <f t="shared" ca="1" si="299"/>
        <v>103.10999999999945</v>
      </c>
      <c r="EP73" s="32">
        <f t="shared" ca="1" si="300"/>
        <v>2649.01</v>
      </c>
      <c r="EQ73" s="32">
        <f t="shared" ca="1" si="301"/>
        <v>114.76999999999998</v>
      </c>
      <c r="ER73" s="32">
        <f t="shared" ca="1" si="302"/>
        <v>1838.3500000000017</v>
      </c>
    </row>
    <row r="74" spans="1:148" x14ac:dyDescent="0.25">
      <c r="A74" t="s">
        <v>488</v>
      </c>
      <c r="B74" s="1" t="s">
        <v>135</v>
      </c>
      <c r="C74" t="str">
        <f t="shared" ca="1" si="265"/>
        <v>BCHIMP</v>
      </c>
      <c r="D74" t="str">
        <f t="shared" ca="1" si="266"/>
        <v>Alberta-BC Intertie - Import</v>
      </c>
      <c r="E74" s="48">
        <v>391</v>
      </c>
      <c r="G74" s="48">
        <v>5575</v>
      </c>
      <c r="H74" s="48">
        <v>7516</v>
      </c>
      <c r="I74" s="48">
        <v>6262</v>
      </c>
      <c r="J74" s="48">
        <v>3960</v>
      </c>
      <c r="K74" s="48">
        <v>100</v>
      </c>
      <c r="N74" s="48">
        <v>7630</v>
      </c>
      <c r="O74" s="48">
        <v>872</v>
      </c>
      <c r="P74" s="48">
        <v>2490</v>
      </c>
      <c r="Q74" s="32">
        <v>12157.47</v>
      </c>
      <c r="R74" s="32"/>
      <c r="S74" s="32">
        <v>78017.5</v>
      </c>
      <c r="T74" s="32">
        <v>94604.08</v>
      </c>
      <c r="U74" s="32">
        <v>119772.81</v>
      </c>
      <c r="V74" s="32">
        <v>96780.55</v>
      </c>
      <c r="W74" s="32">
        <v>1741</v>
      </c>
      <c r="X74" s="32"/>
      <c r="Y74" s="32"/>
      <c r="Z74" s="32">
        <v>230670.89</v>
      </c>
      <c r="AA74" s="32">
        <v>19327.400000000001</v>
      </c>
      <c r="AB74" s="32">
        <v>97607.5</v>
      </c>
      <c r="AC74" s="2">
        <v>2.56</v>
      </c>
      <c r="AE74" s="2">
        <v>2.56</v>
      </c>
      <c r="AF74" s="2">
        <v>2.56</v>
      </c>
      <c r="AG74" s="2">
        <v>2.56</v>
      </c>
      <c r="AH74" s="2">
        <v>2.56</v>
      </c>
      <c r="AI74" s="2">
        <v>2.56</v>
      </c>
      <c r="AL74" s="2">
        <v>2.56</v>
      </c>
      <c r="AM74" s="2">
        <v>2.56</v>
      </c>
      <c r="AN74" s="2">
        <v>2.56</v>
      </c>
      <c r="AO74" s="33">
        <v>311.23</v>
      </c>
      <c r="AP74" s="33"/>
      <c r="AQ74" s="33">
        <v>1997.25</v>
      </c>
      <c r="AR74" s="33">
        <v>2421.86</v>
      </c>
      <c r="AS74" s="33">
        <v>3066.18</v>
      </c>
      <c r="AT74" s="33">
        <v>2477.58</v>
      </c>
      <c r="AU74" s="33">
        <v>44.57</v>
      </c>
      <c r="AV74" s="33"/>
      <c r="AW74" s="33"/>
      <c r="AX74" s="33">
        <v>5905.17</v>
      </c>
      <c r="AY74" s="33">
        <v>494.78</v>
      </c>
      <c r="AZ74" s="33">
        <v>2498.75</v>
      </c>
      <c r="BA74" s="31">
        <f t="shared" si="303"/>
        <v>8.51</v>
      </c>
      <c r="BB74" s="31">
        <f t="shared" si="304"/>
        <v>0</v>
      </c>
      <c r="BC74" s="31">
        <f t="shared" si="305"/>
        <v>54.61</v>
      </c>
      <c r="BD74" s="31">
        <f t="shared" si="306"/>
        <v>378.42</v>
      </c>
      <c r="BE74" s="31">
        <f t="shared" si="307"/>
        <v>479.09</v>
      </c>
      <c r="BF74" s="31">
        <f t="shared" si="308"/>
        <v>387.12</v>
      </c>
      <c r="BG74" s="31">
        <f t="shared" si="309"/>
        <v>9.4</v>
      </c>
      <c r="BH74" s="31">
        <f t="shared" si="310"/>
        <v>0</v>
      </c>
      <c r="BI74" s="31">
        <f t="shared" si="311"/>
        <v>0</v>
      </c>
      <c r="BJ74" s="31">
        <f t="shared" si="312"/>
        <v>645.88</v>
      </c>
      <c r="BK74" s="31">
        <f t="shared" si="313"/>
        <v>54.12</v>
      </c>
      <c r="BL74" s="31">
        <f t="shared" si="314"/>
        <v>273.3</v>
      </c>
      <c r="BM74" s="6">
        <f t="shared" ca="1" si="252"/>
        <v>3.5900000000000001E-2</v>
      </c>
      <c r="BN74" s="6">
        <f t="shared" ca="1" si="252"/>
        <v>3.5900000000000001E-2</v>
      </c>
      <c r="BO74" s="6">
        <f t="shared" ca="1" si="252"/>
        <v>3.5900000000000001E-2</v>
      </c>
      <c r="BP74" s="6">
        <f t="shared" ca="1" si="252"/>
        <v>3.5900000000000001E-2</v>
      </c>
      <c r="BQ74" s="6">
        <f t="shared" ca="1" si="252"/>
        <v>3.5900000000000001E-2</v>
      </c>
      <c r="BR74" s="6">
        <f t="shared" ca="1" si="252"/>
        <v>3.5900000000000001E-2</v>
      </c>
      <c r="BS74" s="6">
        <f t="shared" ca="1" si="252"/>
        <v>3.5900000000000001E-2</v>
      </c>
      <c r="BT74" s="6">
        <f t="shared" ca="1" si="252"/>
        <v>3.5900000000000001E-2</v>
      </c>
      <c r="BU74" s="6">
        <f t="shared" ca="1" si="252"/>
        <v>3.5900000000000001E-2</v>
      </c>
      <c r="BV74" s="6">
        <f t="shared" ca="1" si="252"/>
        <v>3.5900000000000001E-2</v>
      </c>
      <c r="BW74" s="6">
        <f t="shared" ca="1" si="252"/>
        <v>3.5900000000000001E-2</v>
      </c>
      <c r="BX74" s="6">
        <f t="shared" ca="1" si="252"/>
        <v>3.5900000000000001E-2</v>
      </c>
      <c r="BY74" s="31">
        <f t="shared" ca="1" si="253"/>
        <v>436.45</v>
      </c>
      <c r="BZ74" s="31">
        <f t="shared" ca="1" si="254"/>
        <v>0</v>
      </c>
      <c r="CA74" s="31">
        <f t="shared" ca="1" si="255"/>
        <v>2800.83</v>
      </c>
      <c r="CB74" s="31">
        <f t="shared" ca="1" si="256"/>
        <v>3396.29</v>
      </c>
      <c r="CC74" s="31">
        <f t="shared" ca="1" si="257"/>
        <v>4299.84</v>
      </c>
      <c r="CD74" s="31">
        <f t="shared" ca="1" si="258"/>
        <v>3474.42</v>
      </c>
      <c r="CE74" s="31">
        <f t="shared" ca="1" si="259"/>
        <v>62.5</v>
      </c>
      <c r="CF74" s="31">
        <f t="shared" ca="1" si="260"/>
        <v>0</v>
      </c>
      <c r="CG74" s="31">
        <f t="shared" ca="1" si="261"/>
        <v>0</v>
      </c>
      <c r="CH74" s="31">
        <f t="shared" ca="1" si="262"/>
        <v>8281.08</v>
      </c>
      <c r="CI74" s="31">
        <f t="shared" ca="1" si="263"/>
        <v>693.85</v>
      </c>
      <c r="CJ74" s="31">
        <f t="shared" ca="1" si="264"/>
        <v>3504.11</v>
      </c>
      <c r="CK74" s="32">
        <f t="shared" ca="1" si="315"/>
        <v>66.87</v>
      </c>
      <c r="CL74" s="32">
        <f t="shared" ca="1" si="316"/>
        <v>0</v>
      </c>
      <c r="CM74" s="32">
        <f t="shared" ca="1" si="317"/>
        <v>429.1</v>
      </c>
      <c r="CN74" s="32">
        <f t="shared" ca="1" si="318"/>
        <v>520.32000000000005</v>
      </c>
      <c r="CO74" s="32">
        <f t="shared" ca="1" si="319"/>
        <v>658.75</v>
      </c>
      <c r="CP74" s="32">
        <f t="shared" ca="1" si="320"/>
        <v>532.29</v>
      </c>
      <c r="CQ74" s="32">
        <f t="shared" ca="1" si="321"/>
        <v>9.58</v>
      </c>
      <c r="CR74" s="32">
        <f t="shared" ca="1" si="322"/>
        <v>0</v>
      </c>
      <c r="CS74" s="32">
        <f t="shared" ca="1" si="323"/>
        <v>0</v>
      </c>
      <c r="CT74" s="32">
        <f t="shared" ca="1" si="324"/>
        <v>1268.69</v>
      </c>
      <c r="CU74" s="32">
        <f t="shared" ca="1" si="325"/>
        <v>106.3</v>
      </c>
      <c r="CV74" s="32">
        <f t="shared" ca="1" si="326"/>
        <v>536.84</v>
      </c>
      <c r="CW74" s="31">
        <f t="shared" ca="1" si="327"/>
        <v>183.57999999999998</v>
      </c>
      <c r="CX74" s="31">
        <f t="shared" ca="1" si="328"/>
        <v>0</v>
      </c>
      <c r="CY74" s="31">
        <f t="shared" ca="1" si="329"/>
        <v>1178.07</v>
      </c>
      <c r="CZ74" s="31">
        <f t="shared" ca="1" si="330"/>
        <v>1116.33</v>
      </c>
      <c r="DA74" s="31">
        <f t="shared" ca="1" si="331"/>
        <v>1413.3200000000004</v>
      </c>
      <c r="DB74" s="31">
        <f t="shared" ca="1" si="332"/>
        <v>1142.0100000000002</v>
      </c>
      <c r="DC74" s="31">
        <f t="shared" ca="1" si="333"/>
        <v>18.11</v>
      </c>
      <c r="DD74" s="31">
        <f t="shared" ca="1" si="334"/>
        <v>0</v>
      </c>
      <c r="DE74" s="31">
        <f t="shared" ca="1" si="335"/>
        <v>0</v>
      </c>
      <c r="DF74" s="31">
        <f t="shared" ca="1" si="336"/>
        <v>2998.7200000000003</v>
      </c>
      <c r="DG74" s="31">
        <f t="shared" ca="1" si="337"/>
        <v>251.25</v>
      </c>
      <c r="DH74" s="31">
        <f t="shared" ca="1" si="338"/>
        <v>1268.9000000000003</v>
      </c>
      <c r="DI74" s="32">
        <f t="shared" ca="1" si="267"/>
        <v>9.18</v>
      </c>
      <c r="DJ74" s="32">
        <f t="shared" ca="1" si="268"/>
        <v>0</v>
      </c>
      <c r="DK74" s="32">
        <f t="shared" ca="1" si="269"/>
        <v>58.9</v>
      </c>
      <c r="DL74" s="32">
        <f t="shared" ca="1" si="270"/>
        <v>55.82</v>
      </c>
      <c r="DM74" s="32">
        <f t="shared" ca="1" si="271"/>
        <v>70.67</v>
      </c>
      <c r="DN74" s="32">
        <f t="shared" ca="1" si="272"/>
        <v>57.1</v>
      </c>
      <c r="DO74" s="32">
        <f t="shared" ca="1" si="273"/>
        <v>0.91</v>
      </c>
      <c r="DP74" s="32">
        <f t="shared" ca="1" si="274"/>
        <v>0</v>
      </c>
      <c r="DQ74" s="32">
        <f t="shared" ca="1" si="275"/>
        <v>0</v>
      </c>
      <c r="DR74" s="32">
        <f t="shared" ca="1" si="276"/>
        <v>149.94</v>
      </c>
      <c r="DS74" s="32">
        <f t="shared" ca="1" si="277"/>
        <v>12.56</v>
      </c>
      <c r="DT74" s="32">
        <f t="shared" ca="1" si="278"/>
        <v>63.45</v>
      </c>
      <c r="DU74" s="31">
        <f t="shared" ca="1" si="279"/>
        <v>24.82</v>
      </c>
      <c r="DV74" s="31">
        <f t="shared" ca="1" si="280"/>
        <v>0</v>
      </c>
      <c r="DW74" s="31">
        <f t="shared" ca="1" si="281"/>
        <v>154.9</v>
      </c>
      <c r="DX74" s="31">
        <f t="shared" ca="1" si="282"/>
        <v>144.65</v>
      </c>
      <c r="DY74" s="31">
        <f t="shared" ca="1" si="283"/>
        <v>180.53</v>
      </c>
      <c r="DZ74" s="31">
        <f t="shared" ca="1" si="284"/>
        <v>143.69999999999999</v>
      </c>
      <c r="EA74" s="31">
        <f t="shared" ca="1" si="285"/>
        <v>2.25</v>
      </c>
      <c r="EB74" s="31">
        <f t="shared" ca="1" si="286"/>
        <v>0</v>
      </c>
      <c r="EC74" s="31">
        <f t="shared" ca="1" si="287"/>
        <v>0</v>
      </c>
      <c r="ED74" s="31">
        <f t="shared" ca="1" si="288"/>
        <v>354.84</v>
      </c>
      <c r="EE74" s="31">
        <f t="shared" ca="1" si="289"/>
        <v>29.25</v>
      </c>
      <c r="EF74" s="31">
        <f t="shared" ca="1" si="290"/>
        <v>145.38999999999999</v>
      </c>
      <c r="EG74" s="32">
        <f t="shared" ca="1" si="291"/>
        <v>217.57999999999998</v>
      </c>
      <c r="EH74" s="32">
        <f t="shared" ca="1" si="292"/>
        <v>0</v>
      </c>
      <c r="EI74" s="32">
        <f t="shared" ca="1" si="293"/>
        <v>1391.8700000000001</v>
      </c>
      <c r="EJ74" s="32">
        <f t="shared" ca="1" si="294"/>
        <v>1316.8</v>
      </c>
      <c r="EK74" s="32">
        <f t="shared" ca="1" si="295"/>
        <v>1664.5200000000004</v>
      </c>
      <c r="EL74" s="32">
        <f t="shared" ca="1" si="296"/>
        <v>1342.8100000000002</v>
      </c>
      <c r="EM74" s="32">
        <f t="shared" ca="1" si="297"/>
        <v>21.27</v>
      </c>
      <c r="EN74" s="32">
        <f t="shared" ca="1" si="298"/>
        <v>0</v>
      </c>
      <c r="EO74" s="32">
        <f t="shared" ca="1" si="299"/>
        <v>0</v>
      </c>
      <c r="EP74" s="32">
        <f t="shared" ca="1" si="300"/>
        <v>3503.5000000000005</v>
      </c>
      <c r="EQ74" s="32">
        <f t="shared" ca="1" si="301"/>
        <v>293.06</v>
      </c>
      <c r="ER74" s="32">
        <f t="shared" ca="1" si="302"/>
        <v>1477.7400000000002</v>
      </c>
    </row>
    <row r="75" spans="1:148" x14ac:dyDescent="0.25">
      <c r="A75" t="s">
        <v>488</v>
      </c>
      <c r="B75" s="1" t="s">
        <v>136</v>
      </c>
      <c r="C75" t="str">
        <f t="shared" ca="1" si="265"/>
        <v>120SIMP</v>
      </c>
      <c r="D75" t="str">
        <f t="shared" ca="1" si="266"/>
        <v>Alberta-Montana Intertie - Import</v>
      </c>
      <c r="J75" s="48">
        <v>199.328</v>
      </c>
      <c r="Q75" s="32"/>
      <c r="R75" s="32"/>
      <c r="S75" s="32"/>
      <c r="T75" s="32"/>
      <c r="U75" s="32"/>
      <c r="V75" s="32">
        <v>3826.24</v>
      </c>
      <c r="W75" s="32"/>
      <c r="X75" s="32"/>
      <c r="Y75" s="32"/>
      <c r="Z75" s="32"/>
      <c r="AA75" s="32"/>
      <c r="AB75" s="32"/>
      <c r="AH75" s="2">
        <v>2.5299999999999998</v>
      </c>
      <c r="AO75" s="33"/>
      <c r="AP75" s="33"/>
      <c r="AQ75" s="33"/>
      <c r="AR75" s="33"/>
      <c r="AS75" s="33"/>
      <c r="AT75" s="33">
        <v>96.8</v>
      </c>
      <c r="AU75" s="33"/>
      <c r="AV75" s="33"/>
      <c r="AW75" s="33"/>
      <c r="AX75" s="33"/>
      <c r="AY75" s="33"/>
      <c r="AZ75" s="33"/>
      <c r="BA75" s="31">
        <f t="shared" si="303"/>
        <v>0</v>
      </c>
      <c r="BB75" s="31">
        <f t="shared" si="304"/>
        <v>0</v>
      </c>
      <c r="BC75" s="31">
        <f t="shared" si="305"/>
        <v>0</v>
      </c>
      <c r="BD75" s="31">
        <f t="shared" si="306"/>
        <v>0</v>
      </c>
      <c r="BE75" s="31">
        <f t="shared" si="307"/>
        <v>0</v>
      </c>
      <c r="BF75" s="31">
        <f t="shared" si="308"/>
        <v>15.3</v>
      </c>
      <c r="BG75" s="31">
        <f t="shared" si="309"/>
        <v>0</v>
      </c>
      <c r="BH75" s="31">
        <f t="shared" si="310"/>
        <v>0</v>
      </c>
      <c r="BI75" s="31">
        <f t="shared" si="311"/>
        <v>0</v>
      </c>
      <c r="BJ75" s="31">
        <f t="shared" si="312"/>
        <v>0</v>
      </c>
      <c r="BK75" s="31">
        <f t="shared" si="313"/>
        <v>0</v>
      </c>
      <c r="BL75" s="31">
        <f t="shared" si="314"/>
        <v>0</v>
      </c>
      <c r="BM75" s="6">
        <f t="shared" ca="1" si="252"/>
        <v>3.95E-2</v>
      </c>
      <c r="BN75" s="6">
        <f t="shared" ca="1" si="252"/>
        <v>3.95E-2</v>
      </c>
      <c r="BO75" s="6">
        <f t="shared" ca="1" si="252"/>
        <v>3.95E-2</v>
      </c>
      <c r="BP75" s="6">
        <f t="shared" ca="1" si="252"/>
        <v>3.95E-2</v>
      </c>
      <c r="BQ75" s="6">
        <f t="shared" ca="1" si="252"/>
        <v>3.95E-2</v>
      </c>
      <c r="BR75" s="6">
        <f t="shared" ca="1" si="252"/>
        <v>3.95E-2</v>
      </c>
      <c r="BS75" s="6">
        <f t="shared" ca="1" si="252"/>
        <v>3.95E-2</v>
      </c>
      <c r="BT75" s="6">
        <f t="shared" ca="1" si="252"/>
        <v>3.95E-2</v>
      </c>
      <c r="BU75" s="6">
        <f t="shared" ca="1" si="252"/>
        <v>3.95E-2</v>
      </c>
      <c r="BV75" s="6">
        <f t="shared" ca="1" si="252"/>
        <v>3.95E-2</v>
      </c>
      <c r="BW75" s="6">
        <f t="shared" ca="1" si="252"/>
        <v>3.95E-2</v>
      </c>
      <c r="BX75" s="6">
        <f t="shared" ca="1" si="252"/>
        <v>3.95E-2</v>
      </c>
      <c r="BY75" s="31">
        <f t="shared" ca="1" si="253"/>
        <v>0</v>
      </c>
      <c r="BZ75" s="31">
        <f t="shared" ca="1" si="254"/>
        <v>0</v>
      </c>
      <c r="CA75" s="31">
        <f t="shared" ca="1" si="255"/>
        <v>0</v>
      </c>
      <c r="CB75" s="31">
        <f t="shared" ca="1" si="256"/>
        <v>0</v>
      </c>
      <c r="CC75" s="31">
        <f t="shared" ca="1" si="257"/>
        <v>0</v>
      </c>
      <c r="CD75" s="31">
        <f t="shared" ca="1" si="258"/>
        <v>151.13999999999999</v>
      </c>
      <c r="CE75" s="31">
        <f t="shared" ca="1" si="259"/>
        <v>0</v>
      </c>
      <c r="CF75" s="31">
        <f t="shared" ca="1" si="260"/>
        <v>0</v>
      </c>
      <c r="CG75" s="31">
        <f t="shared" ca="1" si="261"/>
        <v>0</v>
      </c>
      <c r="CH75" s="31">
        <f t="shared" ca="1" si="262"/>
        <v>0</v>
      </c>
      <c r="CI75" s="31">
        <f t="shared" ca="1" si="263"/>
        <v>0</v>
      </c>
      <c r="CJ75" s="31">
        <f t="shared" ca="1" si="264"/>
        <v>0</v>
      </c>
      <c r="CK75" s="32">
        <f t="shared" ca="1" si="315"/>
        <v>0</v>
      </c>
      <c r="CL75" s="32">
        <f t="shared" ca="1" si="316"/>
        <v>0</v>
      </c>
      <c r="CM75" s="32">
        <f t="shared" ca="1" si="317"/>
        <v>0</v>
      </c>
      <c r="CN75" s="32">
        <f t="shared" ca="1" si="318"/>
        <v>0</v>
      </c>
      <c r="CO75" s="32">
        <f t="shared" ca="1" si="319"/>
        <v>0</v>
      </c>
      <c r="CP75" s="32">
        <f t="shared" ca="1" si="320"/>
        <v>21.04</v>
      </c>
      <c r="CQ75" s="32">
        <f t="shared" ca="1" si="321"/>
        <v>0</v>
      </c>
      <c r="CR75" s="32">
        <f t="shared" ca="1" si="322"/>
        <v>0</v>
      </c>
      <c r="CS75" s="32">
        <f t="shared" ca="1" si="323"/>
        <v>0</v>
      </c>
      <c r="CT75" s="32">
        <f t="shared" ca="1" si="324"/>
        <v>0</v>
      </c>
      <c r="CU75" s="32">
        <f t="shared" ca="1" si="325"/>
        <v>0</v>
      </c>
      <c r="CV75" s="32">
        <f t="shared" ca="1" si="326"/>
        <v>0</v>
      </c>
      <c r="CW75" s="31">
        <f t="shared" ca="1" si="327"/>
        <v>0</v>
      </c>
      <c r="CX75" s="31">
        <f t="shared" ca="1" si="328"/>
        <v>0</v>
      </c>
      <c r="CY75" s="31">
        <f t="shared" ca="1" si="329"/>
        <v>0</v>
      </c>
      <c r="CZ75" s="31">
        <f t="shared" ca="1" si="330"/>
        <v>0</v>
      </c>
      <c r="DA75" s="31">
        <f t="shared" ca="1" si="331"/>
        <v>0</v>
      </c>
      <c r="DB75" s="31">
        <f t="shared" ca="1" si="332"/>
        <v>60.079999999999984</v>
      </c>
      <c r="DC75" s="31">
        <f t="shared" ca="1" si="333"/>
        <v>0</v>
      </c>
      <c r="DD75" s="31">
        <f t="shared" ca="1" si="334"/>
        <v>0</v>
      </c>
      <c r="DE75" s="31">
        <f t="shared" ca="1" si="335"/>
        <v>0</v>
      </c>
      <c r="DF75" s="31">
        <f t="shared" ca="1" si="336"/>
        <v>0</v>
      </c>
      <c r="DG75" s="31">
        <f t="shared" ca="1" si="337"/>
        <v>0</v>
      </c>
      <c r="DH75" s="31">
        <f t="shared" ca="1" si="338"/>
        <v>0</v>
      </c>
      <c r="DI75" s="32">
        <f t="shared" ca="1" si="267"/>
        <v>0</v>
      </c>
      <c r="DJ75" s="32">
        <f t="shared" ca="1" si="268"/>
        <v>0</v>
      </c>
      <c r="DK75" s="32">
        <f t="shared" ca="1" si="269"/>
        <v>0</v>
      </c>
      <c r="DL75" s="32">
        <f t="shared" ca="1" si="270"/>
        <v>0</v>
      </c>
      <c r="DM75" s="32">
        <f t="shared" ca="1" si="271"/>
        <v>0</v>
      </c>
      <c r="DN75" s="32">
        <f t="shared" ca="1" si="272"/>
        <v>3</v>
      </c>
      <c r="DO75" s="32">
        <f t="shared" ca="1" si="273"/>
        <v>0</v>
      </c>
      <c r="DP75" s="32">
        <f t="shared" ca="1" si="274"/>
        <v>0</v>
      </c>
      <c r="DQ75" s="32">
        <f t="shared" ca="1" si="275"/>
        <v>0</v>
      </c>
      <c r="DR75" s="32">
        <f t="shared" ca="1" si="276"/>
        <v>0</v>
      </c>
      <c r="DS75" s="32">
        <f t="shared" ca="1" si="277"/>
        <v>0</v>
      </c>
      <c r="DT75" s="32">
        <f t="shared" ca="1" si="278"/>
        <v>0</v>
      </c>
      <c r="DU75" s="31">
        <f t="shared" ca="1" si="279"/>
        <v>0</v>
      </c>
      <c r="DV75" s="31">
        <f t="shared" ca="1" si="280"/>
        <v>0</v>
      </c>
      <c r="DW75" s="31">
        <f t="shared" ca="1" si="281"/>
        <v>0</v>
      </c>
      <c r="DX75" s="31">
        <f t="shared" ca="1" si="282"/>
        <v>0</v>
      </c>
      <c r="DY75" s="31">
        <f t="shared" ca="1" si="283"/>
        <v>0</v>
      </c>
      <c r="DZ75" s="31">
        <f t="shared" ca="1" si="284"/>
        <v>7.56</v>
      </c>
      <c r="EA75" s="31">
        <f t="shared" ca="1" si="285"/>
        <v>0</v>
      </c>
      <c r="EB75" s="31">
        <f t="shared" ca="1" si="286"/>
        <v>0</v>
      </c>
      <c r="EC75" s="31">
        <f t="shared" ca="1" si="287"/>
        <v>0</v>
      </c>
      <c r="ED75" s="31">
        <f t="shared" ca="1" si="288"/>
        <v>0</v>
      </c>
      <c r="EE75" s="31">
        <f t="shared" ca="1" si="289"/>
        <v>0</v>
      </c>
      <c r="EF75" s="31">
        <f t="shared" ca="1" si="290"/>
        <v>0</v>
      </c>
      <c r="EG75" s="32">
        <f t="shared" ca="1" si="291"/>
        <v>0</v>
      </c>
      <c r="EH75" s="32">
        <f t="shared" ca="1" si="292"/>
        <v>0</v>
      </c>
      <c r="EI75" s="32">
        <f t="shared" ca="1" si="293"/>
        <v>0</v>
      </c>
      <c r="EJ75" s="32">
        <f t="shared" ca="1" si="294"/>
        <v>0</v>
      </c>
      <c r="EK75" s="32">
        <f t="shared" ca="1" si="295"/>
        <v>0</v>
      </c>
      <c r="EL75" s="32">
        <f t="shared" ca="1" si="296"/>
        <v>70.639999999999986</v>
      </c>
      <c r="EM75" s="32">
        <f t="shared" ca="1" si="297"/>
        <v>0</v>
      </c>
      <c r="EN75" s="32">
        <f t="shared" ca="1" si="298"/>
        <v>0</v>
      </c>
      <c r="EO75" s="32">
        <f t="shared" ca="1" si="299"/>
        <v>0</v>
      </c>
      <c r="EP75" s="32">
        <f t="shared" ca="1" si="300"/>
        <v>0</v>
      </c>
      <c r="EQ75" s="32">
        <f t="shared" ca="1" si="301"/>
        <v>0</v>
      </c>
      <c r="ER75" s="32">
        <f t="shared" ca="1" si="302"/>
        <v>0</v>
      </c>
    </row>
    <row r="76" spans="1:148" x14ac:dyDescent="0.25">
      <c r="A76" t="s">
        <v>488</v>
      </c>
      <c r="B76" s="1" t="s">
        <v>137</v>
      </c>
      <c r="C76" t="str">
        <f t="shared" ca="1" si="265"/>
        <v>BCHEXP</v>
      </c>
      <c r="D76" t="str">
        <f t="shared" ca="1" si="266"/>
        <v>Alberta-BC Intertie - Export</v>
      </c>
      <c r="E76" s="48">
        <v>7087.5</v>
      </c>
      <c r="F76" s="48">
        <v>337.5</v>
      </c>
      <c r="G76" s="48">
        <v>300</v>
      </c>
      <c r="H76" s="48">
        <v>37.5</v>
      </c>
      <c r="I76" s="48">
        <v>300</v>
      </c>
      <c r="J76" s="48">
        <v>525</v>
      </c>
      <c r="K76" s="48">
        <v>7553.75</v>
      </c>
      <c r="L76" s="48">
        <v>8675</v>
      </c>
      <c r="M76" s="48">
        <v>3763</v>
      </c>
      <c r="N76" s="48">
        <v>200</v>
      </c>
      <c r="P76" s="48">
        <v>9436.75</v>
      </c>
      <c r="Q76" s="32">
        <v>123722.12</v>
      </c>
      <c r="R76" s="32">
        <v>5403.88</v>
      </c>
      <c r="S76" s="32">
        <v>4575</v>
      </c>
      <c r="T76" s="32">
        <v>576</v>
      </c>
      <c r="U76" s="32">
        <v>4585.5</v>
      </c>
      <c r="V76" s="32">
        <v>6259.75</v>
      </c>
      <c r="W76" s="32">
        <v>261954.57</v>
      </c>
      <c r="X76" s="32">
        <v>145995.5</v>
      </c>
      <c r="Y76" s="32">
        <v>58114.1</v>
      </c>
      <c r="Z76" s="32">
        <v>3075.5</v>
      </c>
      <c r="AA76" s="32"/>
      <c r="AB76" s="32">
        <v>170602.03</v>
      </c>
      <c r="AC76" s="2">
        <v>0.77</v>
      </c>
      <c r="AD76" s="2">
        <v>0.77</v>
      </c>
      <c r="AE76" s="2">
        <v>0.77</v>
      </c>
      <c r="AF76" s="2">
        <v>0.77</v>
      </c>
      <c r="AG76" s="2">
        <v>0.77</v>
      </c>
      <c r="AH76" s="2">
        <v>0.77</v>
      </c>
      <c r="AI76" s="2">
        <v>0.77</v>
      </c>
      <c r="AJ76" s="2">
        <v>0.77</v>
      </c>
      <c r="AK76" s="2">
        <v>0.77</v>
      </c>
      <c r="AL76" s="2">
        <v>0.77</v>
      </c>
      <c r="AN76" s="2">
        <v>0.77</v>
      </c>
      <c r="AO76" s="33">
        <v>952.66</v>
      </c>
      <c r="AP76" s="33">
        <v>41.61</v>
      </c>
      <c r="AQ76" s="33">
        <v>35.229999999999997</v>
      </c>
      <c r="AR76" s="33">
        <v>4.4400000000000004</v>
      </c>
      <c r="AS76" s="33">
        <v>35.31</v>
      </c>
      <c r="AT76" s="33">
        <v>48.2</v>
      </c>
      <c r="AU76" s="33">
        <v>2017.05</v>
      </c>
      <c r="AV76" s="33">
        <v>1124.17</v>
      </c>
      <c r="AW76" s="33">
        <v>447.48</v>
      </c>
      <c r="AX76" s="33">
        <v>23.68</v>
      </c>
      <c r="AY76" s="33"/>
      <c r="AZ76" s="33">
        <v>1313.64</v>
      </c>
      <c r="BA76" s="31">
        <f t="shared" si="303"/>
        <v>86.61</v>
      </c>
      <c r="BB76" s="31">
        <f t="shared" si="304"/>
        <v>3.78</v>
      </c>
      <c r="BC76" s="31">
        <f t="shared" si="305"/>
        <v>3.2</v>
      </c>
      <c r="BD76" s="31">
        <f t="shared" si="306"/>
        <v>2.2999999999999998</v>
      </c>
      <c r="BE76" s="31">
        <f t="shared" si="307"/>
        <v>18.34</v>
      </c>
      <c r="BF76" s="31">
        <f t="shared" si="308"/>
        <v>25.04</v>
      </c>
      <c r="BG76" s="31">
        <f t="shared" si="309"/>
        <v>1414.55</v>
      </c>
      <c r="BH76" s="31">
        <f t="shared" si="310"/>
        <v>788.38</v>
      </c>
      <c r="BI76" s="31">
        <f t="shared" si="311"/>
        <v>313.82</v>
      </c>
      <c r="BJ76" s="31">
        <f t="shared" si="312"/>
        <v>8.61</v>
      </c>
      <c r="BK76" s="31">
        <f t="shared" si="313"/>
        <v>0</v>
      </c>
      <c r="BL76" s="31">
        <f t="shared" si="314"/>
        <v>477.69</v>
      </c>
      <c r="BM76" s="6">
        <f t="shared" ca="1" si="252"/>
        <v>8.3000000000000001E-3</v>
      </c>
      <c r="BN76" s="6">
        <f t="shared" ca="1" si="252"/>
        <v>8.3000000000000001E-3</v>
      </c>
      <c r="BO76" s="6">
        <f t="shared" ca="1" si="252"/>
        <v>8.3000000000000001E-3</v>
      </c>
      <c r="BP76" s="6">
        <f t="shared" ca="1" si="252"/>
        <v>8.3000000000000001E-3</v>
      </c>
      <c r="BQ76" s="6">
        <f t="shared" ca="1" si="252"/>
        <v>8.3000000000000001E-3</v>
      </c>
      <c r="BR76" s="6">
        <f t="shared" ca="1" si="252"/>
        <v>8.3000000000000001E-3</v>
      </c>
      <c r="BS76" s="6">
        <f t="shared" ca="1" si="252"/>
        <v>8.3000000000000001E-3</v>
      </c>
      <c r="BT76" s="6">
        <f t="shared" ca="1" si="252"/>
        <v>8.3000000000000001E-3</v>
      </c>
      <c r="BU76" s="6">
        <f t="shared" ca="1" si="252"/>
        <v>8.3000000000000001E-3</v>
      </c>
      <c r="BV76" s="6">
        <f t="shared" ca="1" si="252"/>
        <v>8.3000000000000001E-3</v>
      </c>
      <c r="BW76" s="6">
        <f t="shared" ca="1" si="252"/>
        <v>8.3000000000000001E-3</v>
      </c>
      <c r="BX76" s="6">
        <f t="shared" ca="1" si="252"/>
        <v>8.3000000000000001E-3</v>
      </c>
      <c r="BY76" s="31">
        <f t="shared" ca="1" si="253"/>
        <v>1026.8900000000001</v>
      </c>
      <c r="BZ76" s="31">
        <f t="shared" ca="1" si="254"/>
        <v>44.85</v>
      </c>
      <c r="CA76" s="31">
        <f t="shared" ca="1" si="255"/>
        <v>37.97</v>
      </c>
      <c r="CB76" s="31">
        <f t="shared" ca="1" si="256"/>
        <v>4.78</v>
      </c>
      <c r="CC76" s="31">
        <f t="shared" ca="1" si="257"/>
        <v>38.06</v>
      </c>
      <c r="CD76" s="31">
        <f t="shared" ca="1" si="258"/>
        <v>51.96</v>
      </c>
      <c r="CE76" s="31">
        <f t="shared" ca="1" si="259"/>
        <v>2174.2199999999998</v>
      </c>
      <c r="CF76" s="31">
        <f t="shared" ca="1" si="260"/>
        <v>1211.76</v>
      </c>
      <c r="CG76" s="31">
        <f t="shared" ca="1" si="261"/>
        <v>482.35</v>
      </c>
      <c r="CH76" s="31">
        <f t="shared" ca="1" si="262"/>
        <v>25.53</v>
      </c>
      <c r="CI76" s="31">
        <f t="shared" ca="1" si="263"/>
        <v>0</v>
      </c>
      <c r="CJ76" s="31">
        <f t="shared" ca="1" si="264"/>
        <v>1416</v>
      </c>
      <c r="CK76" s="32">
        <f t="shared" ca="1" si="315"/>
        <v>680.47</v>
      </c>
      <c r="CL76" s="32">
        <f t="shared" ca="1" si="316"/>
        <v>29.72</v>
      </c>
      <c r="CM76" s="32">
        <f t="shared" ca="1" si="317"/>
        <v>25.16</v>
      </c>
      <c r="CN76" s="32">
        <f t="shared" ca="1" si="318"/>
        <v>3.17</v>
      </c>
      <c r="CO76" s="32">
        <f t="shared" ca="1" si="319"/>
        <v>25.22</v>
      </c>
      <c r="CP76" s="32">
        <f t="shared" ca="1" si="320"/>
        <v>34.43</v>
      </c>
      <c r="CQ76" s="32">
        <f t="shared" ca="1" si="321"/>
        <v>1440.75</v>
      </c>
      <c r="CR76" s="32">
        <f t="shared" ca="1" si="322"/>
        <v>802.98</v>
      </c>
      <c r="CS76" s="32">
        <f t="shared" ca="1" si="323"/>
        <v>319.63</v>
      </c>
      <c r="CT76" s="32">
        <f t="shared" ca="1" si="324"/>
        <v>16.920000000000002</v>
      </c>
      <c r="CU76" s="32">
        <f t="shared" ca="1" si="325"/>
        <v>0</v>
      </c>
      <c r="CV76" s="32">
        <f t="shared" ca="1" si="326"/>
        <v>938.31</v>
      </c>
      <c r="CW76" s="31">
        <f t="shared" ca="1" si="327"/>
        <v>668.09000000000015</v>
      </c>
      <c r="CX76" s="31">
        <f t="shared" ca="1" si="328"/>
        <v>29.179999999999993</v>
      </c>
      <c r="CY76" s="31">
        <f t="shared" ca="1" si="329"/>
        <v>24.7</v>
      </c>
      <c r="CZ76" s="31">
        <f t="shared" ca="1" si="330"/>
        <v>1.21</v>
      </c>
      <c r="DA76" s="31">
        <f t="shared" ca="1" si="331"/>
        <v>9.629999999999999</v>
      </c>
      <c r="DB76" s="31">
        <f t="shared" ca="1" si="332"/>
        <v>13.149999999999999</v>
      </c>
      <c r="DC76" s="31">
        <f t="shared" ca="1" si="333"/>
        <v>183.36999999999989</v>
      </c>
      <c r="DD76" s="31">
        <f t="shared" ca="1" si="334"/>
        <v>102.18999999999994</v>
      </c>
      <c r="DE76" s="31">
        <f t="shared" ca="1" si="335"/>
        <v>40.680000000000007</v>
      </c>
      <c r="DF76" s="31">
        <f t="shared" ca="1" si="336"/>
        <v>10.160000000000004</v>
      </c>
      <c r="DG76" s="31">
        <f t="shared" ca="1" si="337"/>
        <v>0</v>
      </c>
      <c r="DH76" s="31">
        <f t="shared" ca="1" si="338"/>
        <v>562.97999999999979</v>
      </c>
      <c r="DI76" s="32">
        <f t="shared" ca="1" si="267"/>
        <v>33.4</v>
      </c>
      <c r="DJ76" s="32">
        <f t="shared" ca="1" si="268"/>
        <v>1.46</v>
      </c>
      <c r="DK76" s="32">
        <f t="shared" ca="1" si="269"/>
        <v>1.24</v>
      </c>
      <c r="DL76" s="32">
        <f t="shared" ca="1" si="270"/>
        <v>0.06</v>
      </c>
      <c r="DM76" s="32">
        <f t="shared" ca="1" si="271"/>
        <v>0.48</v>
      </c>
      <c r="DN76" s="32">
        <f t="shared" ca="1" si="272"/>
        <v>0.66</v>
      </c>
      <c r="DO76" s="32">
        <f t="shared" ca="1" si="273"/>
        <v>9.17</v>
      </c>
      <c r="DP76" s="32">
        <f t="shared" ca="1" si="274"/>
        <v>5.1100000000000003</v>
      </c>
      <c r="DQ76" s="32">
        <f t="shared" ca="1" si="275"/>
        <v>2.0299999999999998</v>
      </c>
      <c r="DR76" s="32">
        <f t="shared" ca="1" si="276"/>
        <v>0.51</v>
      </c>
      <c r="DS76" s="32">
        <f t="shared" ca="1" si="277"/>
        <v>0</v>
      </c>
      <c r="DT76" s="32">
        <f t="shared" ca="1" si="278"/>
        <v>28.15</v>
      </c>
      <c r="DU76" s="31">
        <f t="shared" ca="1" si="279"/>
        <v>90.31</v>
      </c>
      <c r="DV76" s="31">
        <f t="shared" ca="1" si="280"/>
        <v>3.89</v>
      </c>
      <c r="DW76" s="31">
        <f t="shared" ca="1" si="281"/>
        <v>3.25</v>
      </c>
      <c r="DX76" s="31">
        <f t="shared" ca="1" si="282"/>
        <v>0.16</v>
      </c>
      <c r="DY76" s="31">
        <f t="shared" ca="1" si="283"/>
        <v>1.23</v>
      </c>
      <c r="DZ76" s="31">
        <f t="shared" ca="1" si="284"/>
        <v>1.65</v>
      </c>
      <c r="EA76" s="31">
        <f t="shared" ca="1" si="285"/>
        <v>22.74</v>
      </c>
      <c r="EB76" s="31">
        <f t="shared" ca="1" si="286"/>
        <v>12.48</v>
      </c>
      <c r="EC76" s="31">
        <f t="shared" ca="1" si="287"/>
        <v>4.8899999999999997</v>
      </c>
      <c r="ED76" s="31">
        <f t="shared" ca="1" si="288"/>
        <v>1.2</v>
      </c>
      <c r="EE76" s="31">
        <f t="shared" ca="1" si="289"/>
        <v>0</v>
      </c>
      <c r="EF76" s="31">
        <f t="shared" ca="1" si="290"/>
        <v>64.510000000000005</v>
      </c>
      <c r="EG76" s="32">
        <f t="shared" ca="1" si="291"/>
        <v>791.80000000000018</v>
      </c>
      <c r="EH76" s="32">
        <f t="shared" ca="1" si="292"/>
        <v>34.529999999999994</v>
      </c>
      <c r="EI76" s="32">
        <f t="shared" ca="1" si="293"/>
        <v>29.189999999999998</v>
      </c>
      <c r="EJ76" s="32">
        <f t="shared" ca="1" si="294"/>
        <v>1.43</v>
      </c>
      <c r="EK76" s="32">
        <f t="shared" ca="1" si="295"/>
        <v>11.34</v>
      </c>
      <c r="EL76" s="32">
        <f t="shared" ca="1" si="296"/>
        <v>15.459999999999999</v>
      </c>
      <c r="EM76" s="32">
        <f t="shared" ca="1" si="297"/>
        <v>215.27999999999989</v>
      </c>
      <c r="EN76" s="32">
        <f t="shared" ca="1" si="298"/>
        <v>119.77999999999994</v>
      </c>
      <c r="EO76" s="32">
        <f t="shared" ca="1" si="299"/>
        <v>47.600000000000009</v>
      </c>
      <c r="EP76" s="32">
        <f t="shared" ca="1" si="300"/>
        <v>11.870000000000003</v>
      </c>
      <c r="EQ76" s="32">
        <f t="shared" ca="1" si="301"/>
        <v>0</v>
      </c>
      <c r="ER76" s="32">
        <f t="shared" ca="1" si="302"/>
        <v>655.63999999999976</v>
      </c>
    </row>
    <row r="77" spans="1:148" x14ac:dyDescent="0.25">
      <c r="A77" t="s">
        <v>489</v>
      </c>
      <c r="B77" s="1" t="s">
        <v>106</v>
      </c>
      <c r="C77" t="str">
        <f t="shared" ca="1" si="265"/>
        <v>FNG1</v>
      </c>
      <c r="D77" t="str">
        <f t="shared" ca="1" si="266"/>
        <v>Fort Nelson</v>
      </c>
      <c r="E77" s="48">
        <v>1510.92</v>
      </c>
      <c r="F77" s="48">
        <v>20.714400000000001</v>
      </c>
      <c r="G77" s="48">
        <v>445.74167999999997</v>
      </c>
      <c r="H77" s="48">
        <v>278.85791999999998</v>
      </c>
      <c r="I77" s="48">
        <v>3712.97928</v>
      </c>
      <c r="J77" s="48">
        <v>1838.2380000000001</v>
      </c>
      <c r="K77" s="48">
        <v>1851.0468000000001</v>
      </c>
      <c r="L77" s="48">
        <v>1478.2168799999999</v>
      </c>
      <c r="M77" s="48">
        <v>0</v>
      </c>
      <c r="N77" s="48">
        <v>0</v>
      </c>
      <c r="O77" s="48">
        <v>9.7555200000000006</v>
      </c>
      <c r="P77" s="48">
        <v>0</v>
      </c>
      <c r="Q77" s="32">
        <v>48359.31</v>
      </c>
      <c r="R77" s="32">
        <v>359.6</v>
      </c>
      <c r="S77" s="32">
        <v>7622.65</v>
      </c>
      <c r="T77" s="32">
        <v>3770.04</v>
      </c>
      <c r="U77" s="32">
        <v>54590.67</v>
      </c>
      <c r="V77" s="32">
        <v>26735.27</v>
      </c>
      <c r="W77" s="32">
        <v>34058.400000000001</v>
      </c>
      <c r="X77" s="32">
        <v>33103.519999999997</v>
      </c>
      <c r="Y77" s="32">
        <v>0</v>
      </c>
      <c r="Z77" s="32">
        <v>0</v>
      </c>
      <c r="AA77" s="32">
        <v>172.23</v>
      </c>
      <c r="AB77" s="32">
        <v>0</v>
      </c>
      <c r="AC77" s="2">
        <v>-2.1</v>
      </c>
      <c r="AD77" s="2">
        <v>-2.1</v>
      </c>
      <c r="AE77" s="2">
        <v>-2.1</v>
      </c>
      <c r="AF77" s="2">
        <v>-2.1</v>
      </c>
      <c r="AG77" s="2">
        <v>-2.1</v>
      </c>
      <c r="AH77" s="2">
        <v>-2.1</v>
      </c>
      <c r="AI77" s="2">
        <v>-2.1</v>
      </c>
      <c r="AJ77" s="2">
        <v>-2.1</v>
      </c>
      <c r="AK77" s="2">
        <v>-2.1</v>
      </c>
      <c r="AL77" s="2">
        <v>-2.1</v>
      </c>
      <c r="AM77" s="2">
        <v>-2.1</v>
      </c>
      <c r="AN77" s="2">
        <v>-2.1</v>
      </c>
      <c r="AO77" s="33">
        <v>-1015.55</v>
      </c>
      <c r="AP77" s="33">
        <v>-7.55</v>
      </c>
      <c r="AQ77" s="33">
        <v>-160.08000000000001</v>
      </c>
      <c r="AR77" s="33">
        <v>-79.17</v>
      </c>
      <c r="AS77" s="33">
        <v>-1146.4000000000001</v>
      </c>
      <c r="AT77" s="33">
        <v>-561.44000000000005</v>
      </c>
      <c r="AU77" s="33">
        <v>-715.23</v>
      </c>
      <c r="AV77" s="33">
        <v>-695.17</v>
      </c>
      <c r="AW77" s="33">
        <v>0</v>
      </c>
      <c r="AX77" s="33">
        <v>0</v>
      </c>
      <c r="AY77" s="33">
        <v>-3.62</v>
      </c>
      <c r="AZ77" s="33">
        <v>0</v>
      </c>
      <c r="BA77" s="31">
        <f t="shared" si="303"/>
        <v>33.85</v>
      </c>
      <c r="BB77" s="31">
        <f t="shared" si="304"/>
        <v>0.25</v>
      </c>
      <c r="BC77" s="31">
        <f t="shared" si="305"/>
        <v>5.34</v>
      </c>
      <c r="BD77" s="31">
        <f t="shared" si="306"/>
        <v>15.08</v>
      </c>
      <c r="BE77" s="31">
        <f t="shared" si="307"/>
        <v>218.36</v>
      </c>
      <c r="BF77" s="31">
        <f t="shared" si="308"/>
        <v>106.94</v>
      </c>
      <c r="BG77" s="31">
        <f t="shared" si="309"/>
        <v>183.92</v>
      </c>
      <c r="BH77" s="31">
        <f t="shared" si="310"/>
        <v>178.76</v>
      </c>
      <c r="BI77" s="31">
        <f t="shared" si="311"/>
        <v>0</v>
      </c>
      <c r="BJ77" s="31">
        <f t="shared" si="312"/>
        <v>0</v>
      </c>
      <c r="BK77" s="31">
        <f t="shared" si="313"/>
        <v>0.48</v>
      </c>
      <c r="BL77" s="31">
        <f t="shared" si="314"/>
        <v>0</v>
      </c>
      <c r="BM77" s="6">
        <f t="shared" ca="1" si="252"/>
        <v>-0.1096</v>
      </c>
      <c r="BN77" s="6">
        <f t="shared" ca="1" si="252"/>
        <v>-0.1096</v>
      </c>
      <c r="BO77" s="6">
        <f t="shared" ca="1" si="252"/>
        <v>-0.1096</v>
      </c>
      <c r="BP77" s="6">
        <f t="shared" ca="1" si="252"/>
        <v>-0.1096</v>
      </c>
      <c r="BQ77" s="6">
        <f t="shared" ca="1" si="252"/>
        <v>-0.1096</v>
      </c>
      <c r="BR77" s="6">
        <f t="shared" ca="1" si="252"/>
        <v>-0.1096</v>
      </c>
      <c r="BS77" s="6">
        <f t="shared" ca="1" si="252"/>
        <v>-0.1096</v>
      </c>
      <c r="BT77" s="6">
        <f t="shared" ca="1" si="252"/>
        <v>-0.1096</v>
      </c>
      <c r="BU77" s="6">
        <f t="shared" ca="1" si="252"/>
        <v>-0.1096</v>
      </c>
      <c r="BV77" s="6">
        <f t="shared" ca="1" si="252"/>
        <v>-0.1096</v>
      </c>
      <c r="BW77" s="6">
        <f t="shared" ca="1" si="252"/>
        <v>-0.1096</v>
      </c>
      <c r="BX77" s="6">
        <f t="shared" ca="1" si="252"/>
        <v>-0.1096</v>
      </c>
      <c r="BY77" s="31">
        <f t="shared" ca="1" si="253"/>
        <v>-5300.18</v>
      </c>
      <c r="BZ77" s="31">
        <f t="shared" ca="1" si="254"/>
        <v>-39.409999999999997</v>
      </c>
      <c r="CA77" s="31">
        <f t="shared" ca="1" si="255"/>
        <v>-835.44</v>
      </c>
      <c r="CB77" s="31">
        <f t="shared" ca="1" si="256"/>
        <v>-413.2</v>
      </c>
      <c r="CC77" s="31">
        <f t="shared" ca="1" si="257"/>
        <v>-5983.14</v>
      </c>
      <c r="CD77" s="31">
        <f t="shared" ca="1" si="258"/>
        <v>-2930.19</v>
      </c>
      <c r="CE77" s="31">
        <f t="shared" ca="1" si="259"/>
        <v>-3732.8</v>
      </c>
      <c r="CF77" s="31">
        <f t="shared" ca="1" si="260"/>
        <v>-3628.15</v>
      </c>
      <c r="CG77" s="31">
        <f t="shared" ca="1" si="261"/>
        <v>0</v>
      </c>
      <c r="CH77" s="31">
        <f t="shared" ca="1" si="262"/>
        <v>0</v>
      </c>
      <c r="CI77" s="31">
        <f t="shared" ca="1" si="263"/>
        <v>-18.88</v>
      </c>
      <c r="CJ77" s="31">
        <f t="shared" ca="1" si="264"/>
        <v>0</v>
      </c>
      <c r="CK77" s="32">
        <f t="shared" ca="1" si="315"/>
        <v>265.98</v>
      </c>
      <c r="CL77" s="32">
        <f t="shared" ca="1" si="316"/>
        <v>1.98</v>
      </c>
      <c r="CM77" s="32">
        <f t="shared" ca="1" si="317"/>
        <v>41.92</v>
      </c>
      <c r="CN77" s="32">
        <f t="shared" ca="1" si="318"/>
        <v>20.74</v>
      </c>
      <c r="CO77" s="32">
        <f t="shared" ca="1" si="319"/>
        <v>300.25</v>
      </c>
      <c r="CP77" s="32">
        <f t="shared" ca="1" si="320"/>
        <v>147.04</v>
      </c>
      <c r="CQ77" s="32">
        <f t="shared" ca="1" si="321"/>
        <v>187.32</v>
      </c>
      <c r="CR77" s="32">
        <f t="shared" ca="1" si="322"/>
        <v>182.07</v>
      </c>
      <c r="CS77" s="32">
        <f t="shared" ca="1" si="323"/>
        <v>0</v>
      </c>
      <c r="CT77" s="32">
        <f t="shared" ca="1" si="324"/>
        <v>0</v>
      </c>
      <c r="CU77" s="32">
        <f t="shared" ca="1" si="325"/>
        <v>0.95</v>
      </c>
      <c r="CV77" s="32">
        <f t="shared" ca="1" si="326"/>
        <v>0</v>
      </c>
      <c r="CW77" s="31">
        <f t="shared" ca="1" si="327"/>
        <v>-4052.5000000000005</v>
      </c>
      <c r="CX77" s="31">
        <f t="shared" ca="1" si="328"/>
        <v>-30.13</v>
      </c>
      <c r="CY77" s="31">
        <f t="shared" ca="1" si="329"/>
        <v>-638.78000000000009</v>
      </c>
      <c r="CZ77" s="31">
        <f t="shared" ca="1" si="330"/>
        <v>-328.36999999999995</v>
      </c>
      <c r="DA77" s="31">
        <f t="shared" ca="1" si="331"/>
        <v>-4754.8499999999995</v>
      </c>
      <c r="DB77" s="31">
        <f t="shared" ca="1" si="332"/>
        <v>-2328.65</v>
      </c>
      <c r="DC77" s="31">
        <f t="shared" ca="1" si="333"/>
        <v>-3014.17</v>
      </c>
      <c r="DD77" s="31">
        <f t="shared" ca="1" si="334"/>
        <v>-2929.67</v>
      </c>
      <c r="DE77" s="31">
        <f t="shared" ca="1" si="335"/>
        <v>0</v>
      </c>
      <c r="DF77" s="31">
        <f t="shared" ca="1" si="336"/>
        <v>0</v>
      </c>
      <c r="DG77" s="31">
        <f t="shared" ca="1" si="337"/>
        <v>-14.79</v>
      </c>
      <c r="DH77" s="31">
        <f t="shared" ca="1" si="338"/>
        <v>0</v>
      </c>
      <c r="DI77" s="32">
        <f t="shared" ca="1" si="267"/>
        <v>-202.63</v>
      </c>
      <c r="DJ77" s="32">
        <f t="shared" ca="1" si="268"/>
        <v>-1.51</v>
      </c>
      <c r="DK77" s="32">
        <f t="shared" ca="1" si="269"/>
        <v>-31.94</v>
      </c>
      <c r="DL77" s="32">
        <f t="shared" ca="1" si="270"/>
        <v>-16.420000000000002</v>
      </c>
      <c r="DM77" s="32">
        <f t="shared" ca="1" si="271"/>
        <v>-237.74</v>
      </c>
      <c r="DN77" s="32">
        <f t="shared" ca="1" si="272"/>
        <v>-116.43</v>
      </c>
      <c r="DO77" s="32">
        <f t="shared" ca="1" si="273"/>
        <v>-150.71</v>
      </c>
      <c r="DP77" s="32">
        <f t="shared" ca="1" si="274"/>
        <v>-146.47999999999999</v>
      </c>
      <c r="DQ77" s="32">
        <f t="shared" ca="1" si="275"/>
        <v>0</v>
      </c>
      <c r="DR77" s="32">
        <f t="shared" ca="1" si="276"/>
        <v>0</v>
      </c>
      <c r="DS77" s="32">
        <f t="shared" ca="1" si="277"/>
        <v>-0.74</v>
      </c>
      <c r="DT77" s="32">
        <f t="shared" ca="1" si="278"/>
        <v>0</v>
      </c>
      <c r="DU77" s="31">
        <f t="shared" ca="1" si="279"/>
        <v>-547.79999999999995</v>
      </c>
      <c r="DV77" s="31">
        <f t="shared" ca="1" si="280"/>
        <v>-4.0199999999999996</v>
      </c>
      <c r="DW77" s="31">
        <f t="shared" ca="1" si="281"/>
        <v>-83.99</v>
      </c>
      <c r="DX77" s="31">
        <f t="shared" ca="1" si="282"/>
        <v>-42.55</v>
      </c>
      <c r="DY77" s="31">
        <f t="shared" ca="1" si="283"/>
        <v>-607.37</v>
      </c>
      <c r="DZ77" s="31">
        <f t="shared" ca="1" si="284"/>
        <v>-293.02</v>
      </c>
      <c r="EA77" s="31">
        <f t="shared" ca="1" si="285"/>
        <v>-373.72</v>
      </c>
      <c r="EB77" s="31">
        <f t="shared" ca="1" si="286"/>
        <v>-357.66</v>
      </c>
      <c r="EC77" s="31">
        <f t="shared" ca="1" si="287"/>
        <v>0</v>
      </c>
      <c r="ED77" s="31">
        <f t="shared" ca="1" si="288"/>
        <v>0</v>
      </c>
      <c r="EE77" s="31">
        <f t="shared" ca="1" si="289"/>
        <v>-1.72</v>
      </c>
      <c r="EF77" s="31">
        <f t="shared" ca="1" si="290"/>
        <v>0</v>
      </c>
      <c r="EG77" s="32">
        <f t="shared" ca="1" si="291"/>
        <v>-4802.93</v>
      </c>
      <c r="EH77" s="32">
        <f t="shared" ca="1" si="292"/>
        <v>-35.659999999999997</v>
      </c>
      <c r="EI77" s="32">
        <f t="shared" ca="1" si="293"/>
        <v>-754.71000000000015</v>
      </c>
      <c r="EJ77" s="32">
        <f t="shared" ca="1" si="294"/>
        <v>-387.34</v>
      </c>
      <c r="EK77" s="32">
        <f t="shared" ca="1" si="295"/>
        <v>-5599.9599999999991</v>
      </c>
      <c r="EL77" s="32">
        <f t="shared" ca="1" si="296"/>
        <v>-2738.1</v>
      </c>
      <c r="EM77" s="32">
        <f t="shared" ca="1" si="297"/>
        <v>-3538.6000000000004</v>
      </c>
      <c r="EN77" s="32">
        <f t="shared" ca="1" si="298"/>
        <v>-3433.81</v>
      </c>
      <c r="EO77" s="32">
        <f t="shared" ca="1" si="299"/>
        <v>0</v>
      </c>
      <c r="EP77" s="32">
        <f t="shared" ca="1" si="300"/>
        <v>0</v>
      </c>
      <c r="EQ77" s="32">
        <f t="shared" ca="1" si="301"/>
        <v>-17.25</v>
      </c>
      <c r="ER77" s="32">
        <f t="shared" ca="1" si="302"/>
        <v>0</v>
      </c>
    </row>
    <row r="78" spans="1:148" x14ac:dyDescent="0.25">
      <c r="A78" t="s">
        <v>466</v>
      </c>
      <c r="B78" s="1" t="s">
        <v>127</v>
      </c>
      <c r="C78" t="str">
        <f t="shared" ca="1" si="265"/>
        <v>GHO</v>
      </c>
      <c r="D78" t="str">
        <f t="shared" ca="1" si="266"/>
        <v>Ghost Hydro Facility</v>
      </c>
      <c r="E78" s="48">
        <v>8394.4112497999995</v>
      </c>
      <c r="F78" s="48">
        <v>7508.8689688000004</v>
      </c>
      <c r="G78" s="48">
        <v>8363.8756945000005</v>
      </c>
      <c r="H78" s="48">
        <v>12289.481840099999</v>
      </c>
      <c r="I78" s="48">
        <v>16671.497088</v>
      </c>
      <c r="J78" s="48">
        <v>14585.2114666</v>
      </c>
      <c r="K78" s="48">
        <v>16732.600412</v>
      </c>
      <c r="L78" s="48">
        <v>15253.738421</v>
      </c>
      <c r="M78" s="48">
        <v>9906.2046869999995</v>
      </c>
      <c r="N78" s="48">
        <v>10557.569778499999</v>
      </c>
      <c r="O78" s="48">
        <v>9592.7344310000008</v>
      </c>
      <c r="P78" s="48">
        <v>7171.6592389999996</v>
      </c>
      <c r="Q78" s="32">
        <v>191605.32</v>
      </c>
      <c r="R78" s="32">
        <v>136158.35</v>
      </c>
      <c r="S78" s="32">
        <v>125215.11</v>
      </c>
      <c r="T78" s="32">
        <v>173770.91</v>
      </c>
      <c r="U78" s="32">
        <v>266490.01</v>
      </c>
      <c r="V78" s="32">
        <v>227820.98</v>
      </c>
      <c r="W78" s="32">
        <v>330845.8</v>
      </c>
      <c r="X78" s="32">
        <v>292328.78000000003</v>
      </c>
      <c r="Y78" s="32">
        <v>178168.86</v>
      </c>
      <c r="Z78" s="32">
        <v>275196.24</v>
      </c>
      <c r="AA78" s="32">
        <v>159831.48000000001</v>
      </c>
      <c r="AB78" s="32">
        <v>178225.09</v>
      </c>
      <c r="AC78" s="2">
        <v>1.04</v>
      </c>
      <c r="AD78" s="2">
        <v>1.04</v>
      </c>
      <c r="AE78" s="2">
        <v>1.04</v>
      </c>
      <c r="AF78" s="2">
        <v>1.04</v>
      </c>
      <c r="AG78" s="2">
        <v>1.04</v>
      </c>
      <c r="AH78" s="2">
        <v>1.04</v>
      </c>
      <c r="AI78" s="2">
        <v>1.04</v>
      </c>
      <c r="AJ78" s="2">
        <v>1.04</v>
      </c>
      <c r="AK78" s="2">
        <v>1.04</v>
      </c>
      <c r="AL78" s="2">
        <v>1.04</v>
      </c>
      <c r="AM78" s="2">
        <v>1.04</v>
      </c>
      <c r="AN78" s="2">
        <v>1.04</v>
      </c>
      <c r="AO78" s="33">
        <v>1992.7</v>
      </c>
      <c r="AP78" s="33">
        <v>1416.05</v>
      </c>
      <c r="AQ78" s="33">
        <v>1302.24</v>
      </c>
      <c r="AR78" s="33">
        <v>1807.22</v>
      </c>
      <c r="AS78" s="33">
        <v>2771.5</v>
      </c>
      <c r="AT78" s="33">
        <v>2369.34</v>
      </c>
      <c r="AU78" s="33">
        <v>3440.8</v>
      </c>
      <c r="AV78" s="33">
        <v>3040.22</v>
      </c>
      <c r="AW78" s="33">
        <v>1852.96</v>
      </c>
      <c r="AX78" s="33">
        <v>2862.04</v>
      </c>
      <c r="AY78" s="33">
        <v>1662.25</v>
      </c>
      <c r="AZ78" s="33">
        <v>1853.54</v>
      </c>
      <c r="BA78" s="31">
        <f t="shared" si="303"/>
        <v>134.12</v>
      </c>
      <c r="BB78" s="31">
        <f t="shared" si="304"/>
        <v>95.31</v>
      </c>
      <c r="BC78" s="31">
        <f t="shared" si="305"/>
        <v>87.65</v>
      </c>
      <c r="BD78" s="31">
        <f t="shared" si="306"/>
        <v>695.08</v>
      </c>
      <c r="BE78" s="31">
        <f t="shared" si="307"/>
        <v>1065.96</v>
      </c>
      <c r="BF78" s="31">
        <f t="shared" si="308"/>
        <v>911.28</v>
      </c>
      <c r="BG78" s="31">
        <f t="shared" si="309"/>
        <v>1786.57</v>
      </c>
      <c r="BH78" s="31">
        <f t="shared" si="310"/>
        <v>1578.58</v>
      </c>
      <c r="BI78" s="31">
        <f t="shared" si="311"/>
        <v>962.11</v>
      </c>
      <c r="BJ78" s="31">
        <f t="shared" si="312"/>
        <v>770.55</v>
      </c>
      <c r="BK78" s="31">
        <f t="shared" si="313"/>
        <v>447.53</v>
      </c>
      <c r="BL78" s="31">
        <f t="shared" si="314"/>
        <v>499.03</v>
      </c>
      <c r="BM78" s="6">
        <f t="shared" ca="1" si="252"/>
        <v>-1.12E-2</v>
      </c>
      <c r="BN78" s="6">
        <f t="shared" ca="1" si="252"/>
        <v>-1.12E-2</v>
      </c>
      <c r="BO78" s="6">
        <f t="shared" ca="1" si="252"/>
        <v>-1.12E-2</v>
      </c>
      <c r="BP78" s="6">
        <f t="shared" ca="1" si="252"/>
        <v>-1.12E-2</v>
      </c>
      <c r="BQ78" s="6">
        <f t="shared" ca="1" si="252"/>
        <v>-1.12E-2</v>
      </c>
      <c r="BR78" s="6">
        <f t="shared" ca="1" si="252"/>
        <v>-1.12E-2</v>
      </c>
      <c r="BS78" s="6">
        <f t="shared" ca="1" si="252"/>
        <v>-1.12E-2</v>
      </c>
      <c r="BT78" s="6">
        <f t="shared" ca="1" si="252"/>
        <v>-1.12E-2</v>
      </c>
      <c r="BU78" s="6">
        <f t="shared" ca="1" si="252"/>
        <v>-1.12E-2</v>
      </c>
      <c r="BV78" s="6">
        <f t="shared" ca="1" si="252"/>
        <v>-1.12E-2</v>
      </c>
      <c r="BW78" s="6">
        <f t="shared" ca="1" si="252"/>
        <v>-1.12E-2</v>
      </c>
      <c r="BX78" s="6">
        <f t="shared" ca="1" si="252"/>
        <v>-1.12E-2</v>
      </c>
      <c r="BY78" s="31">
        <f t="shared" ca="1" si="253"/>
        <v>-2145.98</v>
      </c>
      <c r="BZ78" s="31">
        <f t="shared" ca="1" si="254"/>
        <v>-1524.97</v>
      </c>
      <c r="CA78" s="31">
        <f t="shared" ca="1" si="255"/>
        <v>-1402.41</v>
      </c>
      <c r="CB78" s="31">
        <f t="shared" ca="1" si="256"/>
        <v>-1946.23</v>
      </c>
      <c r="CC78" s="31">
        <f t="shared" ca="1" si="257"/>
        <v>-2984.69</v>
      </c>
      <c r="CD78" s="31">
        <f t="shared" ca="1" si="258"/>
        <v>-2551.59</v>
      </c>
      <c r="CE78" s="31">
        <f t="shared" ca="1" si="259"/>
        <v>-3705.47</v>
      </c>
      <c r="CF78" s="31">
        <f t="shared" ca="1" si="260"/>
        <v>-3274.08</v>
      </c>
      <c r="CG78" s="31">
        <f t="shared" ca="1" si="261"/>
        <v>-1995.49</v>
      </c>
      <c r="CH78" s="31">
        <f t="shared" ca="1" si="262"/>
        <v>-3082.2</v>
      </c>
      <c r="CI78" s="31">
        <f t="shared" ca="1" si="263"/>
        <v>-1790.11</v>
      </c>
      <c r="CJ78" s="31">
        <f t="shared" ca="1" si="264"/>
        <v>-1996.12</v>
      </c>
      <c r="CK78" s="32">
        <f t="shared" ca="1" si="315"/>
        <v>1053.83</v>
      </c>
      <c r="CL78" s="32">
        <f t="shared" ca="1" si="316"/>
        <v>748.87</v>
      </c>
      <c r="CM78" s="32">
        <f t="shared" ca="1" si="317"/>
        <v>688.68</v>
      </c>
      <c r="CN78" s="32">
        <f t="shared" ca="1" si="318"/>
        <v>955.74</v>
      </c>
      <c r="CO78" s="32">
        <f t="shared" ca="1" si="319"/>
        <v>1465.7</v>
      </c>
      <c r="CP78" s="32">
        <f t="shared" ca="1" si="320"/>
        <v>1253.02</v>
      </c>
      <c r="CQ78" s="32">
        <f t="shared" ca="1" si="321"/>
        <v>1819.65</v>
      </c>
      <c r="CR78" s="32">
        <f t="shared" ca="1" si="322"/>
        <v>1607.81</v>
      </c>
      <c r="CS78" s="32">
        <f t="shared" ca="1" si="323"/>
        <v>979.93</v>
      </c>
      <c r="CT78" s="32">
        <f t="shared" ca="1" si="324"/>
        <v>1513.58</v>
      </c>
      <c r="CU78" s="32">
        <f t="shared" ca="1" si="325"/>
        <v>879.07</v>
      </c>
      <c r="CV78" s="32">
        <f t="shared" ca="1" si="326"/>
        <v>980.24</v>
      </c>
      <c r="CW78" s="31">
        <f t="shared" ca="1" si="327"/>
        <v>-3218.9700000000003</v>
      </c>
      <c r="CX78" s="31">
        <f t="shared" ca="1" si="328"/>
        <v>-2287.46</v>
      </c>
      <c r="CY78" s="31">
        <f t="shared" ca="1" si="329"/>
        <v>-2103.6200000000003</v>
      </c>
      <c r="CZ78" s="31">
        <f t="shared" ca="1" si="330"/>
        <v>-3492.79</v>
      </c>
      <c r="DA78" s="31">
        <f t="shared" ca="1" si="331"/>
        <v>-5356.45</v>
      </c>
      <c r="DB78" s="31">
        <f t="shared" ca="1" si="332"/>
        <v>-4579.1900000000005</v>
      </c>
      <c r="DC78" s="31">
        <f t="shared" ca="1" si="333"/>
        <v>-7113.19</v>
      </c>
      <c r="DD78" s="31">
        <f t="shared" ca="1" si="334"/>
        <v>-6285.07</v>
      </c>
      <c r="DE78" s="31">
        <f t="shared" ca="1" si="335"/>
        <v>-3830.63</v>
      </c>
      <c r="DF78" s="31">
        <f t="shared" ca="1" si="336"/>
        <v>-5201.21</v>
      </c>
      <c r="DG78" s="31">
        <f t="shared" ca="1" si="337"/>
        <v>-3020.8199999999997</v>
      </c>
      <c r="DH78" s="31">
        <f t="shared" ca="1" si="338"/>
        <v>-3368.45</v>
      </c>
      <c r="DI78" s="32">
        <f t="shared" ca="1" si="267"/>
        <v>-160.94999999999999</v>
      </c>
      <c r="DJ78" s="32">
        <f t="shared" ca="1" si="268"/>
        <v>-114.37</v>
      </c>
      <c r="DK78" s="32">
        <f t="shared" ca="1" si="269"/>
        <v>-105.18</v>
      </c>
      <c r="DL78" s="32">
        <f t="shared" ca="1" si="270"/>
        <v>-174.64</v>
      </c>
      <c r="DM78" s="32">
        <f t="shared" ca="1" si="271"/>
        <v>-267.82</v>
      </c>
      <c r="DN78" s="32">
        <f t="shared" ca="1" si="272"/>
        <v>-228.96</v>
      </c>
      <c r="DO78" s="32">
        <f t="shared" ca="1" si="273"/>
        <v>-355.66</v>
      </c>
      <c r="DP78" s="32">
        <f t="shared" ca="1" si="274"/>
        <v>-314.25</v>
      </c>
      <c r="DQ78" s="32">
        <f t="shared" ca="1" si="275"/>
        <v>-191.53</v>
      </c>
      <c r="DR78" s="32">
        <f t="shared" ca="1" si="276"/>
        <v>-260.06</v>
      </c>
      <c r="DS78" s="32">
        <f t="shared" ca="1" si="277"/>
        <v>-151.04</v>
      </c>
      <c r="DT78" s="32">
        <f t="shared" ca="1" si="278"/>
        <v>-168.42</v>
      </c>
      <c r="DU78" s="31">
        <f t="shared" ca="1" si="279"/>
        <v>-435.12</v>
      </c>
      <c r="DV78" s="31">
        <f t="shared" ca="1" si="280"/>
        <v>-304.85000000000002</v>
      </c>
      <c r="DW78" s="31">
        <f t="shared" ca="1" si="281"/>
        <v>-276.60000000000002</v>
      </c>
      <c r="DX78" s="31">
        <f t="shared" ca="1" si="282"/>
        <v>-452.6</v>
      </c>
      <c r="DY78" s="31">
        <f t="shared" ca="1" si="283"/>
        <v>-684.21</v>
      </c>
      <c r="DZ78" s="31">
        <f t="shared" ca="1" si="284"/>
        <v>-576.20000000000005</v>
      </c>
      <c r="EA78" s="31">
        <f t="shared" ca="1" si="285"/>
        <v>-881.94</v>
      </c>
      <c r="EB78" s="31">
        <f t="shared" ca="1" si="286"/>
        <v>-767.28</v>
      </c>
      <c r="EC78" s="31">
        <f t="shared" ca="1" si="287"/>
        <v>-460.35</v>
      </c>
      <c r="ED78" s="31">
        <f t="shared" ca="1" si="288"/>
        <v>-615.46</v>
      </c>
      <c r="EE78" s="31">
        <f t="shared" ca="1" si="289"/>
        <v>-351.7</v>
      </c>
      <c r="EF78" s="31">
        <f t="shared" ca="1" si="290"/>
        <v>-385.96</v>
      </c>
      <c r="EG78" s="32">
        <f t="shared" ca="1" si="291"/>
        <v>-3815.04</v>
      </c>
      <c r="EH78" s="32">
        <f t="shared" ca="1" si="292"/>
        <v>-2706.68</v>
      </c>
      <c r="EI78" s="32">
        <f t="shared" ca="1" si="293"/>
        <v>-2485.4</v>
      </c>
      <c r="EJ78" s="32">
        <f t="shared" ca="1" si="294"/>
        <v>-4120.03</v>
      </c>
      <c r="EK78" s="32">
        <f t="shared" ca="1" si="295"/>
        <v>-6308.48</v>
      </c>
      <c r="EL78" s="32">
        <f t="shared" ca="1" si="296"/>
        <v>-5384.35</v>
      </c>
      <c r="EM78" s="32">
        <f t="shared" ca="1" si="297"/>
        <v>-8350.7899999999991</v>
      </c>
      <c r="EN78" s="32">
        <f t="shared" ca="1" si="298"/>
        <v>-7366.5999999999995</v>
      </c>
      <c r="EO78" s="32">
        <f t="shared" ca="1" si="299"/>
        <v>-4482.51</v>
      </c>
      <c r="EP78" s="32">
        <f t="shared" ca="1" si="300"/>
        <v>-6076.7300000000005</v>
      </c>
      <c r="EQ78" s="32">
        <f t="shared" ca="1" si="301"/>
        <v>-3523.5599999999995</v>
      </c>
      <c r="ER78" s="32">
        <f t="shared" ca="1" si="302"/>
        <v>-3922.83</v>
      </c>
    </row>
    <row r="79" spans="1:148" x14ac:dyDescent="0.25">
      <c r="A79" t="s">
        <v>490</v>
      </c>
      <c r="B79" s="1" t="s">
        <v>46</v>
      </c>
      <c r="C79" t="str">
        <f t="shared" ca="1" si="265"/>
        <v>GN1</v>
      </c>
      <c r="D79" t="str">
        <f t="shared" ca="1" si="266"/>
        <v>Genesee #1</v>
      </c>
      <c r="E79" s="48">
        <v>288914.68950719998</v>
      </c>
      <c r="F79" s="48">
        <v>265060.68833709997</v>
      </c>
      <c r="G79" s="48">
        <v>288998.40130229999</v>
      </c>
      <c r="H79" s="48">
        <v>229271.72632250001</v>
      </c>
      <c r="I79" s="48">
        <v>274180.41104889999</v>
      </c>
      <c r="J79" s="48">
        <v>266646.34195019997</v>
      </c>
      <c r="K79" s="48">
        <v>290776.88996479998</v>
      </c>
      <c r="L79" s="48">
        <v>288707.55092850002</v>
      </c>
      <c r="M79" s="48">
        <v>277345.06961499999</v>
      </c>
      <c r="N79" s="48">
        <v>290179.41870089999</v>
      </c>
      <c r="O79" s="48">
        <v>280624.20356609998</v>
      </c>
      <c r="P79" s="48">
        <v>291684.18933239998</v>
      </c>
      <c r="Q79" s="32">
        <v>6431301.54</v>
      </c>
      <c r="R79" s="32">
        <v>4535560.0999999996</v>
      </c>
      <c r="S79" s="32">
        <v>4289556.83</v>
      </c>
      <c r="T79" s="32">
        <v>3113636.93</v>
      </c>
      <c r="U79" s="32">
        <v>4363119.54</v>
      </c>
      <c r="V79" s="32">
        <v>4154091.85</v>
      </c>
      <c r="W79" s="32">
        <v>5308569.5</v>
      </c>
      <c r="X79" s="32">
        <v>5154790.3899999997</v>
      </c>
      <c r="Y79" s="32">
        <v>4921033.3</v>
      </c>
      <c r="Z79" s="32">
        <v>7380422.2999999998</v>
      </c>
      <c r="AA79" s="32">
        <v>4588593.9000000004</v>
      </c>
      <c r="AB79" s="32">
        <v>7087913.4199999999</v>
      </c>
      <c r="AC79" s="2">
        <v>4.63</v>
      </c>
      <c r="AD79" s="2">
        <v>4.63</v>
      </c>
      <c r="AE79" s="2">
        <v>4.63</v>
      </c>
      <c r="AF79" s="2">
        <v>4.63</v>
      </c>
      <c r="AG79" s="2">
        <v>4.63</v>
      </c>
      <c r="AH79" s="2">
        <v>4.63</v>
      </c>
      <c r="AI79" s="2">
        <v>4.63</v>
      </c>
      <c r="AJ79" s="2">
        <v>4.63</v>
      </c>
      <c r="AK79" s="2">
        <v>4.63</v>
      </c>
      <c r="AL79" s="2">
        <v>4.63</v>
      </c>
      <c r="AM79" s="2">
        <v>4.63</v>
      </c>
      <c r="AN79" s="2">
        <v>4.63</v>
      </c>
      <c r="AO79" s="33">
        <v>297769.26</v>
      </c>
      <c r="AP79" s="33">
        <v>209996.43</v>
      </c>
      <c r="AQ79" s="33">
        <v>198606.48</v>
      </c>
      <c r="AR79" s="33">
        <v>144161.39000000001</v>
      </c>
      <c r="AS79" s="33">
        <v>202012.43</v>
      </c>
      <c r="AT79" s="33">
        <v>192334.45</v>
      </c>
      <c r="AU79" s="33">
        <v>245786.77</v>
      </c>
      <c r="AV79" s="33">
        <v>238666.79</v>
      </c>
      <c r="AW79" s="33">
        <v>227843.84</v>
      </c>
      <c r="AX79" s="33">
        <v>341713.55</v>
      </c>
      <c r="AY79" s="33">
        <v>212451.9</v>
      </c>
      <c r="AZ79" s="33">
        <v>328170.39</v>
      </c>
      <c r="BA79" s="31">
        <f t="shared" si="303"/>
        <v>4501.91</v>
      </c>
      <c r="BB79" s="31">
        <f t="shared" si="304"/>
        <v>3174.89</v>
      </c>
      <c r="BC79" s="31">
        <f t="shared" si="305"/>
        <v>3002.69</v>
      </c>
      <c r="BD79" s="31">
        <f t="shared" si="306"/>
        <v>12454.55</v>
      </c>
      <c r="BE79" s="31">
        <f t="shared" si="307"/>
        <v>17452.48</v>
      </c>
      <c r="BF79" s="31">
        <f t="shared" si="308"/>
        <v>16616.37</v>
      </c>
      <c r="BG79" s="31">
        <f t="shared" si="309"/>
        <v>28666.28</v>
      </c>
      <c r="BH79" s="31">
        <f t="shared" si="310"/>
        <v>27835.87</v>
      </c>
      <c r="BI79" s="31">
        <f t="shared" si="311"/>
        <v>26573.58</v>
      </c>
      <c r="BJ79" s="31">
        <f t="shared" si="312"/>
        <v>20665.18</v>
      </c>
      <c r="BK79" s="31">
        <f t="shared" si="313"/>
        <v>12848.06</v>
      </c>
      <c r="BL79" s="31">
        <f t="shared" si="314"/>
        <v>19846.16</v>
      </c>
      <c r="BM79" s="6">
        <f t="shared" ca="1" si="252"/>
        <v>4.6300000000000001E-2</v>
      </c>
      <c r="BN79" s="6">
        <f t="shared" ca="1" si="252"/>
        <v>4.6300000000000001E-2</v>
      </c>
      <c r="BO79" s="6">
        <f t="shared" ca="1" si="252"/>
        <v>4.6300000000000001E-2</v>
      </c>
      <c r="BP79" s="6">
        <f t="shared" ca="1" si="252"/>
        <v>4.6300000000000001E-2</v>
      </c>
      <c r="BQ79" s="6">
        <f t="shared" ca="1" si="252"/>
        <v>4.6300000000000001E-2</v>
      </c>
      <c r="BR79" s="6">
        <f t="shared" ca="1" si="252"/>
        <v>4.6300000000000001E-2</v>
      </c>
      <c r="BS79" s="6">
        <f t="shared" ca="1" si="252"/>
        <v>4.6300000000000001E-2</v>
      </c>
      <c r="BT79" s="6">
        <f t="shared" ca="1" si="252"/>
        <v>4.6300000000000001E-2</v>
      </c>
      <c r="BU79" s="6">
        <f t="shared" ca="1" si="252"/>
        <v>4.6300000000000001E-2</v>
      </c>
      <c r="BV79" s="6">
        <f t="shared" ca="1" si="252"/>
        <v>4.6300000000000001E-2</v>
      </c>
      <c r="BW79" s="6">
        <f t="shared" ca="1" si="252"/>
        <v>4.6300000000000001E-2</v>
      </c>
      <c r="BX79" s="6">
        <f t="shared" ca="1" si="252"/>
        <v>4.6300000000000001E-2</v>
      </c>
      <c r="BY79" s="31">
        <f t="shared" ca="1" si="253"/>
        <v>297769.26</v>
      </c>
      <c r="BZ79" s="31">
        <f t="shared" ca="1" si="254"/>
        <v>209996.43</v>
      </c>
      <c r="CA79" s="31">
        <f t="shared" ca="1" si="255"/>
        <v>198606.48</v>
      </c>
      <c r="CB79" s="31">
        <f t="shared" ca="1" si="256"/>
        <v>144161.39000000001</v>
      </c>
      <c r="CC79" s="31">
        <f t="shared" ca="1" si="257"/>
        <v>202012.43</v>
      </c>
      <c r="CD79" s="31">
        <f t="shared" ca="1" si="258"/>
        <v>192334.45</v>
      </c>
      <c r="CE79" s="31">
        <f t="shared" ca="1" si="259"/>
        <v>245786.77</v>
      </c>
      <c r="CF79" s="31">
        <f t="shared" ca="1" si="260"/>
        <v>238666.8</v>
      </c>
      <c r="CG79" s="31">
        <f t="shared" ca="1" si="261"/>
        <v>227843.84</v>
      </c>
      <c r="CH79" s="31">
        <f t="shared" ca="1" si="262"/>
        <v>341713.55</v>
      </c>
      <c r="CI79" s="31">
        <f t="shared" ca="1" si="263"/>
        <v>212451.9</v>
      </c>
      <c r="CJ79" s="31">
        <f t="shared" ca="1" si="264"/>
        <v>328170.39</v>
      </c>
      <c r="CK79" s="32">
        <f t="shared" ca="1" si="315"/>
        <v>35372.160000000003</v>
      </c>
      <c r="CL79" s="32">
        <f t="shared" ca="1" si="316"/>
        <v>24945.58</v>
      </c>
      <c r="CM79" s="32">
        <f t="shared" ca="1" si="317"/>
        <v>23592.560000000001</v>
      </c>
      <c r="CN79" s="32">
        <f t="shared" ca="1" si="318"/>
        <v>17125</v>
      </c>
      <c r="CO79" s="32">
        <f t="shared" ca="1" si="319"/>
        <v>23997.16</v>
      </c>
      <c r="CP79" s="32">
        <f t="shared" ca="1" si="320"/>
        <v>22847.51</v>
      </c>
      <c r="CQ79" s="32">
        <f t="shared" ca="1" si="321"/>
        <v>29197.13</v>
      </c>
      <c r="CR79" s="32">
        <f t="shared" ca="1" si="322"/>
        <v>28351.35</v>
      </c>
      <c r="CS79" s="32">
        <f t="shared" ca="1" si="323"/>
        <v>27065.68</v>
      </c>
      <c r="CT79" s="32">
        <f t="shared" ca="1" si="324"/>
        <v>40592.32</v>
      </c>
      <c r="CU79" s="32">
        <f t="shared" ca="1" si="325"/>
        <v>25237.27</v>
      </c>
      <c r="CV79" s="32">
        <f t="shared" ca="1" si="326"/>
        <v>38983.519999999997</v>
      </c>
      <c r="CW79" s="31">
        <f t="shared" ca="1" si="327"/>
        <v>30870.250000000033</v>
      </c>
      <c r="CX79" s="31">
        <f t="shared" ca="1" si="328"/>
        <v>21770.690000000017</v>
      </c>
      <c r="CY79" s="31">
        <f t="shared" ca="1" si="329"/>
        <v>20589.87</v>
      </c>
      <c r="CZ79" s="31">
        <f t="shared" ca="1" si="330"/>
        <v>4670.4500000000007</v>
      </c>
      <c r="DA79" s="31">
        <f t="shared" ca="1" si="331"/>
        <v>6544.6800000000039</v>
      </c>
      <c r="DB79" s="31">
        <f t="shared" ca="1" si="332"/>
        <v>6231.1400000000103</v>
      </c>
      <c r="DC79" s="31">
        <f t="shared" ca="1" si="333"/>
        <v>530.84999999997672</v>
      </c>
      <c r="DD79" s="31">
        <f t="shared" ca="1" si="334"/>
        <v>515.48999999995794</v>
      </c>
      <c r="DE79" s="31">
        <f t="shared" ca="1" si="335"/>
        <v>492.09999999999127</v>
      </c>
      <c r="DF79" s="31">
        <f t="shared" ca="1" si="336"/>
        <v>19927.140000000007</v>
      </c>
      <c r="DG79" s="31">
        <f t="shared" ca="1" si="337"/>
        <v>12389.20999999999</v>
      </c>
      <c r="DH79" s="31">
        <f t="shared" ca="1" si="338"/>
        <v>19137.360000000019</v>
      </c>
      <c r="DI79" s="32">
        <f t="shared" ca="1" si="267"/>
        <v>1543.51</v>
      </c>
      <c r="DJ79" s="32">
        <f t="shared" ca="1" si="268"/>
        <v>1088.53</v>
      </c>
      <c r="DK79" s="32">
        <f t="shared" ca="1" si="269"/>
        <v>1029.49</v>
      </c>
      <c r="DL79" s="32">
        <f t="shared" ca="1" si="270"/>
        <v>233.52</v>
      </c>
      <c r="DM79" s="32">
        <f t="shared" ca="1" si="271"/>
        <v>327.23</v>
      </c>
      <c r="DN79" s="32">
        <f t="shared" ca="1" si="272"/>
        <v>311.56</v>
      </c>
      <c r="DO79" s="32">
        <f t="shared" ca="1" si="273"/>
        <v>26.54</v>
      </c>
      <c r="DP79" s="32">
        <f t="shared" ca="1" si="274"/>
        <v>25.77</v>
      </c>
      <c r="DQ79" s="32">
        <f t="shared" ca="1" si="275"/>
        <v>24.6</v>
      </c>
      <c r="DR79" s="32">
        <f t="shared" ca="1" si="276"/>
        <v>996.36</v>
      </c>
      <c r="DS79" s="32">
        <f t="shared" ca="1" si="277"/>
        <v>619.46</v>
      </c>
      <c r="DT79" s="32">
        <f t="shared" ca="1" si="278"/>
        <v>956.87</v>
      </c>
      <c r="DU79" s="31">
        <f t="shared" ca="1" si="279"/>
        <v>4172.88</v>
      </c>
      <c r="DV79" s="31">
        <f t="shared" ca="1" si="280"/>
        <v>2901.36</v>
      </c>
      <c r="DW79" s="31">
        <f t="shared" ca="1" si="281"/>
        <v>2707.29</v>
      </c>
      <c r="DX79" s="31">
        <f t="shared" ca="1" si="282"/>
        <v>605.20000000000005</v>
      </c>
      <c r="DY79" s="31">
        <f t="shared" ca="1" si="283"/>
        <v>835.99</v>
      </c>
      <c r="DZ79" s="31">
        <f t="shared" ca="1" si="284"/>
        <v>784.07</v>
      </c>
      <c r="EA79" s="31">
        <f t="shared" ca="1" si="285"/>
        <v>65.819999999999993</v>
      </c>
      <c r="EB79" s="31">
        <f t="shared" ca="1" si="286"/>
        <v>62.93</v>
      </c>
      <c r="EC79" s="31">
        <f t="shared" ca="1" si="287"/>
        <v>59.14</v>
      </c>
      <c r="ED79" s="31">
        <f t="shared" ca="1" si="288"/>
        <v>2357.9899999999998</v>
      </c>
      <c r="EE79" s="31">
        <f t="shared" ca="1" si="289"/>
        <v>1442.41</v>
      </c>
      <c r="EF79" s="31">
        <f t="shared" ca="1" si="290"/>
        <v>2192.77</v>
      </c>
      <c r="EG79" s="32">
        <f t="shared" ca="1" si="291"/>
        <v>36586.640000000029</v>
      </c>
      <c r="EH79" s="32">
        <f t="shared" ca="1" si="292"/>
        <v>25760.580000000016</v>
      </c>
      <c r="EI79" s="32">
        <f t="shared" ca="1" si="293"/>
        <v>24326.65</v>
      </c>
      <c r="EJ79" s="32">
        <f t="shared" ca="1" si="294"/>
        <v>5509.170000000001</v>
      </c>
      <c r="EK79" s="32">
        <f t="shared" ca="1" si="295"/>
        <v>7707.9000000000033</v>
      </c>
      <c r="EL79" s="32">
        <f t="shared" ca="1" si="296"/>
        <v>7326.7700000000104</v>
      </c>
      <c r="EM79" s="32">
        <f t="shared" ca="1" si="297"/>
        <v>623.20999999997662</v>
      </c>
      <c r="EN79" s="32">
        <f t="shared" ca="1" si="298"/>
        <v>604.18999999995788</v>
      </c>
      <c r="EO79" s="32">
        <f t="shared" ca="1" si="299"/>
        <v>575.83999999999128</v>
      </c>
      <c r="EP79" s="32">
        <f t="shared" ca="1" si="300"/>
        <v>23281.490000000005</v>
      </c>
      <c r="EQ79" s="32">
        <f t="shared" ca="1" si="301"/>
        <v>14451.079999999991</v>
      </c>
      <c r="ER79" s="32">
        <f t="shared" ca="1" si="302"/>
        <v>22287.000000000018</v>
      </c>
    </row>
    <row r="80" spans="1:148" x14ac:dyDescent="0.25">
      <c r="A80" t="s">
        <v>490</v>
      </c>
      <c r="B80" s="1" t="s">
        <v>47</v>
      </c>
      <c r="C80" t="str">
        <f t="shared" ca="1" si="265"/>
        <v>GN2</v>
      </c>
      <c r="D80" t="str">
        <f t="shared" ca="1" si="266"/>
        <v>Genesee #2</v>
      </c>
      <c r="E80" s="48">
        <v>289945.9276928</v>
      </c>
      <c r="F80" s="48">
        <v>268770.04446290003</v>
      </c>
      <c r="G80" s="48">
        <v>274145.80689770001</v>
      </c>
      <c r="H80" s="48">
        <v>241976.81767749999</v>
      </c>
      <c r="I80" s="48">
        <v>82031.220951199997</v>
      </c>
      <c r="J80" s="48">
        <v>258036.03404979999</v>
      </c>
      <c r="K80" s="48">
        <v>291116.55963520001</v>
      </c>
      <c r="L80" s="48">
        <v>288631.32107150002</v>
      </c>
      <c r="M80" s="48">
        <v>281997.384785</v>
      </c>
      <c r="N80" s="48">
        <v>288098.29109910002</v>
      </c>
      <c r="O80" s="48">
        <v>280796.1600339</v>
      </c>
      <c r="P80" s="48">
        <v>291402.57066760003</v>
      </c>
      <c r="Q80" s="32">
        <v>6482025.8600000003</v>
      </c>
      <c r="R80" s="32">
        <v>4648861.7</v>
      </c>
      <c r="S80" s="32">
        <v>4067751.2</v>
      </c>
      <c r="T80" s="32">
        <v>3326355.03</v>
      </c>
      <c r="U80" s="32">
        <v>1187057.77</v>
      </c>
      <c r="V80" s="32">
        <v>3954781.81</v>
      </c>
      <c r="W80" s="32">
        <v>5307527.43</v>
      </c>
      <c r="X80" s="32">
        <v>5176259.42</v>
      </c>
      <c r="Y80" s="32">
        <v>5000527.2699999996</v>
      </c>
      <c r="Z80" s="32">
        <v>7320857.7400000002</v>
      </c>
      <c r="AA80" s="32">
        <v>4592669.72</v>
      </c>
      <c r="AB80" s="32">
        <v>7067114.4000000004</v>
      </c>
      <c r="AC80" s="2">
        <v>4.63</v>
      </c>
      <c r="AD80" s="2">
        <v>4.63</v>
      </c>
      <c r="AE80" s="2">
        <v>4.63</v>
      </c>
      <c r="AF80" s="2">
        <v>4.63</v>
      </c>
      <c r="AG80" s="2">
        <v>4.63</v>
      </c>
      <c r="AH80" s="2">
        <v>4.63</v>
      </c>
      <c r="AI80" s="2">
        <v>4.63</v>
      </c>
      <c r="AJ80" s="2">
        <v>4.63</v>
      </c>
      <c r="AK80" s="2">
        <v>4.63</v>
      </c>
      <c r="AL80" s="2">
        <v>4.63</v>
      </c>
      <c r="AM80" s="2">
        <v>4.63</v>
      </c>
      <c r="AN80" s="2">
        <v>4.63</v>
      </c>
      <c r="AO80" s="33">
        <v>300117.8</v>
      </c>
      <c r="AP80" s="33">
        <v>215242.3</v>
      </c>
      <c r="AQ80" s="33">
        <v>188336.88</v>
      </c>
      <c r="AR80" s="33">
        <v>154010.23999999999</v>
      </c>
      <c r="AS80" s="33">
        <v>54960.77</v>
      </c>
      <c r="AT80" s="33">
        <v>183106.4</v>
      </c>
      <c r="AU80" s="33">
        <v>245738.52</v>
      </c>
      <c r="AV80" s="33">
        <v>239660.81</v>
      </c>
      <c r="AW80" s="33">
        <v>231524.41</v>
      </c>
      <c r="AX80" s="33">
        <v>338955.71</v>
      </c>
      <c r="AY80" s="33">
        <v>212640.61</v>
      </c>
      <c r="AZ80" s="33">
        <v>327207.40000000002</v>
      </c>
      <c r="BA80" s="31">
        <f t="shared" si="303"/>
        <v>4537.42</v>
      </c>
      <c r="BB80" s="31">
        <f t="shared" si="304"/>
        <v>3254.2</v>
      </c>
      <c r="BC80" s="31">
        <f t="shared" si="305"/>
        <v>2847.43</v>
      </c>
      <c r="BD80" s="31">
        <f t="shared" si="306"/>
        <v>13305.42</v>
      </c>
      <c r="BE80" s="31">
        <f t="shared" si="307"/>
        <v>4748.2299999999996</v>
      </c>
      <c r="BF80" s="31">
        <f t="shared" si="308"/>
        <v>15819.13</v>
      </c>
      <c r="BG80" s="31">
        <f t="shared" si="309"/>
        <v>28660.65</v>
      </c>
      <c r="BH80" s="31">
        <f t="shared" si="310"/>
        <v>27951.8</v>
      </c>
      <c r="BI80" s="31">
        <f t="shared" si="311"/>
        <v>27002.85</v>
      </c>
      <c r="BJ80" s="31">
        <f t="shared" si="312"/>
        <v>20498.400000000001</v>
      </c>
      <c r="BK80" s="31">
        <f t="shared" si="313"/>
        <v>12859.48</v>
      </c>
      <c r="BL80" s="31">
        <f t="shared" si="314"/>
        <v>19787.919999999998</v>
      </c>
      <c r="BM80" s="6">
        <f t="shared" ca="1" si="252"/>
        <v>4.6600000000000003E-2</v>
      </c>
      <c r="BN80" s="6">
        <f t="shared" ca="1" si="252"/>
        <v>4.6600000000000003E-2</v>
      </c>
      <c r="BO80" s="6">
        <f t="shared" ca="1" si="252"/>
        <v>4.6600000000000003E-2</v>
      </c>
      <c r="BP80" s="6">
        <f t="shared" ca="1" si="252"/>
        <v>4.6600000000000003E-2</v>
      </c>
      <c r="BQ80" s="6">
        <f t="shared" ca="1" si="252"/>
        <v>4.6600000000000003E-2</v>
      </c>
      <c r="BR80" s="6">
        <f t="shared" ca="1" si="252"/>
        <v>4.6600000000000003E-2</v>
      </c>
      <c r="BS80" s="6">
        <f t="shared" ca="1" si="252"/>
        <v>4.6600000000000003E-2</v>
      </c>
      <c r="BT80" s="6">
        <f t="shared" ca="1" si="252"/>
        <v>4.6600000000000003E-2</v>
      </c>
      <c r="BU80" s="6">
        <f t="shared" ca="1" si="252"/>
        <v>4.6600000000000003E-2</v>
      </c>
      <c r="BV80" s="6">
        <f t="shared" ca="1" si="252"/>
        <v>4.6600000000000003E-2</v>
      </c>
      <c r="BW80" s="6">
        <f t="shared" ca="1" si="252"/>
        <v>4.6600000000000003E-2</v>
      </c>
      <c r="BX80" s="6">
        <f t="shared" ca="1" si="252"/>
        <v>4.6600000000000003E-2</v>
      </c>
      <c r="BY80" s="31">
        <f t="shared" ca="1" si="253"/>
        <v>302062.40999999997</v>
      </c>
      <c r="BZ80" s="31">
        <f t="shared" ca="1" si="254"/>
        <v>216636.96</v>
      </c>
      <c r="CA80" s="31">
        <f t="shared" ca="1" si="255"/>
        <v>189557.21</v>
      </c>
      <c r="CB80" s="31">
        <f t="shared" ca="1" si="256"/>
        <v>155008.14000000001</v>
      </c>
      <c r="CC80" s="31">
        <f t="shared" ca="1" si="257"/>
        <v>55316.89</v>
      </c>
      <c r="CD80" s="31">
        <f t="shared" ca="1" si="258"/>
        <v>184292.83</v>
      </c>
      <c r="CE80" s="31">
        <f t="shared" ca="1" si="259"/>
        <v>247330.78</v>
      </c>
      <c r="CF80" s="31">
        <f t="shared" ca="1" si="260"/>
        <v>241213.69</v>
      </c>
      <c r="CG80" s="31">
        <f t="shared" ca="1" si="261"/>
        <v>233024.57</v>
      </c>
      <c r="CH80" s="31">
        <f t="shared" ca="1" si="262"/>
        <v>341151.97</v>
      </c>
      <c r="CI80" s="31">
        <f t="shared" ca="1" si="263"/>
        <v>214018.41</v>
      </c>
      <c r="CJ80" s="31">
        <f t="shared" ca="1" si="264"/>
        <v>329327.53000000003</v>
      </c>
      <c r="CK80" s="32">
        <f t="shared" ca="1" si="315"/>
        <v>35651.14</v>
      </c>
      <c r="CL80" s="32">
        <f t="shared" ca="1" si="316"/>
        <v>25568.74</v>
      </c>
      <c r="CM80" s="32">
        <f t="shared" ca="1" si="317"/>
        <v>22372.63</v>
      </c>
      <c r="CN80" s="32">
        <f t="shared" ca="1" si="318"/>
        <v>18294.95</v>
      </c>
      <c r="CO80" s="32">
        <f t="shared" ca="1" si="319"/>
        <v>6528.82</v>
      </c>
      <c r="CP80" s="32">
        <f t="shared" ca="1" si="320"/>
        <v>21751.3</v>
      </c>
      <c r="CQ80" s="32">
        <f t="shared" ca="1" si="321"/>
        <v>29191.4</v>
      </c>
      <c r="CR80" s="32">
        <f t="shared" ca="1" si="322"/>
        <v>28469.43</v>
      </c>
      <c r="CS80" s="32">
        <f t="shared" ca="1" si="323"/>
        <v>27502.9</v>
      </c>
      <c r="CT80" s="32">
        <f t="shared" ca="1" si="324"/>
        <v>40264.720000000001</v>
      </c>
      <c r="CU80" s="32">
        <f t="shared" ca="1" si="325"/>
        <v>25259.68</v>
      </c>
      <c r="CV80" s="32">
        <f t="shared" ca="1" si="326"/>
        <v>38869.129999999997</v>
      </c>
      <c r="CW80" s="31">
        <f t="shared" ca="1" si="327"/>
        <v>33058.33</v>
      </c>
      <c r="CX80" s="31">
        <f t="shared" ca="1" si="328"/>
        <v>23709.199999999993</v>
      </c>
      <c r="CY80" s="31">
        <f t="shared" ca="1" si="329"/>
        <v>20745.529999999992</v>
      </c>
      <c r="CZ80" s="31">
        <f t="shared" ca="1" si="330"/>
        <v>5987.4300000000349</v>
      </c>
      <c r="DA80" s="31">
        <f t="shared" ca="1" si="331"/>
        <v>2136.7100000000028</v>
      </c>
      <c r="DB80" s="31">
        <f t="shared" ca="1" si="332"/>
        <v>7118.5999999999822</v>
      </c>
      <c r="DC80" s="31">
        <f t="shared" ca="1" si="333"/>
        <v>2123.010000000002</v>
      </c>
      <c r="DD80" s="31">
        <f t="shared" ca="1" si="334"/>
        <v>2070.5099999999984</v>
      </c>
      <c r="DE80" s="31">
        <f t="shared" ca="1" si="335"/>
        <v>2000.2099999999991</v>
      </c>
      <c r="DF80" s="31">
        <f t="shared" ca="1" si="336"/>
        <v>21962.579999999922</v>
      </c>
      <c r="DG80" s="31">
        <f t="shared" ca="1" si="337"/>
        <v>13778.000000000011</v>
      </c>
      <c r="DH80" s="31">
        <f t="shared" ca="1" si="338"/>
        <v>21201.340000000011</v>
      </c>
      <c r="DI80" s="32">
        <f t="shared" ca="1" si="267"/>
        <v>1652.92</v>
      </c>
      <c r="DJ80" s="32">
        <f t="shared" ca="1" si="268"/>
        <v>1185.46</v>
      </c>
      <c r="DK80" s="32">
        <f t="shared" ca="1" si="269"/>
        <v>1037.28</v>
      </c>
      <c r="DL80" s="32">
        <f t="shared" ca="1" si="270"/>
        <v>299.37</v>
      </c>
      <c r="DM80" s="32">
        <f t="shared" ca="1" si="271"/>
        <v>106.84</v>
      </c>
      <c r="DN80" s="32">
        <f t="shared" ca="1" si="272"/>
        <v>355.93</v>
      </c>
      <c r="DO80" s="32">
        <f t="shared" ca="1" si="273"/>
        <v>106.15</v>
      </c>
      <c r="DP80" s="32">
        <f t="shared" ca="1" si="274"/>
        <v>103.53</v>
      </c>
      <c r="DQ80" s="32">
        <f t="shared" ca="1" si="275"/>
        <v>100.01</v>
      </c>
      <c r="DR80" s="32">
        <f t="shared" ca="1" si="276"/>
        <v>1098.1300000000001</v>
      </c>
      <c r="DS80" s="32">
        <f t="shared" ca="1" si="277"/>
        <v>688.9</v>
      </c>
      <c r="DT80" s="32">
        <f t="shared" ca="1" si="278"/>
        <v>1060.07</v>
      </c>
      <c r="DU80" s="31">
        <f t="shared" ca="1" si="279"/>
        <v>4468.6499999999996</v>
      </c>
      <c r="DV80" s="31">
        <f t="shared" ca="1" si="280"/>
        <v>3159.7</v>
      </c>
      <c r="DW80" s="31">
        <f t="shared" ca="1" si="281"/>
        <v>2727.75</v>
      </c>
      <c r="DX80" s="31">
        <f t="shared" ca="1" si="282"/>
        <v>775.85</v>
      </c>
      <c r="DY80" s="31">
        <f t="shared" ca="1" si="283"/>
        <v>272.94</v>
      </c>
      <c r="DZ80" s="31">
        <f t="shared" ca="1" si="284"/>
        <v>895.74</v>
      </c>
      <c r="EA80" s="31">
        <f t="shared" ca="1" si="285"/>
        <v>263.22000000000003</v>
      </c>
      <c r="EB80" s="31">
        <f t="shared" ca="1" si="286"/>
        <v>252.77</v>
      </c>
      <c r="EC80" s="31">
        <f t="shared" ca="1" si="287"/>
        <v>240.37</v>
      </c>
      <c r="ED80" s="31">
        <f t="shared" ca="1" si="288"/>
        <v>2598.84</v>
      </c>
      <c r="EE80" s="31">
        <f t="shared" ca="1" si="289"/>
        <v>1604.1</v>
      </c>
      <c r="EF80" s="31">
        <f t="shared" ca="1" si="290"/>
        <v>2429.2600000000002</v>
      </c>
      <c r="EG80" s="32">
        <f t="shared" ca="1" si="291"/>
        <v>39179.9</v>
      </c>
      <c r="EH80" s="32">
        <f t="shared" ca="1" si="292"/>
        <v>28054.359999999993</v>
      </c>
      <c r="EI80" s="32">
        <f t="shared" ca="1" si="293"/>
        <v>24510.55999999999</v>
      </c>
      <c r="EJ80" s="32">
        <f t="shared" ca="1" si="294"/>
        <v>7062.6500000000351</v>
      </c>
      <c r="EK80" s="32">
        <f t="shared" ca="1" si="295"/>
        <v>2516.490000000003</v>
      </c>
      <c r="EL80" s="32">
        <f t="shared" ca="1" si="296"/>
        <v>8370.2699999999822</v>
      </c>
      <c r="EM80" s="32">
        <f t="shared" ca="1" si="297"/>
        <v>2492.3800000000019</v>
      </c>
      <c r="EN80" s="32">
        <f t="shared" ca="1" si="298"/>
        <v>2426.8099999999986</v>
      </c>
      <c r="EO80" s="32">
        <f t="shared" ca="1" si="299"/>
        <v>2340.5899999999992</v>
      </c>
      <c r="EP80" s="32">
        <f t="shared" ca="1" si="300"/>
        <v>25659.549999999923</v>
      </c>
      <c r="EQ80" s="32">
        <f t="shared" ca="1" si="301"/>
        <v>16071.000000000011</v>
      </c>
      <c r="ER80" s="32">
        <f t="shared" ca="1" si="302"/>
        <v>24690.670000000013</v>
      </c>
    </row>
    <row r="81" spans="1:148" x14ac:dyDescent="0.25">
      <c r="A81" t="s">
        <v>491</v>
      </c>
      <c r="B81" s="1" t="s">
        <v>79</v>
      </c>
      <c r="C81" t="str">
        <f t="shared" ca="1" si="265"/>
        <v>GN3</v>
      </c>
      <c r="D81" t="str">
        <f t="shared" ca="1" si="266"/>
        <v>Genesee #3</v>
      </c>
      <c r="E81" s="48">
        <v>321851.06459999998</v>
      </c>
      <c r="F81" s="48">
        <v>306438.69780000002</v>
      </c>
      <c r="G81" s="48">
        <v>314733.7254</v>
      </c>
      <c r="H81" s="48">
        <v>307308.8137</v>
      </c>
      <c r="I81" s="48">
        <v>315424.30489999999</v>
      </c>
      <c r="J81" s="48">
        <v>307167.00329999998</v>
      </c>
      <c r="K81" s="48">
        <v>336101.9669</v>
      </c>
      <c r="L81" s="48">
        <v>334317.109</v>
      </c>
      <c r="M81" s="48">
        <v>325870.93609999999</v>
      </c>
      <c r="N81" s="48">
        <v>72927.666800000006</v>
      </c>
      <c r="O81" s="48">
        <v>268329.82419999997</v>
      </c>
      <c r="P81" s="48">
        <v>340129.44900000002</v>
      </c>
      <c r="Q81" s="32">
        <v>6902301.1399999997</v>
      </c>
      <c r="R81" s="32">
        <v>5287822.13</v>
      </c>
      <c r="S81" s="32">
        <v>4663816.3099999996</v>
      </c>
      <c r="T81" s="32">
        <v>4226054.3</v>
      </c>
      <c r="U81" s="32">
        <v>5033059.63</v>
      </c>
      <c r="V81" s="32">
        <v>4766312.53</v>
      </c>
      <c r="W81" s="32">
        <v>6119658.7999999998</v>
      </c>
      <c r="X81" s="32">
        <v>5979861.4800000004</v>
      </c>
      <c r="Y81" s="32">
        <v>5762734.25</v>
      </c>
      <c r="Z81" s="32">
        <v>1602903.05</v>
      </c>
      <c r="AA81" s="32">
        <v>4385844.4800000004</v>
      </c>
      <c r="AB81" s="32">
        <v>8206035.7800000003</v>
      </c>
      <c r="AC81" s="2">
        <v>4.63</v>
      </c>
      <c r="AD81" s="2">
        <v>4.63</v>
      </c>
      <c r="AE81" s="2">
        <v>4.63</v>
      </c>
      <c r="AF81" s="2">
        <v>4.63</v>
      </c>
      <c r="AG81" s="2">
        <v>4.63</v>
      </c>
      <c r="AH81" s="2">
        <v>4.63</v>
      </c>
      <c r="AI81" s="2">
        <v>4.63</v>
      </c>
      <c r="AJ81" s="2">
        <v>4.63</v>
      </c>
      <c r="AK81" s="2">
        <v>4.63</v>
      </c>
      <c r="AL81" s="2">
        <v>4.63</v>
      </c>
      <c r="AM81" s="2">
        <v>4.63</v>
      </c>
      <c r="AN81" s="2">
        <v>4.63</v>
      </c>
      <c r="AO81" s="33">
        <v>319576.53999999998</v>
      </c>
      <c r="AP81" s="33">
        <v>244826.16</v>
      </c>
      <c r="AQ81" s="33">
        <v>215934.7</v>
      </c>
      <c r="AR81" s="33">
        <v>195666.31</v>
      </c>
      <c r="AS81" s="33">
        <v>233030.66</v>
      </c>
      <c r="AT81" s="33">
        <v>220680.27</v>
      </c>
      <c r="AU81" s="33">
        <v>283340.2</v>
      </c>
      <c r="AV81" s="33">
        <v>276867.59000000003</v>
      </c>
      <c r="AW81" s="33">
        <v>266814.59999999998</v>
      </c>
      <c r="AX81" s="33">
        <v>74214.41</v>
      </c>
      <c r="AY81" s="33">
        <v>203064.6</v>
      </c>
      <c r="AZ81" s="33">
        <v>379939.46</v>
      </c>
      <c r="BA81" s="31">
        <f t="shared" si="303"/>
        <v>4831.6099999999997</v>
      </c>
      <c r="BB81" s="31">
        <f t="shared" si="304"/>
        <v>3701.48</v>
      </c>
      <c r="BC81" s="31">
        <f t="shared" si="305"/>
        <v>3264.67</v>
      </c>
      <c r="BD81" s="31">
        <f t="shared" si="306"/>
        <v>16904.22</v>
      </c>
      <c r="BE81" s="31">
        <f t="shared" si="307"/>
        <v>20132.240000000002</v>
      </c>
      <c r="BF81" s="31">
        <f t="shared" si="308"/>
        <v>19065.25</v>
      </c>
      <c r="BG81" s="31">
        <f t="shared" si="309"/>
        <v>33046.160000000003</v>
      </c>
      <c r="BH81" s="31">
        <f t="shared" si="310"/>
        <v>32291.25</v>
      </c>
      <c r="BI81" s="31">
        <f t="shared" si="311"/>
        <v>31118.76</v>
      </c>
      <c r="BJ81" s="31">
        <f t="shared" si="312"/>
        <v>4488.13</v>
      </c>
      <c r="BK81" s="31">
        <f t="shared" si="313"/>
        <v>12280.36</v>
      </c>
      <c r="BL81" s="31">
        <f t="shared" si="314"/>
        <v>22976.9</v>
      </c>
      <c r="BM81" s="6">
        <f t="shared" ca="1" si="252"/>
        <v>4.6600000000000003E-2</v>
      </c>
      <c r="BN81" s="6">
        <f t="shared" ca="1" si="252"/>
        <v>4.6600000000000003E-2</v>
      </c>
      <c r="BO81" s="6">
        <f t="shared" ca="1" si="252"/>
        <v>4.6600000000000003E-2</v>
      </c>
      <c r="BP81" s="6">
        <f t="shared" ca="1" si="252"/>
        <v>4.6600000000000003E-2</v>
      </c>
      <c r="BQ81" s="6">
        <f t="shared" ca="1" si="252"/>
        <v>4.6600000000000003E-2</v>
      </c>
      <c r="BR81" s="6">
        <f t="shared" ca="1" si="252"/>
        <v>4.6600000000000003E-2</v>
      </c>
      <c r="BS81" s="6">
        <f t="shared" ca="1" si="252"/>
        <v>4.6600000000000003E-2</v>
      </c>
      <c r="BT81" s="6">
        <f t="shared" ca="1" si="252"/>
        <v>4.6600000000000003E-2</v>
      </c>
      <c r="BU81" s="6">
        <f t="shared" ca="1" si="252"/>
        <v>4.6600000000000003E-2</v>
      </c>
      <c r="BV81" s="6">
        <f t="shared" ref="BM81:BX102" ca="1" si="339">VLOOKUP($C81,LossFactorLookup,3,FALSE)</f>
        <v>4.6600000000000003E-2</v>
      </c>
      <c r="BW81" s="6">
        <f t="shared" ca="1" si="339"/>
        <v>4.6600000000000003E-2</v>
      </c>
      <c r="BX81" s="6">
        <f t="shared" ca="1" si="339"/>
        <v>4.6600000000000003E-2</v>
      </c>
      <c r="BY81" s="31">
        <f t="shared" ca="1" si="253"/>
        <v>321647.23</v>
      </c>
      <c r="BZ81" s="31">
        <f t="shared" ca="1" si="254"/>
        <v>246412.51</v>
      </c>
      <c r="CA81" s="31">
        <f t="shared" ca="1" si="255"/>
        <v>217333.84</v>
      </c>
      <c r="CB81" s="31">
        <f t="shared" ca="1" si="256"/>
        <v>196934.13</v>
      </c>
      <c r="CC81" s="31">
        <f t="shared" ca="1" si="257"/>
        <v>234540.58</v>
      </c>
      <c r="CD81" s="31">
        <f t="shared" ca="1" si="258"/>
        <v>222110.16</v>
      </c>
      <c r="CE81" s="31">
        <f t="shared" ca="1" si="259"/>
        <v>285176.09999999998</v>
      </c>
      <c r="CF81" s="31">
        <f t="shared" ca="1" si="260"/>
        <v>278661.53999999998</v>
      </c>
      <c r="CG81" s="31">
        <f t="shared" ca="1" si="261"/>
        <v>268543.42</v>
      </c>
      <c r="CH81" s="31">
        <f t="shared" ca="1" si="262"/>
        <v>74695.28</v>
      </c>
      <c r="CI81" s="31">
        <f t="shared" ca="1" si="263"/>
        <v>204380.35</v>
      </c>
      <c r="CJ81" s="31">
        <f t="shared" ca="1" si="264"/>
        <v>382401.27</v>
      </c>
      <c r="CK81" s="32">
        <f t="shared" ca="1" si="315"/>
        <v>37962.660000000003</v>
      </c>
      <c r="CL81" s="32">
        <f t="shared" ca="1" si="316"/>
        <v>29083.02</v>
      </c>
      <c r="CM81" s="32">
        <f t="shared" ca="1" si="317"/>
        <v>25650.99</v>
      </c>
      <c r="CN81" s="32">
        <f t="shared" ca="1" si="318"/>
        <v>23243.3</v>
      </c>
      <c r="CO81" s="32">
        <f t="shared" ca="1" si="319"/>
        <v>27681.83</v>
      </c>
      <c r="CP81" s="32">
        <f t="shared" ca="1" si="320"/>
        <v>26214.720000000001</v>
      </c>
      <c r="CQ81" s="32">
        <f t="shared" ca="1" si="321"/>
        <v>33658.120000000003</v>
      </c>
      <c r="CR81" s="32">
        <f t="shared" ca="1" si="322"/>
        <v>32889.24</v>
      </c>
      <c r="CS81" s="32">
        <f t="shared" ca="1" si="323"/>
        <v>31695.040000000001</v>
      </c>
      <c r="CT81" s="32">
        <f t="shared" ca="1" si="324"/>
        <v>8815.9699999999993</v>
      </c>
      <c r="CU81" s="32">
        <f t="shared" ca="1" si="325"/>
        <v>24122.14</v>
      </c>
      <c r="CV81" s="32">
        <f t="shared" ca="1" si="326"/>
        <v>45133.2</v>
      </c>
      <c r="CW81" s="31">
        <f t="shared" ca="1" si="327"/>
        <v>35201.740000000034</v>
      </c>
      <c r="CX81" s="31">
        <f t="shared" ca="1" si="328"/>
        <v>26967.890000000025</v>
      </c>
      <c r="CY81" s="31">
        <f t="shared" ca="1" si="329"/>
        <v>23785.459999999977</v>
      </c>
      <c r="CZ81" s="31">
        <f t="shared" ca="1" si="330"/>
        <v>7606.8999999999942</v>
      </c>
      <c r="DA81" s="31">
        <f t="shared" ca="1" si="331"/>
        <v>9059.5099999999693</v>
      </c>
      <c r="DB81" s="31">
        <f t="shared" ca="1" si="332"/>
        <v>8579.3600000000151</v>
      </c>
      <c r="DC81" s="31">
        <f t="shared" ca="1" si="333"/>
        <v>2447.8599999999569</v>
      </c>
      <c r="DD81" s="31">
        <f t="shared" ca="1" si="334"/>
        <v>2391.9399999999441</v>
      </c>
      <c r="DE81" s="31">
        <f t="shared" ca="1" si="335"/>
        <v>2305.0999999999876</v>
      </c>
      <c r="DF81" s="31">
        <f t="shared" ca="1" si="336"/>
        <v>4808.7099999999964</v>
      </c>
      <c r="DG81" s="31">
        <f t="shared" ca="1" si="337"/>
        <v>13157.529999999984</v>
      </c>
      <c r="DH81" s="31">
        <f t="shared" ca="1" si="338"/>
        <v>24618.110000000008</v>
      </c>
      <c r="DI81" s="32">
        <f t="shared" ca="1" si="267"/>
        <v>1760.09</v>
      </c>
      <c r="DJ81" s="32">
        <f t="shared" ca="1" si="268"/>
        <v>1348.39</v>
      </c>
      <c r="DK81" s="32">
        <f t="shared" ca="1" si="269"/>
        <v>1189.27</v>
      </c>
      <c r="DL81" s="32">
        <f t="shared" ca="1" si="270"/>
        <v>380.35</v>
      </c>
      <c r="DM81" s="32">
        <f t="shared" ca="1" si="271"/>
        <v>452.98</v>
      </c>
      <c r="DN81" s="32">
        <f t="shared" ca="1" si="272"/>
        <v>428.97</v>
      </c>
      <c r="DO81" s="32">
        <f t="shared" ca="1" si="273"/>
        <v>122.39</v>
      </c>
      <c r="DP81" s="32">
        <f t="shared" ca="1" si="274"/>
        <v>119.6</v>
      </c>
      <c r="DQ81" s="32">
        <f t="shared" ca="1" si="275"/>
        <v>115.25</v>
      </c>
      <c r="DR81" s="32">
        <f t="shared" ca="1" si="276"/>
        <v>240.44</v>
      </c>
      <c r="DS81" s="32">
        <f t="shared" ca="1" si="277"/>
        <v>657.88</v>
      </c>
      <c r="DT81" s="32">
        <f t="shared" ca="1" si="278"/>
        <v>1230.9100000000001</v>
      </c>
      <c r="DU81" s="31">
        <f t="shared" ca="1" si="279"/>
        <v>4758.3900000000003</v>
      </c>
      <c r="DV81" s="31">
        <f t="shared" ca="1" si="280"/>
        <v>3593.99</v>
      </c>
      <c r="DW81" s="31">
        <f t="shared" ca="1" si="281"/>
        <v>3127.46</v>
      </c>
      <c r="DX81" s="31">
        <f t="shared" ca="1" si="282"/>
        <v>985.71</v>
      </c>
      <c r="DY81" s="31">
        <f t="shared" ca="1" si="283"/>
        <v>1157.23</v>
      </c>
      <c r="DZ81" s="31">
        <f t="shared" ca="1" si="284"/>
        <v>1079.55</v>
      </c>
      <c r="EA81" s="31">
        <f t="shared" ca="1" si="285"/>
        <v>303.5</v>
      </c>
      <c r="EB81" s="31">
        <f t="shared" ca="1" si="286"/>
        <v>292.01</v>
      </c>
      <c r="EC81" s="31">
        <f t="shared" ca="1" si="287"/>
        <v>277.01</v>
      </c>
      <c r="ED81" s="31">
        <f t="shared" ca="1" si="288"/>
        <v>569.02</v>
      </c>
      <c r="EE81" s="31">
        <f t="shared" ca="1" si="289"/>
        <v>1531.86</v>
      </c>
      <c r="EF81" s="31">
        <f t="shared" ca="1" si="290"/>
        <v>2820.76</v>
      </c>
      <c r="EG81" s="32">
        <f t="shared" ca="1" si="291"/>
        <v>41720.22000000003</v>
      </c>
      <c r="EH81" s="32">
        <f t="shared" ca="1" si="292"/>
        <v>31910.270000000026</v>
      </c>
      <c r="EI81" s="32">
        <f t="shared" ca="1" si="293"/>
        <v>28102.189999999977</v>
      </c>
      <c r="EJ81" s="32">
        <f t="shared" ca="1" si="294"/>
        <v>8972.9599999999955</v>
      </c>
      <c r="EK81" s="32">
        <f t="shared" ca="1" si="295"/>
        <v>10669.719999999968</v>
      </c>
      <c r="EL81" s="32">
        <f t="shared" ca="1" si="296"/>
        <v>10087.880000000014</v>
      </c>
      <c r="EM81" s="32">
        <f t="shared" ca="1" si="297"/>
        <v>2873.7499999999568</v>
      </c>
      <c r="EN81" s="32">
        <f t="shared" ca="1" si="298"/>
        <v>2803.5499999999438</v>
      </c>
      <c r="EO81" s="32">
        <f t="shared" ca="1" si="299"/>
        <v>2697.3599999999878</v>
      </c>
      <c r="EP81" s="32">
        <f t="shared" ca="1" si="300"/>
        <v>5618.1699999999964</v>
      </c>
      <c r="EQ81" s="32">
        <f t="shared" ca="1" si="301"/>
        <v>15347.269999999984</v>
      </c>
      <c r="ER81" s="32">
        <f t="shared" ca="1" si="302"/>
        <v>28669.780000000006</v>
      </c>
    </row>
    <row r="82" spans="1:148" x14ac:dyDescent="0.25">
      <c r="A82" t="s">
        <v>492</v>
      </c>
      <c r="B82" s="1" t="s">
        <v>43</v>
      </c>
      <c r="C82" t="str">
        <f t="shared" ca="1" si="265"/>
        <v>GPEC</v>
      </c>
      <c r="D82" t="str">
        <f t="shared" ca="1" si="266"/>
        <v>Grande Prairie EcoPower</v>
      </c>
      <c r="E82" s="48">
        <v>6344.9299000000001</v>
      </c>
      <c r="F82" s="48">
        <v>2416.5340000000001</v>
      </c>
      <c r="G82" s="48">
        <v>4738.1656000000003</v>
      </c>
      <c r="H82" s="48">
        <v>4626.6391999999996</v>
      </c>
      <c r="I82" s="48">
        <v>5861.6574000000001</v>
      </c>
      <c r="J82" s="48">
        <v>5532.6769999999997</v>
      </c>
      <c r="K82" s="48">
        <v>5404.5770000000002</v>
      </c>
      <c r="L82" s="48">
        <v>5164.7205999999996</v>
      </c>
      <c r="M82" s="48">
        <v>4576.2497999999996</v>
      </c>
      <c r="N82" s="48">
        <v>3992.4144999999999</v>
      </c>
      <c r="O82" s="48">
        <v>5346.7183999999997</v>
      </c>
      <c r="P82" s="48">
        <v>6189.08</v>
      </c>
      <c r="Q82" s="32">
        <v>138884.74</v>
      </c>
      <c r="R82" s="32">
        <v>41233.599999999999</v>
      </c>
      <c r="S82" s="32">
        <v>71631.23</v>
      </c>
      <c r="T82" s="32">
        <v>62166.66</v>
      </c>
      <c r="U82" s="32">
        <v>91737.64</v>
      </c>
      <c r="V82" s="32">
        <v>83915.6</v>
      </c>
      <c r="W82" s="32">
        <v>94748.68</v>
      </c>
      <c r="X82" s="32">
        <v>86375.64</v>
      </c>
      <c r="Y82" s="32">
        <v>78734.89</v>
      </c>
      <c r="Z82" s="32">
        <v>99789.64</v>
      </c>
      <c r="AA82" s="32">
        <v>86681.53</v>
      </c>
      <c r="AB82" s="32">
        <v>147859.73000000001</v>
      </c>
      <c r="AC82" s="2">
        <v>-4.2699999999999996</v>
      </c>
      <c r="AD82" s="2">
        <v>-4.2699999999999996</v>
      </c>
      <c r="AE82" s="2">
        <v>-4.2699999999999996</v>
      </c>
      <c r="AF82" s="2">
        <v>-4.2699999999999996</v>
      </c>
      <c r="AG82" s="2">
        <v>-4.2699999999999996</v>
      </c>
      <c r="AH82" s="2">
        <v>-4.2699999999999996</v>
      </c>
      <c r="AI82" s="2">
        <v>-4.2699999999999996</v>
      </c>
      <c r="AJ82" s="2">
        <v>-4.2699999999999996</v>
      </c>
      <c r="AK82" s="2">
        <v>-4.2699999999999996</v>
      </c>
      <c r="AL82" s="2">
        <v>-4.2699999999999996</v>
      </c>
      <c r="AM82" s="2">
        <v>-4.2699999999999996</v>
      </c>
      <c r="AN82" s="2">
        <v>-4.2699999999999996</v>
      </c>
      <c r="AO82" s="33">
        <v>-5930.38</v>
      </c>
      <c r="AP82" s="33">
        <v>-1760.67</v>
      </c>
      <c r="AQ82" s="33">
        <v>-3058.65</v>
      </c>
      <c r="AR82" s="33">
        <v>-2654.52</v>
      </c>
      <c r="AS82" s="33">
        <v>-3917.2</v>
      </c>
      <c r="AT82" s="33">
        <v>-3583.2</v>
      </c>
      <c r="AU82" s="33">
        <v>-4045.77</v>
      </c>
      <c r="AV82" s="33">
        <v>-3688.24</v>
      </c>
      <c r="AW82" s="33">
        <v>-3361.98</v>
      </c>
      <c r="AX82" s="33">
        <v>-4261.0200000000004</v>
      </c>
      <c r="AY82" s="33">
        <v>-3701.3</v>
      </c>
      <c r="AZ82" s="33">
        <v>-6313.61</v>
      </c>
      <c r="BA82" s="31">
        <f t="shared" si="303"/>
        <v>97.22</v>
      </c>
      <c r="BB82" s="31">
        <f t="shared" si="304"/>
        <v>28.86</v>
      </c>
      <c r="BC82" s="31">
        <f t="shared" si="305"/>
        <v>50.14</v>
      </c>
      <c r="BD82" s="31">
        <f t="shared" si="306"/>
        <v>248.67</v>
      </c>
      <c r="BE82" s="31">
        <f t="shared" si="307"/>
        <v>366.95</v>
      </c>
      <c r="BF82" s="31">
        <f t="shared" si="308"/>
        <v>335.66</v>
      </c>
      <c r="BG82" s="31">
        <f t="shared" si="309"/>
        <v>511.64</v>
      </c>
      <c r="BH82" s="31">
        <f t="shared" si="310"/>
        <v>466.43</v>
      </c>
      <c r="BI82" s="31">
        <f t="shared" si="311"/>
        <v>425.17</v>
      </c>
      <c r="BJ82" s="31">
        <f t="shared" si="312"/>
        <v>279.41000000000003</v>
      </c>
      <c r="BK82" s="31">
        <f t="shared" si="313"/>
        <v>242.71</v>
      </c>
      <c r="BL82" s="31">
        <f t="shared" si="314"/>
        <v>414.01</v>
      </c>
      <c r="BM82" s="6">
        <f t="shared" ca="1" si="339"/>
        <v>-0.12</v>
      </c>
      <c r="BN82" s="6">
        <f t="shared" ca="1" si="339"/>
        <v>-0.12</v>
      </c>
      <c r="BO82" s="6">
        <f t="shared" ca="1" si="339"/>
        <v>-0.12</v>
      </c>
      <c r="BP82" s="6">
        <f t="shared" ca="1" si="339"/>
        <v>-0.12</v>
      </c>
      <c r="BQ82" s="6">
        <f t="shared" ca="1" si="339"/>
        <v>-0.12</v>
      </c>
      <c r="BR82" s="6">
        <f t="shared" ca="1" si="339"/>
        <v>-0.12</v>
      </c>
      <c r="BS82" s="6">
        <f t="shared" ca="1" si="339"/>
        <v>-0.12</v>
      </c>
      <c r="BT82" s="6">
        <f t="shared" ca="1" si="339"/>
        <v>-0.12</v>
      </c>
      <c r="BU82" s="6">
        <f t="shared" ca="1" si="339"/>
        <v>-0.12</v>
      </c>
      <c r="BV82" s="6">
        <f t="shared" ca="1" si="339"/>
        <v>-0.12</v>
      </c>
      <c r="BW82" s="6">
        <f t="shared" ca="1" si="339"/>
        <v>-0.12</v>
      </c>
      <c r="BX82" s="6">
        <f t="shared" ca="1" si="339"/>
        <v>-0.12</v>
      </c>
      <c r="BY82" s="31">
        <f t="shared" ca="1" si="253"/>
        <v>-16666.169999999998</v>
      </c>
      <c r="BZ82" s="31">
        <f t="shared" ca="1" si="254"/>
        <v>-4948.03</v>
      </c>
      <c r="CA82" s="31">
        <f t="shared" ca="1" si="255"/>
        <v>-8595.75</v>
      </c>
      <c r="CB82" s="31">
        <f t="shared" ca="1" si="256"/>
        <v>-7460</v>
      </c>
      <c r="CC82" s="31">
        <f t="shared" ca="1" si="257"/>
        <v>-11008.52</v>
      </c>
      <c r="CD82" s="31">
        <f t="shared" ca="1" si="258"/>
        <v>-10069.870000000001</v>
      </c>
      <c r="CE82" s="31">
        <f t="shared" ca="1" si="259"/>
        <v>-11369.84</v>
      </c>
      <c r="CF82" s="31">
        <f t="shared" ca="1" si="260"/>
        <v>-10365.08</v>
      </c>
      <c r="CG82" s="31">
        <f t="shared" ca="1" si="261"/>
        <v>-9448.19</v>
      </c>
      <c r="CH82" s="31">
        <f t="shared" ca="1" si="262"/>
        <v>-11974.76</v>
      </c>
      <c r="CI82" s="31">
        <f t="shared" ca="1" si="263"/>
        <v>-10401.780000000001</v>
      </c>
      <c r="CJ82" s="31">
        <f t="shared" ca="1" si="264"/>
        <v>-17743.169999999998</v>
      </c>
      <c r="CK82" s="32">
        <f t="shared" ca="1" si="315"/>
        <v>763.87</v>
      </c>
      <c r="CL82" s="32">
        <f t="shared" ca="1" si="316"/>
        <v>226.78</v>
      </c>
      <c r="CM82" s="32">
        <f t="shared" ca="1" si="317"/>
        <v>393.97</v>
      </c>
      <c r="CN82" s="32">
        <f t="shared" ca="1" si="318"/>
        <v>341.92</v>
      </c>
      <c r="CO82" s="32">
        <f t="shared" ca="1" si="319"/>
        <v>504.56</v>
      </c>
      <c r="CP82" s="32">
        <f t="shared" ca="1" si="320"/>
        <v>461.54</v>
      </c>
      <c r="CQ82" s="32">
        <f t="shared" ca="1" si="321"/>
        <v>521.12</v>
      </c>
      <c r="CR82" s="32">
        <f t="shared" ca="1" si="322"/>
        <v>475.07</v>
      </c>
      <c r="CS82" s="32">
        <f t="shared" ca="1" si="323"/>
        <v>433.04</v>
      </c>
      <c r="CT82" s="32">
        <f t="shared" ca="1" si="324"/>
        <v>548.84</v>
      </c>
      <c r="CU82" s="32">
        <f t="shared" ca="1" si="325"/>
        <v>476.75</v>
      </c>
      <c r="CV82" s="32">
        <f t="shared" ca="1" si="326"/>
        <v>813.23</v>
      </c>
      <c r="CW82" s="31">
        <f t="shared" ca="1" si="327"/>
        <v>-10069.139999999998</v>
      </c>
      <c r="CX82" s="31">
        <f t="shared" ca="1" si="328"/>
        <v>-2989.44</v>
      </c>
      <c r="CY82" s="31">
        <f t="shared" ca="1" si="329"/>
        <v>-5193.2700000000013</v>
      </c>
      <c r="CZ82" s="31">
        <f t="shared" ca="1" si="330"/>
        <v>-4712.2299999999996</v>
      </c>
      <c r="DA82" s="31">
        <f t="shared" ca="1" si="331"/>
        <v>-6953.7100000000009</v>
      </c>
      <c r="DB82" s="31">
        <f t="shared" ca="1" si="332"/>
        <v>-6360.79</v>
      </c>
      <c r="DC82" s="31">
        <f t="shared" ca="1" si="333"/>
        <v>-7314.5899999999992</v>
      </c>
      <c r="DD82" s="31">
        <f t="shared" ca="1" si="334"/>
        <v>-6668.2000000000007</v>
      </c>
      <c r="DE82" s="31">
        <f t="shared" ca="1" si="335"/>
        <v>-6078.34</v>
      </c>
      <c r="DF82" s="31">
        <f t="shared" ca="1" si="336"/>
        <v>-7444.3099999999995</v>
      </c>
      <c r="DG82" s="31">
        <f t="shared" ca="1" si="337"/>
        <v>-6466.4400000000005</v>
      </c>
      <c r="DH82" s="31">
        <f t="shared" ca="1" si="338"/>
        <v>-11030.339999999998</v>
      </c>
      <c r="DI82" s="32">
        <f t="shared" ca="1" si="267"/>
        <v>-503.46</v>
      </c>
      <c r="DJ82" s="32">
        <f t="shared" ca="1" si="268"/>
        <v>-149.47</v>
      </c>
      <c r="DK82" s="32">
        <f t="shared" ca="1" si="269"/>
        <v>-259.66000000000003</v>
      </c>
      <c r="DL82" s="32">
        <f t="shared" ca="1" si="270"/>
        <v>-235.61</v>
      </c>
      <c r="DM82" s="32">
        <f t="shared" ca="1" si="271"/>
        <v>-347.69</v>
      </c>
      <c r="DN82" s="32">
        <f t="shared" ca="1" si="272"/>
        <v>-318.04000000000002</v>
      </c>
      <c r="DO82" s="32">
        <f t="shared" ca="1" si="273"/>
        <v>-365.73</v>
      </c>
      <c r="DP82" s="32">
        <f t="shared" ca="1" si="274"/>
        <v>-333.41</v>
      </c>
      <c r="DQ82" s="32">
        <f t="shared" ca="1" si="275"/>
        <v>-303.92</v>
      </c>
      <c r="DR82" s="32">
        <f t="shared" ca="1" si="276"/>
        <v>-372.22</v>
      </c>
      <c r="DS82" s="32">
        <f t="shared" ca="1" si="277"/>
        <v>-323.32</v>
      </c>
      <c r="DT82" s="32">
        <f t="shared" ca="1" si="278"/>
        <v>-551.52</v>
      </c>
      <c r="DU82" s="31">
        <f t="shared" ca="1" si="279"/>
        <v>-1361.09</v>
      </c>
      <c r="DV82" s="31">
        <f t="shared" ca="1" si="280"/>
        <v>-398.4</v>
      </c>
      <c r="DW82" s="31">
        <f t="shared" ca="1" si="281"/>
        <v>-682.84</v>
      </c>
      <c r="DX82" s="31">
        <f t="shared" ca="1" si="282"/>
        <v>-610.61</v>
      </c>
      <c r="DY82" s="31">
        <f t="shared" ca="1" si="283"/>
        <v>-888.24</v>
      </c>
      <c r="DZ82" s="31">
        <f t="shared" ca="1" si="284"/>
        <v>-800.38</v>
      </c>
      <c r="EA82" s="31">
        <f t="shared" ca="1" si="285"/>
        <v>-906.91</v>
      </c>
      <c r="EB82" s="31">
        <f t="shared" ca="1" si="286"/>
        <v>-814.06</v>
      </c>
      <c r="EC82" s="31">
        <f t="shared" ca="1" si="287"/>
        <v>-730.46</v>
      </c>
      <c r="ED82" s="31">
        <f t="shared" ca="1" si="288"/>
        <v>-880.89</v>
      </c>
      <c r="EE82" s="31">
        <f t="shared" ca="1" si="289"/>
        <v>-752.85</v>
      </c>
      <c r="EF82" s="31">
        <f t="shared" ca="1" si="290"/>
        <v>-1263.8599999999999</v>
      </c>
      <c r="EG82" s="32">
        <f t="shared" ca="1" si="291"/>
        <v>-11933.689999999997</v>
      </c>
      <c r="EH82" s="32">
        <f t="shared" ca="1" si="292"/>
        <v>-3537.31</v>
      </c>
      <c r="EI82" s="32">
        <f t="shared" ca="1" si="293"/>
        <v>-6135.7700000000013</v>
      </c>
      <c r="EJ82" s="32">
        <f t="shared" ca="1" si="294"/>
        <v>-5558.4499999999989</v>
      </c>
      <c r="EK82" s="32">
        <f t="shared" ca="1" si="295"/>
        <v>-8189.64</v>
      </c>
      <c r="EL82" s="32">
        <f t="shared" ca="1" si="296"/>
        <v>-7479.21</v>
      </c>
      <c r="EM82" s="32">
        <f t="shared" ca="1" si="297"/>
        <v>-8587.23</v>
      </c>
      <c r="EN82" s="32">
        <f t="shared" ca="1" si="298"/>
        <v>-7815.67</v>
      </c>
      <c r="EO82" s="32">
        <f t="shared" ca="1" si="299"/>
        <v>-7112.72</v>
      </c>
      <c r="EP82" s="32">
        <f t="shared" ca="1" si="300"/>
        <v>-8697.42</v>
      </c>
      <c r="EQ82" s="32">
        <f t="shared" ca="1" si="301"/>
        <v>-7542.6100000000006</v>
      </c>
      <c r="ER82" s="32">
        <f t="shared" ca="1" si="302"/>
        <v>-12845.72</v>
      </c>
    </row>
    <row r="83" spans="1:148" x14ac:dyDescent="0.25">
      <c r="A83" t="s">
        <v>493</v>
      </c>
      <c r="B83" s="1" t="s">
        <v>119</v>
      </c>
      <c r="C83" t="str">
        <f t="shared" ca="1" si="265"/>
        <v>GWW1</v>
      </c>
      <c r="D83" t="str">
        <f t="shared" ca="1" si="266"/>
        <v>Soderglen Wind Facility</v>
      </c>
      <c r="E83" s="48">
        <v>22267.540300000001</v>
      </c>
      <c r="F83" s="48">
        <v>31512.248</v>
      </c>
      <c r="G83" s="48">
        <v>24848.411</v>
      </c>
      <c r="H83" s="48">
        <v>14943.197</v>
      </c>
      <c r="I83" s="48">
        <v>12036.850899999999</v>
      </c>
      <c r="J83" s="48">
        <v>19453.312399999999</v>
      </c>
      <c r="K83" s="48">
        <v>12416.456700000001</v>
      </c>
      <c r="L83" s="48">
        <v>9733.4282000000003</v>
      </c>
      <c r="M83" s="48">
        <v>21069.950799999999</v>
      </c>
      <c r="N83" s="48">
        <v>14866.1391</v>
      </c>
      <c r="O83" s="48">
        <v>19854.806400000001</v>
      </c>
      <c r="P83" s="48">
        <v>19543.346600000001</v>
      </c>
      <c r="Q83" s="32">
        <v>411334.33</v>
      </c>
      <c r="R83" s="32">
        <v>517270.68</v>
      </c>
      <c r="S83" s="32">
        <v>350786.08</v>
      </c>
      <c r="T83" s="32">
        <v>190939.08</v>
      </c>
      <c r="U83" s="32">
        <v>172486.6</v>
      </c>
      <c r="V83" s="32">
        <v>269603</v>
      </c>
      <c r="W83" s="32">
        <v>206577.3</v>
      </c>
      <c r="X83" s="32">
        <v>160286.1</v>
      </c>
      <c r="Y83" s="32">
        <v>335586.56</v>
      </c>
      <c r="Z83" s="32">
        <v>330737.73</v>
      </c>
      <c r="AA83" s="32">
        <v>309715.27</v>
      </c>
      <c r="AB83" s="32">
        <v>365940.09</v>
      </c>
      <c r="AC83" s="2">
        <v>3.81</v>
      </c>
      <c r="AD83" s="2">
        <v>3.81</v>
      </c>
      <c r="AE83" s="2">
        <v>3.81</v>
      </c>
      <c r="AF83" s="2">
        <v>3.81</v>
      </c>
      <c r="AG83" s="2">
        <v>3.81</v>
      </c>
      <c r="AH83" s="2">
        <v>3.81</v>
      </c>
      <c r="AI83" s="2">
        <v>3.81</v>
      </c>
      <c r="AJ83" s="2">
        <v>3.81</v>
      </c>
      <c r="AK83" s="2">
        <v>3.81</v>
      </c>
      <c r="AL83" s="2">
        <v>3.81</v>
      </c>
      <c r="AM83" s="2">
        <v>3.81</v>
      </c>
      <c r="AN83" s="2">
        <v>3.81</v>
      </c>
      <c r="AO83" s="33">
        <v>15671.84</v>
      </c>
      <c r="AP83" s="33">
        <v>19708.009999999998</v>
      </c>
      <c r="AQ83" s="33">
        <v>13364.95</v>
      </c>
      <c r="AR83" s="33">
        <v>7274.78</v>
      </c>
      <c r="AS83" s="33">
        <v>6571.74</v>
      </c>
      <c r="AT83" s="33">
        <v>10271.870000000001</v>
      </c>
      <c r="AU83" s="33">
        <v>7870.6</v>
      </c>
      <c r="AV83" s="33">
        <v>6106.9</v>
      </c>
      <c r="AW83" s="33">
        <v>12785.85</v>
      </c>
      <c r="AX83" s="33">
        <v>12601.11</v>
      </c>
      <c r="AY83" s="33">
        <v>11800.15</v>
      </c>
      <c r="AZ83" s="33">
        <v>13942.32</v>
      </c>
      <c r="BA83" s="31">
        <f t="shared" si="303"/>
        <v>287.93</v>
      </c>
      <c r="BB83" s="31">
        <f t="shared" si="304"/>
        <v>362.09</v>
      </c>
      <c r="BC83" s="31">
        <f t="shared" si="305"/>
        <v>245.55</v>
      </c>
      <c r="BD83" s="31">
        <f t="shared" si="306"/>
        <v>763.76</v>
      </c>
      <c r="BE83" s="31">
        <f t="shared" si="307"/>
        <v>689.95</v>
      </c>
      <c r="BF83" s="31">
        <f t="shared" si="308"/>
        <v>1078.4100000000001</v>
      </c>
      <c r="BG83" s="31">
        <f t="shared" si="309"/>
        <v>1115.52</v>
      </c>
      <c r="BH83" s="31">
        <f t="shared" si="310"/>
        <v>865.54</v>
      </c>
      <c r="BI83" s="31">
        <f t="shared" si="311"/>
        <v>1812.17</v>
      </c>
      <c r="BJ83" s="31">
        <f t="shared" si="312"/>
        <v>926.07</v>
      </c>
      <c r="BK83" s="31">
        <f t="shared" si="313"/>
        <v>867.2</v>
      </c>
      <c r="BL83" s="31">
        <f t="shared" si="314"/>
        <v>1024.6300000000001</v>
      </c>
      <c r="BM83" s="6">
        <f t="shared" ca="1" si="339"/>
        <v>4.6100000000000002E-2</v>
      </c>
      <c r="BN83" s="6">
        <f t="shared" ca="1" si="339"/>
        <v>4.6100000000000002E-2</v>
      </c>
      <c r="BO83" s="6">
        <f t="shared" ca="1" si="339"/>
        <v>4.6100000000000002E-2</v>
      </c>
      <c r="BP83" s="6">
        <f t="shared" ca="1" si="339"/>
        <v>4.6100000000000002E-2</v>
      </c>
      <c r="BQ83" s="6">
        <f t="shared" ca="1" si="339"/>
        <v>4.6100000000000002E-2</v>
      </c>
      <c r="BR83" s="6">
        <f t="shared" ca="1" si="339"/>
        <v>4.6100000000000002E-2</v>
      </c>
      <c r="BS83" s="6">
        <f t="shared" ca="1" si="339"/>
        <v>4.6100000000000002E-2</v>
      </c>
      <c r="BT83" s="6">
        <f t="shared" ca="1" si="339"/>
        <v>4.6100000000000002E-2</v>
      </c>
      <c r="BU83" s="6">
        <f t="shared" ca="1" si="339"/>
        <v>4.6100000000000002E-2</v>
      </c>
      <c r="BV83" s="6">
        <f t="shared" ca="1" si="339"/>
        <v>4.6100000000000002E-2</v>
      </c>
      <c r="BW83" s="6">
        <f t="shared" ca="1" si="339"/>
        <v>4.6100000000000002E-2</v>
      </c>
      <c r="BX83" s="6">
        <f t="shared" ca="1" si="339"/>
        <v>4.6100000000000002E-2</v>
      </c>
      <c r="BY83" s="31">
        <f t="shared" ca="1" si="253"/>
        <v>18962.509999999998</v>
      </c>
      <c r="BZ83" s="31">
        <f t="shared" ca="1" si="254"/>
        <v>23846.18</v>
      </c>
      <c r="CA83" s="31">
        <f t="shared" ca="1" si="255"/>
        <v>16171.24</v>
      </c>
      <c r="CB83" s="31">
        <f t="shared" ca="1" si="256"/>
        <v>8802.2900000000009</v>
      </c>
      <c r="CC83" s="31">
        <f t="shared" ca="1" si="257"/>
        <v>7951.63</v>
      </c>
      <c r="CD83" s="31">
        <f t="shared" ca="1" si="258"/>
        <v>12428.7</v>
      </c>
      <c r="CE83" s="31">
        <f t="shared" ca="1" si="259"/>
        <v>9523.2099999999991</v>
      </c>
      <c r="CF83" s="31">
        <f t="shared" ca="1" si="260"/>
        <v>7389.19</v>
      </c>
      <c r="CG83" s="31">
        <f t="shared" ca="1" si="261"/>
        <v>15470.54</v>
      </c>
      <c r="CH83" s="31">
        <f t="shared" ca="1" si="262"/>
        <v>15247.01</v>
      </c>
      <c r="CI83" s="31">
        <f t="shared" ca="1" si="263"/>
        <v>14277.87</v>
      </c>
      <c r="CJ83" s="31">
        <f t="shared" ca="1" si="264"/>
        <v>16869.84</v>
      </c>
      <c r="CK83" s="32">
        <f t="shared" ca="1" si="315"/>
        <v>2262.34</v>
      </c>
      <c r="CL83" s="32">
        <f t="shared" ca="1" si="316"/>
        <v>2844.99</v>
      </c>
      <c r="CM83" s="32">
        <f t="shared" ca="1" si="317"/>
        <v>1929.32</v>
      </c>
      <c r="CN83" s="32">
        <f t="shared" ca="1" si="318"/>
        <v>1050.1600000000001</v>
      </c>
      <c r="CO83" s="32">
        <f t="shared" ca="1" si="319"/>
        <v>948.68</v>
      </c>
      <c r="CP83" s="32">
        <f t="shared" ca="1" si="320"/>
        <v>1482.82</v>
      </c>
      <c r="CQ83" s="32">
        <f t="shared" ca="1" si="321"/>
        <v>1136.18</v>
      </c>
      <c r="CR83" s="32">
        <f t="shared" ca="1" si="322"/>
        <v>881.57</v>
      </c>
      <c r="CS83" s="32">
        <f t="shared" ca="1" si="323"/>
        <v>1845.73</v>
      </c>
      <c r="CT83" s="32">
        <f t="shared" ca="1" si="324"/>
        <v>1819.06</v>
      </c>
      <c r="CU83" s="32">
        <f t="shared" ca="1" si="325"/>
        <v>1703.43</v>
      </c>
      <c r="CV83" s="32">
        <f t="shared" ca="1" si="326"/>
        <v>2012.67</v>
      </c>
      <c r="CW83" s="31">
        <f t="shared" ca="1" si="327"/>
        <v>5265.0799999999981</v>
      </c>
      <c r="CX83" s="31">
        <f t="shared" ca="1" si="328"/>
        <v>6621.07</v>
      </c>
      <c r="CY83" s="31">
        <f t="shared" ca="1" si="329"/>
        <v>4490.0600000000004</v>
      </c>
      <c r="CZ83" s="31">
        <f t="shared" ca="1" si="330"/>
        <v>1813.910000000001</v>
      </c>
      <c r="DA83" s="31">
        <f t="shared" ca="1" si="331"/>
        <v>1638.6199999999997</v>
      </c>
      <c r="DB83" s="31">
        <f t="shared" ca="1" si="332"/>
        <v>2561.2399999999998</v>
      </c>
      <c r="DC83" s="31">
        <f t="shared" ca="1" si="333"/>
        <v>1673.2699999999991</v>
      </c>
      <c r="DD83" s="31">
        <f t="shared" ca="1" si="334"/>
        <v>1298.3200000000006</v>
      </c>
      <c r="DE83" s="31">
        <f t="shared" ca="1" si="335"/>
        <v>2718.25</v>
      </c>
      <c r="DF83" s="31">
        <f t="shared" ca="1" si="336"/>
        <v>3538.889999999999</v>
      </c>
      <c r="DG83" s="31">
        <f t="shared" ca="1" si="337"/>
        <v>3313.9500000000016</v>
      </c>
      <c r="DH83" s="31">
        <f t="shared" ca="1" si="338"/>
        <v>3915.5600000000022</v>
      </c>
      <c r="DI83" s="32">
        <f t="shared" ca="1" si="267"/>
        <v>263.25</v>
      </c>
      <c r="DJ83" s="32">
        <f t="shared" ca="1" si="268"/>
        <v>331.05</v>
      </c>
      <c r="DK83" s="32">
        <f t="shared" ca="1" si="269"/>
        <v>224.5</v>
      </c>
      <c r="DL83" s="32">
        <f t="shared" ca="1" si="270"/>
        <v>90.7</v>
      </c>
      <c r="DM83" s="32">
        <f t="shared" ca="1" si="271"/>
        <v>81.93</v>
      </c>
      <c r="DN83" s="32">
        <f t="shared" ca="1" si="272"/>
        <v>128.06</v>
      </c>
      <c r="DO83" s="32">
        <f t="shared" ca="1" si="273"/>
        <v>83.66</v>
      </c>
      <c r="DP83" s="32">
        <f t="shared" ca="1" si="274"/>
        <v>64.92</v>
      </c>
      <c r="DQ83" s="32">
        <f t="shared" ca="1" si="275"/>
        <v>135.91</v>
      </c>
      <c r="DR83" s="32">
        <f t="shared" ca="1" si="276"/>
        <v>176.94</v>
      </c>
      <c r="DS83" s="32">
        <f t="shared" ca="1" si="277"/>
        <v>165.7</v>
      </c>
      <c r="DT83" s="32">
        <f t="shared" ca="1" si="278"/>
        <v>195.78</v>
      </c>
      <c r="DU83" s="31">
        <f t="shared" ca="1" si="279"/>
        <v>711.71</v>
      </c>
      <c r="DV83" s="31">
        <f t="shared" ca="1" si="280"/>
        <v>882.38</v>
      </c>
      <c r="DW83" s="31">
        <f t="shared" ca="1" si="281"/>
        <v>590.38</v>
      </c>
      <c r="DX83" s="31">
        <f t="shared" ca="1" si="282"/>
        <v>235.05</v>
      </c>
      <c r="DY83" s="31">
        <f t="shared" ca="1" si="283"/>
        <v>209.31</v>
      </c>
      <c r="DZ83" s="31">
        <f t="shared" ca="1" si="284"/>
        <v>322.27999999999997</v>
      </c>
      <c r="EA83" s="31">
        <f t="shared" ca="1" si="285"/>
        <v>207.46</v>
      </c>
      <c r="EB83" s="31">
        <f t="shared" ca="1" si="286"/>
        <v>158.5</v>
      </c>
      <c r="EC83" s="31">
        <f t="shared" ca="1" si="287"/>
        <v>326.67</v>
      </c>
      <c r="ED83" s="31">
        <f t="shared" ca="1" si="288"/>
        <v>418.76</v>
      </c>
      <c r="EE83" s="31">
        <f t="shared" ca="1" si="289"/>
        <v>385.83</v>
      </c>
      <c r="EF83" s="31">
        <f t="shared" ca="1" si="290"/>
        <v>448.65</v>
      </c>
      <c r="EG83" s="32">
        <f t="shared" ca="1" si="291"/>
        <v>6240.0399999999981</v>
      </c>
      <c r="EH83" s="32">
        <f t="shared" ca="1" si="292"/>
        <v>7834.5</v>
      </c>
      <c r="EI83" s="32">
        <f t="shared" ca="1" si="293"/>
        <v>5304.9400000000005</v>
      </c>
      <c r="EJ83" s="32">
        <f t="shared" ca="1" si="294"/>
        <v>2139.6600000000012</v>
      </c>
      <c r="EK83" s="32">
        <f t="shared" ca="1" si="295"/>
        <v>1929.8599999999997</v>
      </c>
      <c r="EL83" s="32">
        <f t="shared" ca="1" si="296"/>
        <v>3011.58</v>
      </c>
      <c r="EM83" s="32">
        <f t="shared" ca="1" si="297"/>
        <v>1964.3899999999992</v>
      </c>
      <c r="EN83" s="32">
        <f t="shared" ca="1" si="298"/>
        <v>1521.7400000000007</v>
      </c>
      <c r="EO83" s="32">
        <f t="shared" ca="1" si="299"/>
        <v>3180.83</v>
      </c>
      <c r="EP83" s="32">
        <f t="shared" ca="1" si="300"/>
        <v>4134.5899999999992</v>
      </c>
      <c r="EQ83" s="32">
        <f t="shared" ca="1" si="301"/>
        <v>3865.4800000000014</v>
      </c>
      <c r="ER83" s="32">
        <f t="shared" ca="1" si="302"/>
        <v>4559.9900000000016</v>
      </c>
    </row>
    <row r="84" spans="1:148" x14ac:dyDescent="0.25">
      <c r="A84" t="s">
        <v>494</v>
      </c>
      <c r="B84" s="1" t="s">
        <v>84</v>
      </c>
      <c r="C84" t="str">
        <f t="shared" ca="1" si="265"/>
        <v>HAL1</v>
      </c>
      <c r="D84" t="str">
        <f t="shared" ca="1" si="266"/>
        <v>Halkirk Wind Facility</v>
      </c>
      <c r="E84" s="48">
        <v>39653.291899999997</v>
      </c>
      <c r="F84" s="48">
        <v>44666.891100000001</v>
      </c>
      <c r="G84" s="48">
        <v>39443.610399999998</v>
      </c>
      <c r="H84" s="48">
        <v>49543.0916</v>
      </c>
      <c r="I84" s="48">
        <v>42160.081700000002</v>
      </c>
      <c r="J84" s="48">
        <v>32521.9018</v>
      </c>
      <c r="K84" s="48">
        <v>19222.555799999998</v>
      </c>
      <c r="L84" s="48">
        <v>33150.378199999999</v>
      </c>
      <c r="M84" s="48">
        <v>33263.002</v>
      </c>
      <c r="N84" s="48">
        <v>25439.939699999999</v>
      </c>
      <c r="O84" s="48">
        <v>39249.320500000002</v>
      </c>
      <c r="P84" s="48">
        <v>57071.520700000001</v>
      </c>
      <c r="Q84" s="32">
        <v>733634.46</v>
      </c>
      <c r="R84" s="32">
        <v>723707.26</v>
      </c>
      <c r="S84" s="32">
        <v>553360.76</v>
      </c>
      <c r="T84" s="32">
        <v>648296.43000000005</v>
      </c>
      <c r="U84" s="32">
        <v>627210.04</v>
      </c>
      <c r="V84" s="32">
        <v>465880.29</v>
      </c>
      <c r="W84" s="32">
        <v>323553.33</v>
      </c>
      <c r="X84" s="32">
        <v>541491.81999999995</v>
      </c>
      <c r="Y84" s="32">
        <v>560013.31000000006</v>
      </c>
      <c r="Z84" s="32">
        <v>612532.23</v>
      </c>
      <c r="AA84" s="32">
        <v>591028.9</v>
      </c>
      <c r="AB84" s="32">
        <v>1247533.6499999999</v>
      </c>
      <c r="AC84" s="2">
        <v>4.71</v>
      </c>
      <c r="AD84" s="2">
        <v>4.71</v>
      </c>
      <c r="AE84" s="2">
        <v>4.71</v>
      </c>
      <c r="AF84" s="2">
        <v>4.71</v>
      </c>
      <c r="AG84" s="2">
        <v>4.71</v>
      </c>
      <c r="AH84" s="2">
        <v>4.71</v>
      </c>
      <c r="AI84" s="2">
        <v>4.71</v>
      </c>
      <c r="AJ84" s="2">
        <v>4.71</v>
      </c>
      <c r="AK84" s="2">
        <v>4.71</v>
      </c>
      <c r="AL84" s="2">
        <v>4.71</v>
      </c>
      <c r="AM84" s="2">
        <v>4.71</v>
      </c>
      <c r="AN84" s="2">
        <v>4.71</v>
      </c>
      <c r="AO84" s="33">
        <v>34554.18</v>
      </c>
      <c r="AP84" s="33">
        <v>34086.61</v>
      </c>
      <c r="AQ84" s="33">
        <v>26063.29</v>
      </c>
      <c r="AR84" s="33">
        <v>30534.76</v>
      </c>
      <c r="AS84" s="33">
        <v>29541.59</v>
      </c>
      <c r="AT84" s="33">
        <v>21942.959999999999</v>
      </c>
      <c r="AU84" s="33">
        <v>15239.36</v>
      </c>
      <c r="AV84" s="33">
        <v>25504.26</v>
      </c>
      <c r="AW84" s="33">
        <v>26376.63</v>
      </c>
      <c r="AX84" s="33">
        <v>28850.27</v>
      </c>
      <c r="AY84" s="33">
        <v>27837.46</v>
      </c>
      <c r="AZ84" s="33">
        <v>58758.84</v>
      </c>
      <c r="BA84" s="31">
        <f t="shared" si="303"/>
        <v>513.54</v>
      </c>
      <c r="BB84" s="31">
        <f t="shared" si="304"/>
        <v>506.6</v>
      </c>
      <c r="BC84" s="31">
        <f t="shared" si="305"/>
        <v>387.35</v>
      </c>
      <c r="BD84" s="31">
        <f t="shared" si="306"/>
        <v>2593.19</v>
      </c>
      <c r="BE84" s="31">
        <f t="shared" si="307"/>
        <v>2508.84</v>
      </c>
      <c r="BF84" s="31">
        <f t="shared" si="308"/>
        <v>1863.52</v>
      </c>
      <c r="BG84" s="31">
        <f t="shared" si="309"/>
        <v>1747.19</v>
      </c>
      <c r="BH84" s="31">
        <f t="shared" si="310"/>
        <v>2924.06</v>
      </c>
      <c r="BI84" s="31">
        <f t="shared" si="311"/>
        <v>3024.07</v>
      </c>
      <c r="BJ84" s="31">
        <f t="shared" si="312"/>
        <v>1715.09</v>
      </c>
      <c r="BK84" s="31">
        <f t="shared" si="313"/>
        <v>1654.88</v>
      </c>
      <c r="BL84" s="31">
        <f t="shared" si="314"/>
        <v>3493.09</v>
      </c>
      <c r="BM84" s="6">
        <f t="shared" ca="1" si="339"/>
        <v>3.56E-2</v>
      </c>
      <c r="BN84" s="6">
        <f t="shared" ca="1" si="339"/>
        <v>3.56E-2</v>
      </c>
      <c r="BO84" s="6">
        <f t="shared" ca="1" si="339"/>
        <v>3.56E-2</v>
      </c>
      <c r="BP84" s="6">
        <f t="shared" ca="1" si="339"/>
        <v>3.56E-2</v>
      </c>
      <c r="BQ84" s="6">
        <f t="shared" ca="1" si="339"/>
        <v>3.56E-2</v>
      </c>
      <c r="BR84" s="6">
        <f t="shared" ca="1" si="339"/>
        <v>3.56E-2</v>
      </c>
      <c r="BS84" s="6">
        <f t="shared" ca="1" si="339"/>
        <v>3.56E-2</v>
      </c>
      <c r="BT84" s="6">
        <f t="shared" ca="1" si="339"/>
        <v>3.56E-2</v>
      </c>
      <c r="BU84" s="6">
        <f t="shared" ca="1" si="339"/>
        <v>3.56E-2</v>
      </c>
      <c r="BV84" s="6">
        <f t="shared" ca="1" si="339"/>
        <v>3.56E-2</v>
      </c>
      <c r="BW84" s="6">
        <f t="shared" ca="1" si="339"/>
        <v>3.56E-2</v>
      </c>
      <c r="BX84" s="6">
        <f t="shared" ca="1" si="339"/>
        <v>3.56E-2</v>
      </c>
      <c r="BY84" s="31">
        <f t="shared" ca="1" si="253"/>
        <v>26117.39</v>
      </c>
      <c r="BZ84" s="31">
        <f t="shared" ca="1" si="254"/>
        <v>25763.98</v>
      </c>
      <c r="CA84" s="31">
        <f t="shared" ca="1" si="255"/>
        <v>19699.64</v>
      </c>
      <c r="CB84" s="31">
        <f t="shared" ca="1" si="256"/>
        <v>23079.35</v>
      </c>
      <c r="CC84" s="31">
        <f t="shared" ca="1" si="257"/>
        <v>22328.68</v>
      </c>
      <c r="CD84" s="31">
        <f t="shared" ca="1" si="258"/>
        <v>16585.34</v>
      </c>
      <c r="CE84" s="31">
        <f t="shared" ca="1" si="259"/>
        <v>11518.5</v>
      </c>
      <c r="CF84" s="31">
        <f t="shared" ca="1" si="260"/>
        <v>19277.11</v>
      </c>
      <c r="CG84" s="31">
        <f t="shared" ca="1" si="261"/>
        <v>19936.47</v>
      </c>
      <c r="CH84" s="31">
        <f t="shared" ca="1" si="262"/>
        <v>21806.15</v>
      </c>
      <c r="CI84" s="31">
        <f t="shared" ca="1" si="263"/>
        <v>21040.63</v>
      </c>
      <c r="CJ84" s="31">
        <f t="shared" ca="1" si="264"/>
        <v>44412.2</v>
      </c>
      <c r="CK84" s="32">
        <f t="shared" ca="1" si="315"/>
        <v>4034.99</v>
      </c>
      <c r="CL84" s="32">
        <f t="shared" ca="1" si="316"/>
        <v>3980.39</v>
      </c>
      <c r="CM84" s="32">
        <f t="shared" ca="1" si="317"/>
        <v>3043.48</v>
      </c>
      <c r="CN84" s="32">
        <f t="shared" ca="1" si="318"/>
        <v>3565.63</v>
      </c>
      <c r="CO84" s="32">
        <f t="shared" ca="1" si="319"/>
        <v>3449.66</v>
      </c>
      <c r="CP84" s="32">
        <f t="shared" ca="1" si="320"/>
        <v>2562.34</v>
      </c>
      <c r="CQ84" s="32">
        <f t="shared" ca="1" si="321"/>
        <v>1779.54</v>
      </c>
      <c r="CR84" s="32">
        <f t="shared" ca="1" si="322"/>
        <v>2978.21</v>
      </c>
      <c r="CS84" s="32">
        <f t="shared" ca="1" si="323"/>
        <v>3080.07</v>
      </c>
      <c r="CT84" s="32">
        <f t="shared" ca="1" si="324"/>
        <v>3368.93</v>
      </c>
      <c r="CU84" s="32">
        <f t="shared" ca="1" si="325"/>
        <v>3250.66</v>
      </c>
      <c r="CV84" s="32">
        <f t="shared" ca="1" si="326"/>
        <v>6861.44</v>
      </c>
      <c r="CW84" s="31">
        <f t="shared" ca="1" si="327"/>
        <v>-4915.3400000000029</v>
      </c>
      <c r="CX84" s="31">
        <f t="shared" ca="1" si="328"/>
        <v>-4848.840000000002</v>
      </c>
      <c r="CY84" s="31">
        <f t="shared" ca="1" si="329"/>
        <v>-3707.5200000000018</v>
      </c>
      <c r="CZ84" s="31">
        <f t="shared" ca="1" si="330"/>
        <v>-6482.9699999999993</v>
      </c>
      <c r="DA84" s="31">
        <f t="shared" ca="1" si="331"/>
        <v>-6272.09</v>
      </c>
      <c r="DB84" s="31">
        <f t="shared" ca="1" si="332"/>
        <v>-4658.7999999999993</v>
      </c>
      <c r="DC84" s="31">
        <f t="shared" ca="1" si="333"/>
        <v>-3688.5099999999998</v>
      </c>
      <c r="DD84" s="31">
        <f t="shared" ca="1" si="334"/>
        <v>-6172.9999999999982</v>
      </c>
      <c r="DE84" s="31">
        <f t="shared" ca="1" si="335"/>
        <v>-6384.16</v>
      </c>
      <c r="DF84" s="31">
        <f t="shared" ca="1" si="336"/>
        <v>-5390.2799999999988</v>
      </c>
      <c r="DG84" s="31">
        <f t="shared" ca="1" si="337"/>
        <v>-5201.0499999999984</v>
      </c>
      <c r="DH84" s="31">
        <f t="shared" ca="1" si="338"/>
        <v>-10978.289999999997</v>
      </c>
      <c r="DI84" s="32">
        <f t="shared" ca="1" si="267"/>
        <v>-245.77</v>
      </c>
      <c r="DJ84" s="32">
        <f t="shared" ca="1" si="268"/>
        <v>-242.44</v>
      </c>
      <c r="DK84" s="32">
        <f t="shared" ca="1" si="269"/>
        <v>-185.38</v>
      </c>
      <c r="DL84" s="32">
        <f t="shared" ca="1" si="270"/>
        <v>-324.14999999999998</v>
      </c>
      <c r="DM84" s="32">
        <f t="shared" ca="1" si="271"/>
        <v>-313.60000000000002</v>
      </c>
      <c r="DN84" s="32">
        <f t="shared" ca="1" si="272"/>
        <v>-232.94</v>
      </c>
      <c r="DO84" s="32">
        <f t="shared" ca="1" si="273"/>
        <v>-184.43</v>
      </c>
      <c r="DP84" s="32">
        <f t="shared" ca="1" si="274"/>
        <v>-308.64999999999998</v>
      </c>
      <c r="DQ84" s="32">
        <f t="shared" ca="1" si="275"/>
        <v>-319.20999999999998</v>
      </c>
      <c r="DR84" s="32">
        <f t="shared" ca="1" si="276"/>
        <v>-269.51</v>
      </c>
      <c r="DS84" s="32">
        <f t="shared" ca="1" si="277"/>
        <v>-260.05</v>
      </c>
      <c r="DT84" s="32">
        <f t="shared" ca="1" si="278"/>
        <v>-548.91</v>
      </c>
      <c r="DU84" s="31">
        <f t="shared" ca="1" si="279"/>
        <v>-664.43</v>
      </c>
      <c r="DV84" s="31">
        <f t="shared" ca="1" si="280"/>
        <v>-646.20000000000005</v>
      </c>
      <c r="DW84" s="31">
        <f t="shared" ca="1" si="281"/>
        <v>-487.49</v>
      </c>
      <c r="DX84" s="31">
        <f t="shared" ca="1" si="282"/>
        <v>-840.07</v>
      </c>
      <c r="DY84" s="31">
        <f t="shared" ca="1" si="283"/>
        <v>-801.17</v>
      </c>
      <c r="DZ84" s="31">
        <f t="shared" ca="1" si="284"/>
        <v>-586.22</v>
      </c>
      <c r="EA84" s="31">
        <f t="shared" ca="1" si="285"/>
        <v>-457.32</v>
      </c>
      <c r="EB84" s="31">
        <f t="shared" ca="1" si="286"/>
        <v>-753.6</v>
      </c>
      <c r="EC84" s="31">
        <f t="shared" ca="1" si="287"/>
        <v>-767.22</v>
      </c>
      <c r="ED84" s="31">
        <f t="shared" ca="1" si="288"/>
        <v>-637.83000000000004</v>
      </c>
      <c r="EE84" s="31">
        <f t="shared" ca="1" si="289"/>
        <v>-605.53</v>
      </c>
      <c r="EF84" s="31">
        <f t="shared" ca="1" si="290"/>
        <v>-1257.9000000000001</v>
      </c>
      <c r="EG84" s="32">
        <f t="shared" ca="1" si="291"/>
        <v>-5825.5400000000036</v>
      </c>
      <c r="EH84" s="32">
        <f t="shared" ca="1" si="292"/>
        <v>-5737.4800000000014</v>
      </c>
      <c r="EI84" s="32">
        <f t="shared" ca="1" si="293"/>
        <v>-4380.3900000000021</v>
      </c>
      <c r="EJ84" s="32">
        <f t="shared" ca="1" si="294"/>
        <v>-7647.1899999999987</v>
      </c>
      <c r="EK84" s="32">
        <f t="shared" ca="1" si="295"/>
        <v>-7386.8600000000006</v>
      </c>
      <c r="EL84" s="32">
        <f t="shared" ca="1" si="296"/>
        <v>-5477.9599999999991</v>
      </c>
      <c r="EM84" s="32">
        <f t="shared" ca="1" si="297"/>
        <v>-4330.2599999999993</v>
      </c>
      <c r="EN84" s="32">
        <f t="shared" ca="1" si="298"/>
        <v>-7235.2499999999982</v>
      </c>
      <c r="EO84" s="32">
        <f t="shared" ca="1" si="299"/>
        <v>-7470.59</v>
      </c>
      <c r="EP84" s="32">
        <f t="shared" ca="1" si="300"/>
        <v>-6297.619999999999</v>
      </c>
      <c r="EQ84" s="32">
        <f t="shared" ca="1" si="301"/>
        <v>-6066.6299999999983</v>
      </c>
      <c r="ER84" s="32">
        <f t="shared" ca="1" si="302"/>
        <v>-12785.099999999997</v>
      </c>
    </row>
    <row r="85" spans="1:148" x14ac:dyDescent="0.25">
      <c r="A85" t="s">
        <v>495</v>
      </c>
      <c r="B85" s="1" t="s">
        <v>92</v>
      </c>
      <c r="C85" t="str">
        <f t="shared" ca="1" si="265"/>
        <v>HRM</v>
      </c>
      <c r="D85" t="str">
        <f t="shared" ca="1" si="266"/>
        <v>H. R. Milner</v>
      </c>
      <c r="E85" s="48">
        <v>49957.391291</v>
      </c>
      <c r="F85" s="48">
        <v>39710.847221999997</v>
      </c>
      <c r="G85" s="48">
        <v>0</v>
      </c>
      <c r="H85" s="48">
        <v>138.507441</v>
      </c>
      <c r="I85" s="48">
        <v>7626.8247110000002</v>
      </c>
      <c r="J85" s="48">
        <v>828.35073699999998</v>
      </c>
      <c r="K85" s="48">
        <v>21159.707017000001</v>
      </c>
      <c r="L85" s="48">
        <v>26934.436483000001</v>
      </c>
      <c r="M85" s="48">
        <v>38825.363609</v>
      </c>
      <c r="N85" s="48">
        <v>40263.415302000001</v>
      </c>
      <c r="O85" s="48">
        <v>43626.230322000003</v>
      </c>
      <c r="P85" s="48">
        <v>43107.474234000001</v>
      </c>
      <c r="Q85" s="32">
        <v>1175516.99</v>
      </c>
      <c r="R85" s="32">
        <v>683165.5</v>
      </c>
      <c r="S85" s="32">
        <v>0</v>
      </c>
      <c r="T85" s="32">
        <v>2206.02</v>
      </c>
      <c r="U85" s="32">
        <v>154358.97</v>
      </c>
      <c r="V85" s="32">
        <v>14868.83</v>
      </c>
      <c r="W85" s="32">
        <v>334299.81</v>
      </c>
      <c r="X85" s="32">
        <v>498392.77</v>
      </c>
      <c r="Y85" s="32">
        <v>735276.19</v>
      </c>
      <c r="Z85" s="32">
        <v>1016092.18</v>
      </c>
      <c r="AA85" s="32">
        <v>715136.85</v>
      </c>
      <c r="AB85" s="32">
        <v>1100481.23</v>
      </c>
      <c r="AC85" s="2">
        <v>-1.65</v>
      </c>
      <c r="AD85" s="2">
        <v>-1.65</v>
      </c>
      <c r="AE85" s="2">
        <v>-1.65</v>
      </c>
      <c r="AF85" s="2">
        <v>-1.65</v>
      </c>
      <c r="AG85" s="2">
        <v>-1.65</v>
      </c>
      <c r="AH85" s="2">
        <v>-1.65</v>
      </c>
      <c r="AI85" s="2">
        <v>-1.65</v>
      </c>
      <c r="AJ85" s="2">
        <v>-1.65</v>
      </c>
      <c r="AK85" s="2">
        <v>-1.65</v>
      </c>
      <c r="AL85" s="2">
        <v>-1.65</v>
      </c>
      <c r="AM85" s="2">
        <v>-1.65</v>
      </c>
      <c r="AN85" s="2">
        <v>-1.65</v>
      </c>
      <c r="AO85" s="33">
        <v>-19396.03</v>
      </c>
      <c r="AP85" s="33">
        <v>-11272.23</v>
      </c>
      <c r="AQ85" s="33">
        <v>0</v>
      </c>
      <c r="AR85" s="33">
        <v>-36.4</v>
      </c>
      <c r="AS85" s="33">
        <v>-2546.92</v>
      </c>
      <c r="AT85" s="33">
        <v>-245.34</v>
      </c>
      <c r="AU85" s="33">
        <v>-5515.95</v>
      </c>
      <c r="AV85" s="33">
        <v>-8223.48</v>
      </c>
      <c r="AW85" s="33">
        <v>-12132.06</v>
      </c>
      <c r="AX85" s="33">
        <v>-16765.52</v>
      </c>
      <c r="AY85" s="33">
        <v>-11799.76</v>
      </c>
      <c r="AZ85" s="33">
        <v>-18157.939999999999</v>
      </c>
      <c r="BA85" s="31">
        <f t="shared" si="303"/>
        <v>822.86</v>
      </c>
      <c r="BB85" s="31">
        <f t="shared" si="304"/>
        <v>478.22</v>
      </c>
      <c r="BC85" s="31">
        <f t="shared" si="305"/>
        <v>0</v>
      </c>
      <c r="BD85" s="31">
        <f t="shared" si="306"/>
        <v>8.82</v>
      </c>
      <c r="BE85" s="31">
        <f t="shared" si="307"/>
        <v>617.44000000000005</v>
      </c>
      <c r="BF85" s="31">
        <f t="shared" si="308"/>
        <v>59.48</v>
      </c>
      <c r="BG85" s="31">
        <f t="shared" si="309"/>
        <v>1805.22</v>
      </c>
      <c r="BH85" s="31">
        <f t="shared" si="310"/>
        <v>2691.32</v>
      </c>
      <c r="BI85" s="31">
        <f t="shared" si="311"/>
        <v>3970.49</v>
      </c>
      <c r="BJ85" s="31">
        <f t="shared" si="312"/>
        <v>2845.06</v>
      </c>
      <c r="BK85" s="31">
        <f t="shared" si="313"/>
        <v>2002.38</v>
      </c>
      <c r="BL85" s="31">
        <f t="shared" si="314"/>
        <v>3081.35</v>
      </c>
      <c r="BM85" s="6">
        <f t="shared" ca="1" si="339"/>
        <v>-0.12</v>
      </c>
      <c r="BN85" s="6">
        <f t="shared" ca="1" si="339"/>
        <v>-0.12</v>
      </c>
      <c r="BO85" s="6">
        <f t="shared" ca="1" si="339"/>
        <v>-0.12</v>
      </c>
      <c r="BP85" s="6">
        <f t="shared" ca="1" si="339"/>
        <v>-0.12</v>
      </c>
      <c r="BQ85" s="6">
        <f t="shared" ca="1" si="339"/>
        <v>-0.12</v>
      </c>
      <c r="BR85" s="6">
        <f t="shared" ca="1" si="339"/>
        <v>-0.12</v>
      </c>
      <c r="BS85" s="6">
        <f t="shared" ca="1" si="339"/>
        <v>-0.12</v>
      </c>
      <c r="BT85" s="6">
        <f t="shared" ca="1" si="339"/>
        <v>-0.12</v>
      </c>
      <c r="BU85" s="6">
        <f t="shared" ca="1" si="339"/>
        <v>-0.12</v>
      </c>
      <c r="BV85" s="6">
        <f t="shared" ca="1" si="339"/>
        <v>-0.12</v>
      </c>
      <c r="BW85" s="6">
        <f t="shared" ca="1" si="339"/>
        <v>-0.12</v>
      </c>
      <c r="BX85" s="6">
        <f t="shared" ca="1" si="339"/>
        <v>-0.12</v>
      </c>
      <c r="BY85" s="31">
        <f t="shared" ca="1" si="253"/>
        <v>-141062.04</v>
      </c>
      <c r="BZ85" s="31">
        <f t="shared" ca="1" si="254"/>
        <v>-81979.86</v>
      </c>
      <c r="CA85" s="31">
        <f t="shared" ca="1" si="255"/>
        <v>0</v>
      </c>
      <c r="CB85" s="31">
        <f t="shared" ca="1" si="256"/>
        <v>-264.72000000000003</v>
      </c>
      <c r="CC85" s="31">
        <f t="shared" ca="1" si="257"/>
        <v>-18523.080000000002</v>
      </c>
      <c r="CD85" s="31">
        <f t="shared" ca="1" si="258"/>
        <v>-1784.26</v>
      </c>
      <c r="CE85" s="31">
        <f t="shared" ca="1" si="259"/>
        <v>-40115.980000000003</v>
      </c>
      <c r="CF85" s="31">
        <f t="shared" ca="1" si="260"/>
        <v>-59807.13</v>
      </c>
      <c r="CG85" s="31">
        <f t="shared" ca="1" si="261"/>
        <v>-88233.14</v>
      </c>
      <c r="CH85" s="31">
        <f t="shared" ca="1" si="262"/>
        <v>-121931.06</v>
      </c>
      <c r="CI85" s="31">
        <f t="shared" ca="1" si="263"/>
        <v>-85816.42</v>
      </c>
      <c r="CJ85" s="31">
        <f t="shared" ca="1" si="264"/>
        <v>-132057.75</v>
      </c>
      <c r="CK85" s="32">
        <f t="shared" ca="1" si="315"/>
        <v>6465.34</v>
      </c>
      <c r="CL85" s="32">
        <f t="shared" ca="1" si="316"/>
        <v>3757.41</v>
      </c>
      <c r="CM85" s="32">
        <f t="shared" ca="1" si="317"/>
        <v>0</v>
      </c>
      <c r="CN85" s="32">
        <f t="shared" ca="1" si="318"/>
        <v>12.13</v>
      </c>
      <c r="CO85" s="32">
        <f t="shared" ca="1" si="319"/>
        <v>848.97</v>
      </c>
      <c r="CP85" s="32">
        <f t="shared" ca="1" si="320"/>
        <v>81.78</v>
      </c>
      <c r="CQ85" s="32">
        <f t="shared" ca="1" si="321"/>
        <v>1838.65</v>
      </c>
      <c r="CR85" s="32">
        <f t="shared" ca="1" si="322"/>
        <v>2741.16</v>
      </c>
      <c r="CS85" s="32">
        <f t="shared" ca="1" si="323"/>
        <v>4044.02</v>
      </c>
      <c r="CT85" s="32">
        <f t="shared" ca="1" si="324"/>
        <v>5588.51</v>
      </c>
      <c r="CU85" s="32">
        <f t="shared" ca="1" si="325"/>
        <v>3933.25</v>
      </c>
      <c r="CV85" s="32">
        <f t="shared" ca="1" si="326"/>
        <v>6052.65</v>
      </c>
      <c r="CW85" s="31">
        <f t="shared" ca="1" si="327"/>
        <v>-116023.53000000001</v>
      </c>
      <c r="CX85" s="31">
        <f t="shared" ca="1" si="328"/>
        <v>-67428.44</v>
      </c>
      <c r="CY85" s="31">
        <f t="shared" ca="1" si="329"/>
        <v>0</v>
      </c>
      <c r="CZ85" s="31">
        <f t="shared" ca="1" si="330"/>
        <v>-225.01000000000002</v>
      </c>
      <c r="DA85" s="31">
        <f t="shared" ca="1" si="331"/>
        <v>-15744.630000000001</v>
      </c>
      <c r="DB85" s="31">
        <f t="shared" ca="1" si="332"/>
        <v>-1516.6200000000001</v>
      </c>
      <c r="DC85" s="31">
        <f t="shared" ca="1" si="333"/>
        <v>-34566.6</v>
      </c>
      <c r="DD85" s="31">
        <f t="shared" ca="1" si="334"/>
        <v>-51533.810000000005</v>
      </c>
      <c r="DE85" s="31">
        <f t="shared" ca="1" si="335"/>
        <v>-76027.55</v>
      </c>
      <c r="DF85" s="31">
        <f t="shared" ca="1" si="336"/>
        <v>-102422.09</v>
      </c>
      <c r="DG85" s="31">
        <f t="shared" ca="1" si="337"/>
        <v>-72085.790000000008</v>
      </c>
      <c r="DH85" s="31">
        <f t="shared" ca="1" si="338"/>
        <v>-110928.51000000001</v>
      </c>
      <c r="DI85" s="32">
        <f t="shared" ca="1" si="267"/>
        <v>-5801.18</v>
      </c>
      <c r="DJ85" s="32">
        <f t="shared" ca="1" si="268"/>
        <v>-3371.42</v>
      </c>
      <c r="DK85" s="32">
        <f t="shared" ca="1" si="269"/>
        <v>0</v>
      </c>
      <c r="DL85" s="32">
        <f t="shared" ca="1" si="270"/>
        <v>-11.25</v>
      </c>
      <c r="DM85" s="32">
        <f t="shared" ca="1" si="271"/>
        <v>-787.23</v>
      </c>
      <c r="DN85" s="32">
        <f t="shared" ca="1" si="272"/>
        <v>-75.83</v>
      </c>
      <c r="DO85" s="32">
        <f t="shared" ca="1" si="273"/>
        <v>-1728.33</v>
      </c>
      <c r="DP85" s="32">
        <f t="shared" ca="1" si="274"/>
        <v>-2576.69</v>
      </c>
      <c r="DQ85" s="32">
        <f t="shared" ca="1" si="275"/>
        <v>-3801.38</v>
      </c>
      <c r="DR85" s="32">
        <f t="shared" ca="1" si="276"/>
        <v>-5121.1000000000004</v>
      </c>
      <c r="DS85" s="32">
        <f t="shared" ca="1" si="277"/>
        <v>-3604.29</v>
      </c>
      <c r="DT85" s="32">
        <f t="shared" ca="1" si="278"/>
        <v>-5546.43</v>
      </c>
      <c r="DU85" s="31">
        <f t="shared" ca="1" si="279"/>
        <v>-15683.46</v>
      </c>
      <c r="DV85" s="31">
        <f t="shared" ca="1" si="280"/>
        <v>-8986.1299999999992</v>
      </c>
      <c r="DW85" s="31">
        <f t="shared" ca="1" si="281"/>
        <v>0</v>
      </c>
      <c r="DX85" s="31">
        <f t="shared" ca="1" si="282"/>
        <v>-29.16</v>
      </c>
      <c r="DY85" s="31">
        <f t="shared" ca="1" si="283"/>
        <v>-2011.16</v>
      </c>
      <c r="DZ85" s="31">
        <f t="shared" ca="1" si="284"/>
        <v>-190.84</v>
      </c>
      <c r="EA85" s="31">
        <f t="shared" ca="1" si="285"/>
        <v>-4285.78</v>
      </c>
      <c r="EB85" s="31">
        <f t="shared" ca="1" si="286"/>
        <v>-6291.28</v>
      </c>
      <c r="EC85" s="31">
        <f t="shared" ca="1" si="287"/>
        <v>-9136.6</v>
      </c>
      <c r="ED85" s="31">
        <f t="shared" ca="1" si="288"/>
        <v>-12119.66</v>
      </c>
      <c r="EE85" s="31">
        <f t="shared" ca="1" si="289"/>
        <v>-8392.58</v>
      </c>
      <c r="EF85" s="31">
        <f t="shared" ca="1" si="290"/>
        <v>-12710.25</v>
      </c>
      <c r="EG85" s="32">
        <f t="shared" ca="1" si="291"/>
        <v>-137508.17000000001</v>
      </c>
      <c r="EH85" s="32">
        <f t="shared" ca="1" si="292"/>
        <v>-79785.990000000005</v>
      </c>
      <c r="EI85" s="32">
        <f t="shared" ca="1" si="293"/>
        <v>0</v>
      </c>
      <c r="EJ85" s="32">
        <f t="shared" ca="1" si="294"/>
        <v>-265.42</v>
      </c>
      <c r="EK85" s="32">
        <f t="shared" ca="1" si="295"/>
        <v>-18543.02</v>
      </c>
      <c r="EL85" s="32">
        <f t="shared" ca="1" si="296"/>
        <v>-1783.29</v>
      </c>
      <c r="EM85" s="32">
        <f t="shared" ca="1" si="297"/>
        <v>-40580.71</v>
      </c>
      <c r="EN85" s="32">
        <f t="shared" ca="1" si="298"/>
        <v>-60401.780000000006</v>
      </c>
      <c r="EO85" s="32">
        <f t="shared" ca="1" si="299"/>
        <v>-88965.530000000013</v>
      </c>
      <c r="EP85" s="32">
        <f t="shared" ca="1" si="300"/>
        <v>-119662.85</v>
      </c>
      <c r="EQ85" s="32">
        <f t="shared" ca="1" si="301"/>
        <v>-84082.66</v>
      </c>
      <c r="ER85" s="32">
        <f t="shared" ca="1" si="302"/>
        <v>-129185.19</v>
      </c>
    </row>
    <row r="86" spans="1:148" x14ac:dyDescent="0.25">
      <c r="A86" t="s">
        <v>466</v>
      </c>
      <c r="B86" s="1" t="s">
        <v>128</v>
      </c>
      <c r="C86" t="str">
        <f t="shared" ca="1" si="265"/>
        <v>HSH</v>
      </c>
      <c r="D86" t="str">
        <f t="shared" ca="1" si="266"/>
        <v>Horseshoe Hydro Facility</v>
      </c>
      <c r="E86" s="48">
        <v>4359.0546400000003</v>
      </c>
      <c r="F86" s="48">
        <v>3364.1990403</v>
      </c>
      <c r="G86" s="48">
        <v>4697.1920163000004</v>
      </c>
      <c r="H86" s="48">
        <v>5373.9969035000004</v>
      </c>
      <c r="I86" s="48">
        <v>8905.3124602000007</v>
      </c>
      <c r="J86" s="48">
        <v>8781.1075860000001</v>
      </c>
      <c r="K86" s="48">
        <v>8855.2108599999992</v>
      </c>
      <c r="L86" s="48">
        <v>8156.2347305000003</v>
      </c>
      <c r="M86" s="48">
        <v>5310.1310673999997</v>
      </c>
      <c r="N86" s="48">
        <v>4027.0596925</v>
      </c>
      <c r="O86" s="48">
        <v>4764.7090969000001</v>
      </c>
      <c r="P86" s="48">
        <v>4137.3512517999998</v>
      </c>
      <c r="Q86" s="32">
        <v>97051.33</v>
      </c>
      <c r="R86" s="32">
        <v>57597.48</v>
      </c>
      <c r="S86" s="32">
        <v>69198.990000000005</v>
      </c>
      <c r="T86" s="32">
        <v>74013.83</v>
      </c>
      <c r="U86" s="32">
        <v>141209.26999999999</v>
      </c>
      <c r="V86" s="32">
        <v>135525.60999999999</v>
      </c>
      <c r="W86" s="32">
        <v>161018.79</v>
      </c>
      <c r="X86" s="32">
        <v>147005.25</v>
      </c>
      <c r="Y86" s="32">
        <v>92965.88</v>
      </c>
      <c r="Z86" s="32">
        <v>101801.63</v>
      </c>
      <c r="AA86" s="32">
        <v>77974.44</v>
      </c>
      <c r="AB86" s="32">
        <v>100461.95</v>
      </c>
      <c r="AC86" s="2">
        <v>0.98</v>
      </c>
      <c r="AD86" s="2">
        <v>0.98</v>
      </c>
      <c r="AE86" s="2">
        <v>0.98</v>
      </c>
      <c r="AF86" s="2">
        <v>0.98</v>
      </c>
      <c r="AG86" s="2">
        <v>0.98</v>
      </c>
      <c r="AH86" s="2">
        <v>0.98</v>
      </c>
      <c r="AI86" s="2">
        <v>0.98</v>
      </c>
      <c r="AJ86" s="2">
        <v>0.98</v>
      </c>
      <c r="AK86" s="2">
        <v>0.98</v>
      </c>
      <c r="AL86" s="2">
        <v>0.98</v>
      </c>
      <c r="AM86" s="2">
        <v>0.98</v>
      </c>
      <c r="AN86" s="2">
        <v>0.98</v>
      </c>
      <c r="AO86" s="33">
        <v>951.1</v>
      </c>
      <c r="AP86" s="33">
        <v>564.46</v>
      </c>
      <c r="AQ86" s="33">
        <v>678.15</v>
      </c>
      <c r="AR86" s="33">
        <v>725.34</v>
      </c>
      <c r="AS86" s="33">
        <v>1383.85</v>
      </c>
      <c r="AT86" s="33">
        <v>1328.15</v>
      </c>
      <c r="AU86" s="33">
        <v>1577.98</v>
      </c>
      <c r="AV86" s="33">
        <v>1440.65</v>
      </c>
      <c r="AW86" s="33">
        <v>911.07</v>
      </c>
      <c r="AX86" s="33">
        <v>997.66</v>
      </c>
      <c r="AY86" s="33">
        <v>764.15</v>
      </c>
      <c r="AZ86" s="33">
        <v>984.53</v>
      </c>
      <c r="BA86" s="31">
        <f t="shared" si="303"/>
        <v>67.94</v>
      </c>
      <c r="BB86" s="31">
        <f t="shared" si="304"/>
        <v>40.32</v>
      </c>
      <c r="BC86" s="31">
        <f t="shared" si="305"/>
        <v>48.44</v>
      </c>
      <c r="BD86" s="31">
        <f t="shared" si="306"/>
        <v>296.06</v>
      </c>
      <c r="BE86" s="31">
        <f t="shared" si="307"/>
        <v>564.84</v>
      </c>
      <c r="BF86" s="31">
        <f t="shared" si="308"/>
        <v>542.1</v>
      </c>
      <c r="BG86" s="31">
        <f t="shared" si="309"/>
        <v>869.5</v>
      </c>
      <c r="BH86" s="31">
        <f t="shared" si="310"/>
        <v>793.83</v>
      </c>
      <c r="BI86" s="31">
        <f t="shared" si="311"/>
        <v>502.02</v>
      </c>
      <c r="BJ86" s="31">
        <f t="shared" si="312"/>
        <v>285.04000000000002</v>
      </c>
      <c r="BK86" s="31">
        <f t="shared" si="313"/>
        <v>218.33</v>
      </c>
      <c r="BL86" s="31">
        <f t="shared" si="314"/>
        <v>281.29000000000002</v>
      </c>
      <c r="BM86" s="6">
        <f t="shared" ca="1" si="339"/>
        <v>-1.35E-2</v>
      </c>
      <c r="BN86" s="6">
        <f t="shared" ca="1" si="339"/>
        <v>-1.35E-2</v>
      </c>
      <c r="BO86" s="6">
        <f t="shared" ca="1" si="339"/>
        <v>-1.35E-2</v>
      </c>
      <c r="BP86" s="6">
        <f t="shared" ca="1" si="339"/>
        <v>-1.35E-2</v>
      </c>
      <c r="BQ86" s="6">
        <f t="shared" ca="1" si="339"/>
        <v>-1.35E-2</v>
      </c>
      <c r="BR86" s="6">
        <f t="shared" ca="1" si="339"/>
        <v>-1.35E-2</v>
      </c>
      <c r="BS86" s="6">
        <f t="shared" ca="1" si="339"/>
        <v>-1.35E-2</v>
      </c>
      <c r="BT86" s="6">
        <f t="shared" ca="1" si="339"/>
        <v>-1.35E-2</v>
      </c>
      <c r="BU86" s="6">
        <f t="shared" ca="1" si="339"/>
        <v>-1.35E-2</v>
      </c>
      <c r="BV86" s="6">
        <f t="shared" ca="1" si="339"/>
        <v>-1.35E-2</v>
      </c>
      <c r="BW86" s="6">
        <f t="shared" ca="1" si="339"/>
        <v>-1.35E-2</v>
      </c>
      <c r="BX86" s="6">
        <f t="shared" ca="1" si="339"/>
        <v>-1.35E-2</v>
      </c>
      <c r="BY86" s="31">
        <f t="shared" ca="1" si="253"/>
        <v>-1310.19</v>
      </c>
      <c r="BZ86" s="31">
        <f t="shared" ca="1" si="254"/>
        <v>-777.57</v>
      </c>
      <c r="CA86" s="31">
        <f t="shared" ca="1" si="255"/>
        <v>-934.19</v>
      </c>
      <c r="CB86" s="31">
        <f t="shared" ca="1" si="256"/>
        <v>-999.19</v>
      </c>
      <c r="CC86" s="31">
        <f t="shared" ca="1" si="257"/>
        <v>-1906.33</v>
      </c>
      <c r="CD86" s="31">
        <f t="shared" ca="1" si="258"/>
        <v>-1829.6</v>
      </c>
      <c r="CE86" s="31">
        <f t="shared" ca="1" si="259"/>
        <v>-2173.75</v>
      </c>
      <c r="CF86" s="31">
        <f t="shared" ca="1" si="260"/>
        <v>-1984.57</v>
      </c>
      <c r="CG86" s="31">
        <f t="shared" ca="1" si="261"/>
        <v>-1255.04</v>
      </c>
      <c r="CH86" s="31">
        <f t="shared" ca="1" si="262"/>
        <v>-1374.32</v>
      </c>
      <c r="CI86" s="31">
        <f t="shared" ca="1" si="263"/>
        <v>-1052.6500000000001</v>
      </c>
      <c r="CJ86" s="31">
        <f t="shared" ca="1" si="264"/>
        <v>-1356.24</v>
      </c>
      <c r="CK86" s="32">
        <f t="shared" ca="1" si="315"/>
        <v>533.78</v>
      </c>
      <c r="CL86" s="32">
        <f t="shared" ca="1" si="316"/>
        <v>316.79000000000002</v>
      </c>
      <c r="CM86" s="32">
        <f t="shared" ca="1" si="317"/>
        <v>380.59</v>
      </c>
      <c r="CN86" s="32">
        <f t="shared" ca="1" si="318"/>
        <v>407.08</v>
      </c>
      <c r="CO86" s="32">
        <f t="shared" ca="1" si="319"/>
        <v>776.65</v>
      </c>
      <c r="CP86" s="32">
        <f t="shared" ca="1" si="320"/>
        <v>745.39</v>
      </c>
      <c r="CQ86" s="32">
        <f t="shared" ca="1" si="321"/>
        <v>885.6</v>
      </c>
      <c r="CR86" s="32">
        <f t="shared" ca="1" si="322"/>
        <v>808.53</v>
      </c>
      <c r="CS86" s="32">
        <f t="shared" ca="1" si="323"/>
        <v>511.31</v>
      </c>
      <c r="CT86" s="32">
        <f t="shared" ca="1" si="324"/>
        <v>559.91</v>
      </c>
      <c r="CU86" s="32">
        <f t="shared" ca="1" si="325"/>
        <v>428.86</v>
      </c>
      <c r="CV86" s="32">
        <f t="shared" ca="1" si="326"/>
        <v>552.54</v>
      </c>
      <c r="CW86" s="31">
        <f t="shared" ca="1" si="327"/>
        <v>-1795.4500000000003</v>
      </c>
      <c r="CX86" s="31">
        <f t="shared" ca="1" si="328"/>
        <v>-1065.56</v>
      </c>
      <c r="CY86" s="31">
        <f t="shared" ca="1" si="329"/>
        <v>-1280.19</v>
      </c>
      <c r="CZ86" s="31">
        <f t="shared" ca="1" si="330"/>
        <v>-1613.5100000000002</v>
      </c>
      <c r="DA86" s="31">
        <f t="shared" ca="1" si="331"/>
        <v>-3078.37</v>
      </c>
      <c r="DB86" s="31">
        <f t="shared" ca="1" si="332"/>
        <v>-2954.46</v>
      </c>
      <c r="DC86" s="31">
        <f t="shared" ca="1" si="333"/>
        <v>-3735.63</v>
      </c>
      <c r="DD86" s="31">
        <f t="shared" ca="1" si="334"/>
        <v>-3410.52</v>
      </c>
      <c r="DE86" s="31">
        <f t="shared" ca="1" si="335"/>
        <v>-2156.8200000000002</v>
      </c>
      <c r="DF86" s="31">
        <f t="shared" ca="1" si="336"/>
        <v>-2097.11</v>
      </c>
      <c r="DG86" s="31">
        <f t="shared" ca="1" si="337"/>
        <v>-1606.27</v>
      </c>
      <c r="DH86" s="31">
        <f t="shared" ca="1" si="338"/>
        <v>-2069.52</v>
      </c>
      <c r="DI86" s="32">
        <f t="shared" ca="1" si="267"/>
        <v>-89.77</v>
      </c>
      <c r="DJ86" s="32">
        <f t="shared" ca="1" si="268"/>
        <v>-53.28</v>
      </c>
      <c r="DK86" s="32">
        <f t="shared" ca="1" si="269"/>
        <v>-64.010000000000005</v>
      </c>
      <c r="DL86" s="32">
        <f t="shared" ca="1" si="270"/>
        <v>-80.680000000000007</v>
      </c>
      <c r="DM86" s="32">
        <f t="shared" ca="1" si="271"/>
        <v>-153.91999999999999</v>
      </c>
      <c r="DN86" s="32">
        <f t="shared" ca="1" si="272"/>
        <v>-147.72</v>
      </c>
      <c r="DO86" s="32">
        <f t="shared" ca="1" si="273"/>
        <v>-186.78</v>
      </c>
      <c r="DP86" s="32">
        <f t="shared" ca="1" si="274"/>
        <v>-170.53</v>
      </c>
      <c r="DQ86" s="32">
        <f t="shared" ca="1" si="275"/>
        <v>-107.84</v>
      </c>
      <c r="DR86" s="32">
        <f t="shared" ca="1" si="276"/>
        <v>-104.86</v>
      </c>
      <c r="DS86" s="32">
        <f t="shared" ca="1" si="277"/>
        <v>-80.31</v>
      </c>
      <c r="DT86" s="32">
        <f t="shared" ca="1" si="278"/>
        <v>-103.48</v>
      </c>
      <c r="DU86" s="31">
        <f t="shared" ca="1" si="279"/>
        <v>-242.7</v>
      </c>
      <c r="DV86" s="31">
        <f t="shared" ca="1" si="280"/>
        <v>-142.01</v>
      </c>
      <c r="DW86" s="31">
        <f t="shared" ca="1" si="281"/>
        <v>-168.33</v>
      </c>
      <c r="DX86" s="31">
        <f t="shared" ca="1" si="282"/>
        <v>-209.08</v>
      </c>
      <c r="DY86" s="31">
        <f t="shared" ca="1" si="283"/>
        <v>-393.22</v>
      </c>
      <c r="DZ86" s="31">
        <f t="shared" ca="1" si="284"/>
        <v>-371.76</v>
      </c>
      <c r="EA86" s="31">
        <f t="shared" ca="1" si="285"/>
        <v>-463.17</v>
      </c>
      <c r="EB86" s="31">
        <f t="shared" ca="1" si="286"/>
        <v>-416.36</v>
      </c>
      <c r="EC86" s="31">
        <f t="shared" ca="1" si="287"/>
        <v>-259.2</v>
      </c>
      <c r="ED86" s="31">
        <f t="shared" ca="1" si="288"/>
        <v>-248.15</v>
      </c>
      <c r="EE86" s="31">
        <f t="shared" ca="1" si="289"/>
        <v>-187.01</v>
      </c>
      <c r="EF86" s="31">
        <f t="shared" ca="1" si="290"/>
        <v>-237.13</v>
      </c>
      <c r="EG86" s="32">
        <f t="shared" ca="1" si="291"/>
        <v>-2127.92</v>
      </c>
      <c r="EH86" s="32">
        <f t="shared" ca="1" si="292"/>
        <v>-1260.8499999999999</v>
      </c>
      <c r="EI86" s="32">
        <f t="shared" ca="1" si="293"/>
        <v>-1512.53</v>
      </c>
      <c r="EJ86" s="32">
        <f t="shared" ca="1" si="294"/>
        <v>-1903.2700000000002</v>
      </c>
      <c r="EK86" s="32">
        <f t="shared" ca="1" si="295"/>
        <v>-3625.51</v>
      </c>
      <c r="EL86" s="32">
        <f t="shared" ca="1" si="296"/>
        <v>-3473.9399999999996</v>
      </c>
      <c r="EM86" s="32">
        <f t="shared" ca="1" si="297"/>
        <v>-4385.58</v>
      </c>
      <c r="EN86" s="32">
        <f t="shared" ca="1" si="298"/>
        <v>-3997.4100000000003</v>
      </c>
      <c r="EO86" s="32">
        <f t="shared" ca="1" si="299"/>
        <v>-2523.86</v>
      </c>
      <c r="EP86" s="32">
        <f t="shared" ca="1" si="300"/>
        <v>-2450.1200000000003</v>
      </c>
      <c r="EQ86" s="32">
        <f t="shared" ca="1" si="301"/>
        <v>-1873.59</v>
      </c>
      <c r="ER86" s="32">
        <f t="shared" ca="1" si="302"/>
        <v>-2410.13</v>
      </c>
    </row>
    <row r="87" spans="1:148" x14ac:dyDescent="0.25">
      <c r="A87" t="s">
        <v>465</v>
      </c>
      <c r="B87" s="1" t="s">
        <v>161</v>
      </c>
      <c r="C87" t="str">
        <f t="shared" ca="1" si="265"/>
        <v>IEW1</v>
      </c>
      <c r="D87" t="str">
        <f t="shared" ca="1" si="266"/>
        <v>Summerview 1 Wind Facility</v>
      </c>
      <c r="E87" s="48">
        <v>19669.228299999999</v>
      </c>
      <c r="F87" s="48">
        <v>25020.315699999999</v>
      </c>
      <c r="G87" s="48">
        <v>21312.800800000001</v>
      </c>
      <c r="H87" s="48">
        <v>10601.7875</v>
      </c>
      <c r="I87" s="48">
        <v>8679.9380999999994</v>
      </c>
      <c r="J87" s="48">
        <v>16527.9673</v>
      </c>
      <c r="K87" s="48">
        <v>10474.3945</v>
      </c>
      <c r="L87" s="48">
        <v>6156.7759999999998</v>
      </c>
      <c r="M87" s="48">
        <v>16632.715499999998</v>
      </c>
      <c r="N87" s="48">
        <v>15439.887699999999</v>
      </c>
      <c r="O87" s="48">
        <v>24035.402600000001</v>
      </c>
      <c r="P87" s="48">
        <v>16324.2696</v>
      </c>
      <c r="Q87" s="32">
        <v>358508.39</v>
      </c>
      <c r="R87" s="32">
        <v>409517.17</v>
      </c>
      <c r="S87" s="32">
        <v>300333.84000000003</v>
      </c>
      <c r="T87" s="32">
        <v>133961.60999999999</v>
      </c>
      <c r="U87" s="32">
        <v>123672.44</v>
      </c>
      <c r="V87" s="32">
        <v>230937.73</v>
      </c>
      <c r="W87" s="32">
        <v>177191.44</v>
      </c>
      <c r="X87" s="32">
        <v>100051.36</v>
      </c>
      <c r="Y87" s="32">
        <v>266639.95</v>
      </c>
      <c r="Z87" s="32">
        <v>343002.29</v>
      </c>
      <c r="AA87" s="32">
        <v>374824</v>
      </c>
      <c r="AB87" s="32">
        <v>298344.94</v>
      </c>
      <c r="AC87" s="2">
        <v>3.52</v>
      </c>
      <c r="AD87" s="2">
        <v>3.52</v>
      </c>
      <c r="AE87" s="2">
        <v>3.52</v>
      </c>
      <c r="AF87" s="2">
        <v>3.52</v>
      </c>
      <c r="AG87" s="2">
        <v>3.52</v>
      </c>
      <c r="AH87" s="2">
        <v>3.52</v>
      </c>
      <c r="AI87" s="2">
        <v>3.52</v>
      </c>
      <c r="AJ87" s="2">
        <v>3.52</v>
      </c>
      <c r="AK87" s="2">
        <v>3.52</v>
      </c>
      <c r="AL87" s="2">
        <v>3.52</v>
      </c>
      <c r="AM87" s="2">
        <v>3.52</v>
      </c>
      <c r="AN87" s="2">
        <v>3.52</v>
      </c>
      <c r="AO87" s="33">
        <v>12619.5</v>
      </c>
      <c r="AP87" s="33">
        <v>14415</v>
      </c>
      <c r="AQ87" s="33">
        <v>10571.75</v>
      </c>
      <c r="AR87" s="33">
        <v>4715.45</v>
      </c>
      <c r="AS87" s="33">
        <v>4353.2700000000004</v>
      </c>
      <c r="AT87" s="33">
        <v>8129.01</v>
      </c>
      <c r="AU87" s="33">
        <v>6237.14</v>
      </c>
      <c r="AV87" s="33">
        <v>3521.81</v>
      </c>
      <c r="AW87" s="33">
        <v>9385.73</v>
      </c>
      <c r="AX87" s="33">
        <v>12073.68</v>
      </c>
      <c r="AY87" s="33">
        <v>13193.8</v>
      </c>
      <c r="AZ87" s="33">
        <v>10501.74</v>
      </c>
      <c r="BA87" s="31">
        <f t="shared" si="303"/>
        <v>250.96</v>
      </c>
      <c r="BB87" s="31">
        <f t="shared" si="304"/>
        <v>286.66000000000003</v>
      </c>
      <c r="BC87" s="31">
        <f t="shared" si="305"/>
        <v>210.23</v>
      </c>
      <c r="BD87" s="31">
        <f t="shared" si="306"/>
        <v>535.85</v>
      </c>
      <c r="BE87" s="31">
        <f t="shared" si="307"/>
        <v>494.69</v>
      </c>
      <c r="BF87" s="31">
        <f t="shared" si="308"/>
        <v>923.75</v>
      </c>
      <c r="BG87" s="31">
        <f t="shared" si="309"/>
        <v>956.83</v>
      </c>
      <c r="BH87" s="31">
        <f t="shared" si="310"/>
        <v>540.28</v>
      </c>
      <c r="BI87" s="31">
        <f t="shared" si="311"/>
        <v>1439.86</v>
      </c>
      <c r="BJ87" s="31">
        <f t="shared" si="312"/>
        <v>960.41</v>
      </c>
      <c r="BK87" s="31">
        <f t="shared" si="313"/>
        <v>1049.51</v>
      </c>
      <c r="BL87" s="31">
        <f t="shared" si="314"/>
        <v>835.37</v>
      </c>
      <c r="BM87" s="6">
        <f t="shared" ca="1" si="339"/>
        <v>4.9299999999999997E-2</v>
      </c>
      <c r="BN87" s="6">
        <f t="shared" ca="1" si="339"/>
        <v>4.9299999999999997E-2</v>
      </c>
      <c r="BO87" s="6">
        <f t="shared" ca="1" si="339"/>
        <v>4.9299999999999997E-2</v>
      </c>
      <c r="BP87" s="6">
        <f t="shared" ca="1" si="339"/>
        <v>4.9299999999999997E-2</v>
      </c>
      <c r="BQ87" s="6">
        <f t="shared" ca="1" si="339"/>
        <v>4.9299999999999997E-2</v>
      </c>
      <c r="BR87" s="6">
        <f t="shared" ca="1" si="339"/>
        <v>4.9299999999999997E-2</v>
      </c>
      <c r="BS87" s="6">
        <f t="shared" ca="1" si="339"/>
        <v>4.9299999999999997E-2</v>
      </c>
      <c r="BT87" s="6">
        <f t="shared" ca="1" si="339"/>
        <v>4.9299999999999997E-2</v>
      </c>
      <c r="BU87" s="6">
        <f t="shared" ca="1" si="339"/>
        <v>4.9299999999999997E-2</v>
      </c>
      <c r="BV87" s="6">
        <f t="shared" ca="1" si="339"/>
        <v>4.9299999999999997E-2</v>
      </c>
      <c r="BW87" s="6">
        <f t="shared" ca="1" si="339"/>
        <v>4.9299999999999997E-2</v>
      </c>
      <c r="BX87" s="6">
        <f t="shared" ca="1" si="339"/>
        <v>4.9299999999999997E-2</v>
      </c>
      <c r="BY87" s="31">
        <f t="shared" ca="1" si="253"/>
        <v>17674.46</v>
      </c>
      <c r="BZ87" s="31">
        <f t="shared" ca="1" si="254"/>
        <v>20189.2</v>
      </c>
      <c r="CA87" s="31">
        <f t="shared" ca="1" si="255"/>
        <v>14806.46</v>
      </c>
      <c r="CB87" s="31">
        <f t="shared" ca="1" si="256"/>
        <v>6604.31</v>
      </c>
      <c r="CC87" s="31">
        <f t="shared" ca="1" si="257"/>
        <v>6097.05</v>
      </c>
      <c r="CD87" s="31">
        <f t="shared" ca="1" si="258"/>
        <v>11385.23</v>
      </c>
      <c r="CE87" s="31">
        <f t="shared" ca="1" si="259"/>
        <v>8735.5400000000009</v>
      </c>
      <c r="CF87" s="31">
        <f t="shared" ca="1" si="260"/>
        <v>4932.53</v>
      </c>
      <c r="CG87" s="31">
        <f t="shared" ca="1" si="261"/>
        <v>13145.35</v>
      </c>
      <c r="CH87" s="31">
        <f t="shared" ca="1" si="262"/>
        <v>16910.009999999998</v>
      </c>
      <c r="CI87" s="31">
        <f t="shared" ca="1" si="263"/>
        <v>18478.82</v>
      </c>
      <c r="CJ87" s="31">
        <f t="shared" ca="1" si="264"/>
        <v>14708.41</v>
      </c>
      <c r="CK87" s="32">
        <f t="shared" ca="1" si="315"/>
        <v>1971.8</v>
      </c>
      <c r="CL87" s="32">
        <f t="shared" ca="1" si="316"/>
        <v>2252.34</v>
      </c>
      <c r="CM87" s="32">
        <f t="shared" ca="1" si="317"/>
        <v>1651.84</v>
      </c>
      <c r="CN87" s="32">
        <f t="shared" ca="1" si="318"/>
        <v>736.79</v>
      </c>
      <c r="CO87" s="32">
        <f t="shared" ca="1" si="319"/>
        <v>680.2</v>
      </c>
      <c r="CP87" s="32">
        <f t="shared" ca="1" si="320"/>
        <v>1270.1600000000001</v>
      </c>
      <c r="CQ87" s="32">
        <f t="shared" ca="1" si="321"/>
        <v>974.55</v>
      </c>
      <c r="CR87" s="32">
        <f t="shared" ca="1" si="322"/>
        <v>550.28</v>
      </c>
      <c r="CS87" s="32">
        <f t="shared" ca="1" si="323"/>
        <v>1466.52</v>
      </c>
      <c r="CT87" s="32">
        <f t="shared" ca="1" si="324"/>
        <v>1886.51</v>
      </c>
      <c r="CU87" s="32">
        <f t="shared" ca="1" si="325"/>
        <v>2061.5300000000002</v>
      </c>
      <c r="CV87" s="32">
        <f t="shared" ca="1" si="326"/>
        <v>1640.9</v>
      </c>
      <c r="CW87" s="31">
        <f t="shared" ca="1" si="327"/>
        <v>6775.7999999999984</v>
      </c>
      <c r="CX87" s="31">
        <f t="shared" ca="1" si="328"/>
        <v>7739.880000000001</v>
      </c>
      <c r="CY87" s="31">
        <f t="shared" ca="1" si="329"/>
        <v>5676.32</v>
      </c>
      <c r="CZ87" s="31">
        <f t="shared" ca="1" si="330"/>
        <v>2089.8000000000006</v>
      </c>
      <c r="DA87" s="31">
        <f t="shared" ca="1" si="331"/>
        <v>1929.2899999999995</v>
      </c>
      <c r="DB87" s="31">
        <f t="shared" ca="1" si="332"/>
        <v>3602.6299999999992</v>
      </c>
      <c r="DC87" s="31">
        <f t="shared" ca="1" si="333"/>
        <v>2516.12</v>
      </c>
      <c r="DD87" s="31">
        <f t="shared" ca="1" si="334"/>
        <v>1420.7199999999996</v>
      </c>
      <c r="DE87" s="31">
        <f t="shared" ca="1" si="335"/>
        <v>3786.2800000000016</v>
      </c>
      <c r="DF87" s="31">
        <f t="shared" ca="1" si="336"/>
        <v>5762.4299999999967</v>
      </c>
      <c r="DG87" s="31">
        <f t="shared" ca="1" si="337"/>
        <v>6297.0399999999991</v>
      </c>
      <c r="DH87" s="31">
        <f t="shared" ca="1" si="338"/>
        <v>5012.2</v>
      </c>
      <c r="DI87" s="32">
        <f t="shared" ca="1" si="267"/>
        <v>338.79</v>
      </c>
      <c r="DJ87" s="32">
        <f t="shared" ca="1" si="268"/>
        <v>386.99</v>
      </c>
      <c r="DK87" s="32">
        <f t="shared" ca="1" si="269"/>
        <v>283.82</v>
      </c>
      <c r="DL87" s="32">
        <f t="shared" ca="1" si="270"/>
        <v>104.49</v>
      </c>
      <c r="DM87" s="32">
        <f t="shared" ca="1" si="271"/>
        <v>96.46</v>
      </c>
      <c r="DN87" s="32">
        <f t="shared" ca="1" si="272"/>
        <v>180.13</v>
      </c>
      <c r="DO87" s="32">
        <f t="shared" ca="1" si="273"/>
        <v>125.81</v>
      </c>
      <c r="DP87" s="32">
        <f t="shared" ca="1" si="274"/>
        <v>71.040000000000006</v>
      </c>
      <c r="DQ87" s="32">
        <f t="shared" ca="1" si="275"/>
        <v>189.31</v>
      </c>
      <c r="DR87" s="32">
        <f t="shared" ca="1" si="276"/>
        <v>288.12</v>
      </c>
      <c r="DS87" s="32">
        <f t="shared" ca="1" si="277"/>
        <v>314.85000000000002</v>
      </c>
      <c r="DT87" s="32">
        <f t="shared" ca="1" si="278"/>
        <v>250.61</v>
      </c>
      <c r="DU87" s="31">
        <f t="shared" ca="1" si="279"/>
        <v>915.92</v>
      </c>
      <c r="DV87" s="31">
        <f t="shared" ca="1" si="280"/>
        <v>1031.49</v>
      </c>
      <c r="DW87" s="31">
        <f t="shared" ca="1" si="281"/>
        <v>746.36</v>
      </c>
      <c r="DX87" s="31">
        <f t="shared" ca="1" si="282"/>
        <v>270.8</v>
      </c>
      <c r="DY87" s="31">
        <f t="shared" ca="1" si="283"/>
        <v>246.44</v>
      </c>
      <c r="DZ87" s="31">
        <f t="shared" ca="1" si="284"/>
        <v>453.32</v>
      </c>
      <c r="EA87" s="31">
        <f t="shared" ca="1" si="285"/>
        <v>311.95999999999998</v>
      </c>
      <c r="EB87" s="31">
        <f t="shared" ca="1" si="286"/>
        <v>173.44</v>
      </c>
      <c r="EC87" s="31">
        <f t="shared" ca="1" si="287"/>
        <v>455.02</v>
      </c>
      <c r="ED87" s="31">
        <f t="shared" ca="1" si="288"/>
        <v>681.87</v>
      </c>
      <c r="EE87" s="31">
        <f t="shared" ca="1" si="289"/>
        <v>733.13</v>
      </c>
      <c r="EF87" s="31">
        <f t="shared" ca="1" si="290"/>
        <v>574.29999999999995</v>
      </c>
      <c r="EG87" s="32">
        <f t="shared" ca="1" si="291"/>
        <v>8030.5099999999984</v>
      </c>
      <c r="EH87" s="32">
        <f t="shared" ca="1" si="292"/>
        <v>9158.36</v>
      </c>
      <c r="EI87" s="32">
        <f t="shared" ca="1" si="293"/>
        <v>6706.4999999999991</v>
      </c>
      <c r="EJ87" s="32">
        <f t="shared" ca="1" si="294"/>
        <v>2465.0900000000006</v>
      </c>
      <c r="EK87" s="32">
        <f t="shared" ca="1" si="295"/>
        <v>2272.1899999999996</v>
      </c>
      <c r="EL87" s="32">
        <f t="shared" ca="1" si="296"/>
        <v>4236.079999999999</v>
      </c>
      <c r="EM87" s="32">
        <f t="shared" ca="1" si="297"/>
        <v>2953.89</v>
      </c>
      <c r="EN87" s="32">
        <f t="shared" ca="1" si="298"/>
        <v>1665.1999999999996</v>
      </c>
      <c r="EO87" s="32">
        <f t="shared" ca="1" si="299"/>
        <v>4430.6100000000015</v>
      </c>
      <c r="EP87" s="32">
        <f t="shared" ca="1" si="300"/>
        <v>6732.4199999999964</v>
      </c>
      <c r="EQ87" s="32">
        <f t="shared" ca="1" si="301"/>
        <v>7345.0199999999995</v>
      </c>
      <c r="ER87" s="32">
        <f t="shared" ca="1" si="302"/>
        <v>5837.11</v>
      </c>
    </row>
    <row r="88" spans="1:148" x14ac:dyDescent="0.25">
      <c r="A88" t="s">
        <v>465</v>
      </c>
      <c r="B88" s="1" t="s">
        <v>162</v>
      </c>
      <c r="C88" t="str">
        <f t="shared" ca="1" si="265"/>
        <v>IEW2</v>
      </c>
      <c r="D88" t="str">
        <f t="shared" ca="1" si="266"/>
        <v>Summerview 2 Wind Facility</v>
      </c>
      <c r="E88" s="48">
        <v>17857.109199999999</v>
      </c>
      <c r="F88" s="48">
        <v>23553.2448</v>
      </c>
      <c r="G88" s="48">
        <v>19424.463599999999</v>
      </c>
      <c r="H88" s="48">
        <v>9771.7526999999991</v>
      </c>
      <c r="I88" s="48">
        <v>6807.2390999999998</v>
      </c>
      <c r="J88" s="48">
        <v>13962.4823</v>
      </c>
      <c r="K88" s="48">
        <v>8142.1651000000002</v>
      </c>
      <c r="L88" s="48">
        <v>5171.2822999999999</v>
      </c>
      <c r="M88" s="48">
        <v>14548.3974</v>
      </c>
      <c r="N88" s="48">
        <v>13186.5682</v>
      </c>
      <c r="O88" s="48">
        <v>20500.960200000001</v>
      </c>
      <c r="P88" s="48">
        <v>15766.814200000001</v>
      </c>
      <c r="Q88" s="32">
        <v>325465.51</v>
      </c>
      <c r="R88" s="32">
        <v>383227.01</v>
      </c>
      <c r="S88" s="32">
        <v>272258.48</v>
      </c>
      <c r="T88" s="32">
        <v>124558.74</v>
      </c>
      <c r="U88" s="32">
        <v>98043.31</v>
      </c>
      <c r="V88" s="32">
        <v>194864.19</v>
      </c>
      <c r="W88" s="32">
        <v>140656.01</v>
      </c>
      <c r="X88" s="32">
        <v>86117.43</v>
      </c>
      <c r="Y88" s="32">
        <v>233340.41</v>
      </c>
      <c r="Z88" s="32">
        <v>292689.37</v>
      </c>
      <c r="AA88" s="32">
        <v>316550.03999999998</v>
      </c>
      <c r="AB88" s="32">
        <v>284649.53999999998</v>
      </c>
      <c r="AC88" s="2">
        <v>3.52</v>
      </c>
      <c r="AD88" s="2">
        <v>3.52</v>
      </c>
      <c r="AE88" s="2">
        <v>3.52</v>
      </c>
      <c r="AF88" s="2">
        <v>3.52</v>
      </c>
      <c r="AG88" s="2">
        <v>3.52</v>
      </c>
      <c r="AH88" s="2">
        <v>3.52</v>
      </c>
      <c r="AI88" s="2">
        <v>3.52</v>
      </c>
      <c r="AJ88" s="2">
        <v>3.52</v>
      </c>
      <c r="AK88" s="2">
        <v>3.52</v>
      </c>
      <c r="AL88" s="2">
        <v>3.52</v>
      </c>
      <c r="AM88" s="2">
        <v>3.52</v>
      </c>
      <c r="AN88" s="2">
        <v>3.52</v>
      </c>
      <c r="AO88" s="33">
        <v>11456.39</v>
      </c>
      <c r="AP88" s="33">
        <v>13489.59</v>
      </c>
      <c r="AQ88" s="33">
        <v>9583.5</v>
      </c>
      <c r="AR88" s="33">
        <v>4384.47</v>
      </c>
      <c r="AS88" s="33">
        <v>3451.12</v>
      </c>
      <c r="AT88" s="33">
        <v>6859.22</v>
      </c>
      <c r="AU88" s="33">
        <v>4951.09</v>
      </c>
      <c r="AV88" s="33">
        <v>3031.33</v>
      </c>
      <c r="AW88" s="33">
        <v>8213.58</v>
      </c>
      <c r="AX88" s="33">
        <v>10302.67</v>
      </c>
      <c r="AY88" s="33">
        <v>11142.56</v>
      </c>
      <c r="AZ88" s="33">
        <v>10019.66</v>
      </c>
      <c r="BA88" s="31">
        <f t="shared" si="303"/>
        <v>227.83</v>
      </c>
      <c r="BB88" s="31">
        <f t="shared" si="304"/>
        <v>268.26</v>
      </c>
      <c r="BC88" s="31">
        <f t="shared" si="305"/>
        <v>190.58</v>
      </c>
      <c r="BD88" s="31">
        <f t="shared" si="306"/>
        <v>498.23</v>
      </c>
      <c r="BE88" s="31">
        <f t="shared" si="307"/>
        <v>392.17</v>
      </c>
      <c r="BF88" s="31">
        <f t="shared" si="308"/>
        <v>779.46</v>
      </c>
      <c r="BG88" s="31">
        <f t="shared" si="309"/>
        <v>759.54</v>
      </c>
      <c r="BH88" s="31">
        <f t="shared" si="310"/>
        <v>465.03</v>
      </c>
      <c r="BI88" s="31">
        <f t="shared" si="311"/>
        <v>1260.04</v>
      </c>
      <c r="BJ88" s="31">
        <f t="shared" si="312"/>
        <v>819.53</v>
      </c>
      <c r="BK88" s="31">
        <f t="shared" si="313"/>
        <v>886.34</v>
      </c>
      <c r="BL88" s="31">
        <f t="shared" si="314"/>
        <v>797.02</v>
      </c>
      <c r="BM88" s="6">
        <f t="shared" ca="1" si="339"/>
        <v>5.1400000000000001E-2</v>
      </c>
      <c r="BN88" s="6">
        <f t="shared" ca="1" si="339"/>
        <v>5.1400000000000001E-2</v>
      </c>
      <c r="BO88" s="6">
        <f t="shared" ca="1" si="339"/>
        <v>5.1400000000000001E-2</v>
      </c>
      <c r="BP88" s="6">
        <f t="shared" ca="1" si="339"/>
        <v>5.1400000000000001E-2</v>
      </c>
      <c r="BQ88" s="6">
        <f t="shared" ca="1" si="339"/>
        <v>5.1400000000000001E-2</v>
      </c>
      <c r="BR88" s="6">
        <f t="shared" ca="1" si="339"/>
        <v>5.1400000000000001E-2</v>
      </c>
      <c r="BS88" s="6">
        <f t="shared" ca="1" si="339"/>
        <v>5.1400000000000001E-2</v>
      </c>
      <c r="BT88" s="6">
        <f t="shared" ca="1" si="339"/>
        <v>5.1400000000000001E-2</v>
      </c>
      <c r="BU88" s="6">
        <f t="shared" ca="1" si="339"/>
        <v>5.1400000000000001E-2</v>
      </c>
      <c r="BV88" s="6">
        <f t="shared" ca="1" si="339"/>
        <v>5.1400000000000001E-2</v>
      </c>
      <c r="BW88" s="6">
        <f t="shared" ca="1" si="339"/>
        <v>5.1400000000000001E-2</v>
      </c>
      <c r="BX88" s="6">
        <f t="shared" ca="1" si="339"/>
        <v>5.1400000000000001E-2</v>
      </c>
      <c r="BY88" s="31">
        <f t="shared" ca="1" si="253"/>
        <v>16728.93</v>
      </c>
      <c r="BZ88" s="31">
        <f t="shared" ca="1" si="254"/>
        <v>19697.87</v>
      </c>
      <c r="CA88" s="31">
        <f t="shared" ca="1" si="255"/>
        <v>13994.09</v>
      </c>
      <c r="CB88" s="31">
        <f t="shared" ca="1" si="256"/>
        <v>6402.32</v>
      </c>
      <c r="CC88" s="31">
        <f t="shared" ca="1" si="257"/>
        <v>5039.43</v>
      </c>
      <c r="CD88" s="31">
        <f t="shared" ca="1" si="258"/>
        <v>10016.02</v>
      </c>
      <c r="CE88" s="31">
        <f t="shared" ca="1" si="259"/>
        <v>7229.72</v>
      </c>
      <c r="CF88" s="31">
        <f t="shared" ca="1" si="260"/>
        <v>4426.4399999999996</v>
      </c>
      <c r="CG88" s="31">
        <f t="shared" ca="1" si="261"/>
        <v>11993.7</v>
      </c>
      <c r="CH88" s="31">
        <f t="shared" ca="1" si="262"/>
        <v>15044.23</v>
      </c>
      <c r="CI88" s="31">
        <f t="shared" ca="1" si="263"/>
        <v>16270.67</v>
      </c>
      <c r="CJ88" s="31">
        <f t="shared" ca="1" si="264"/>
        <v>14630.99</v>
      </c>
      <c r="CK88" s="32">
        <f t="shared" ca="1" si="315"/>
        <v>1790.06</v>
      </c>
      <c r="CL88" s="32">
        <f t="shared" ca="1" si="316"/>
        <v>2107.75</v>
      </c>
      <c r="CM88" s="32">
        <f t="shared" ca="1" si="317"/>
        <v>1497.42</v>
      </c>
      <c r="CN88" s="32">
        <f t="shared" ca="1" si="318"/>
        <v>685.07</v>
      </c>
      <c r="CO88" s="32">
        <f t="shared" ca="1" si="319"/>
        <v>539.24</v>
      </c>
      <c r="CP88" s="32">
        <f t="shared" ca="1" si="320"/>
        <v>1071.75</v>
      </c>
      <c r="CQ88" s="32">
        <f t="shared" ca="1" si="321"/>
        <v>773.61</v>
      </c>
      <c r="CR88" s="32">
        <f t="shared" ca="1" si="322"/>
        <v>473.65</v>
      </c>
      <c r="CS88" s="32">
        <f t="shared" ca="1" si="323"/>
        <v>1283.3699999999999</v>
      </c>
      <c r="CT88" s="32">
        <f t="shared" ca="1" si="324"/>
        <v>1609.79</v>
      </c>
      <c r="CU88" s="32">
        <f t="shared" ca="1" si="325"/>
        <v>1741.03</v>
      </c>
      <c r="CV88" s="32">
        <f t="shared" ca="1" si="326"/>
        <v>1565.57</v>
      </c>
      <c r="CW88" s="31">
        <f t="shared" ca="1" si="327"/>
        <v>6834.7700000000023</v>
      </c>
      <c r="CX88" s="31">
        <f t="shared" ca="1" si="328"/>
        <v>8047.7699999999986</v>
      </c>
      <c r="CY88" s="31">
        <f t="shared" ca="1" si="329"/>
        <v>5717.43</v>
      </c>
      <c r="CZ88" s="31">
        <f t="shared" ca="1" si="330"/>
        <v>2204.6899999999991</v>
      </c>
      <c r="DA88" s="31">
        <f t="shared" ca="1" si="331"/>
        <v>1735.38</v>
      </c>
      <c r="DB88" s="31">
        <f t="shared" ca="1" si="332"/>
        <v>3449.09</v>
      </c>
      <c r="DC88" s="31">
        <f t="shared" ca="1" si="333"/>
        <v>2292.6999999999998</v>
      </c>
      <c r="DD88" s="31">
        <f t="shared" ca="1" si="334"/>
        <v>1403.7299999999993</v>
      </c>
      <c r="DE88" s="31">
        <f t="shared" ca="1" si="335"/>
        <v>3803.45</v>
      </c>
      <c r="DF88" s="31">
        <f t="shared" ca="1" si="336"/>
        <v>5531.8200000000006</v>
      </c>
      <c r="DG88" s="31">
        <f t="shared" ca="1" si="337"/>
        <v>5982.8000000000011</v>
      </c>
      <c r="DH88" s="31">
        <f t="shared" ca="1" si="338"/>
        <v>5379.8799999999992</v>
      </c>
      <c r="DI88" s="32">
        <f t="shared" ca="1" si="267"/>
        <v>341.74</v>
      </c>
      <c r="DJ88" s="32">
        <f t="shared" ca="1" si="268"/>
        <v>402.39</v>
      </c>
      <c r="DK88" s="32">
        <f t="shared" ca="1" si="269"/>
        <v>285.87</v>
      </c>
      <c r="DL88" s="32">
        <f t="shared" ca="1" si="270"/>
        <v>110.23</v>
      </c>
      <c r="DM88" s="32">
        <f t="shared" ca="1" si="271"/>
        <v>86.77</v>
      </c>
      <c r="DN88" s="32">
        <f t="shared" ca="1" si="272"/>
        <v>172.45</v>
      </c>
      <c r="DO88" s="32">
        <f t="shared" ca="1" si="273"/>
        <v>114.64</v>
      </c>
      <c r="DP88" s="32">
        <f t="shared" ca="1" si="274"/>
        <v>70.19</v>
      </c>
      <c r="DQ88" s="32">
        <f t="shared" ca="1" si="275"/>
        <v>190.17</v>
      </c>
      <c r="DR88" s="32">
        <f t="shared" ca="1" si="276"/>
        <v>276.58999999999997</v>
      </c>
      <c r="DS88" s="32">
        <f t="shared" ca="1" si="277"/>
        <v>299.14</v>
      </c>
      <c r="DT88" s="32">
        <f t="shared" ca="1" si="278"/>
        <v>268.99</v>
      </c>
      <c r="DU88" s="31">
        <f t="shared" ca="1" si="279"/>
        <v>923.89</v>
      </c>
      <c r="DV88" s="31">
        <f t="shared" ca="1" si="280"/>
        <v>1072.52</v>
      </c>
      <c r="DW88" s="31">
        <f t="shared" ca="1" si="281"/>
        <v>751.76</v>
      </c>
      <c r="DX88" s="31">
        <f t="shared" ca="1" si="282"/>
        <v>285.68</v>
      </c>
      <c r="DY88" s="31">
        <f t="shared" ca="1" si="283"/>
        <v>221.67</v>
      </c>
      <c r="DZ88" s="31">
        <f t="shared" ca="1" si="284"/>
        <v>434</v>
      </c>
      <c r="EA88" s="31">
        <f t="shared" ca="1" si="285"/>
        <v>284.26</v>
      </c>
      <c r="EB88" s="31">
        <f t="shared" ca="1" si="286"/>
        <v>171.37</v>
      </c>
      <c r="EC88" s="31">
        <f t="shared" ca="1" si="287"/>
        <v>457.08</v>
      </c>
      <c r="ED88" s="31">
        <f t="shared" ca="1" si="288"/>
        <v>654.58000000000004</v>
      </c>
      <c r="EE88" s="31">
        <f t="shared" ca="1" si="289"/>
        <v>696.55</v>
      </c>
      <c r="EF88" s="31">
        <f t="shared" ca="1" si="290"/>
        <v>616.42999999999995</v>
      </c>
      <c r="EG88" s="32">
        <f t="shared" ca="1" si="291"/>
        <v>8100.4000000000024</v>
      </c>
      <c r="EH88" s="32">
        <f t="shared" ca="1" si="292"/>
        <v>9522.6799999999985</v>
      </c>
      <c r="EI88" s="32">
        <f t="shared" ca="1" si="293"/>
        <v>6755.06</v>
      </c>
      <c r="EJ88" s="32">
        <f t="shared" ca="1" si="294"/>
        <v>2600.599999999999</v>
      </c>
      <c r="EK88" s="32">
        <f t="shared" ca="1" si="295"/>
        <v>2043.8200000000002</v>
      </c>
      <c r="EL88" s="32">
        <f t="shared" ca="1" si="296"/>
        <v>4055.54</v>
      </c>
      <c r="EM88" s="32">
        <f t="shared" ca="1" si="297"/>
        <v>2691.5999999999995</v>
      </c>
      <c r="EN88" s="32">
        <f t="shared" ca="1" si="298"/>
        <v>1645.2899999999995</v>
      </c>
      <c r="EO88" s="32">
        <f t="shared" ca="1" si="299"/>
        <v>4450.7</v>
      </c>
      <c r="EP88" s="32">
        <f t="shared" ca="1" si="300"/>
        <v>6462.9900000000007</v>
      </c>
      <c r="EQ88" s="32">
        <f t="shared" ca="1" si="301"/>
        <v>6978.4900000000016</v>
      </c>
      <c r="ER88" s="32">
        <f t="shared" ca="1" si="302"/>
        <v>6265.2999999999993</v>
      </c>
    </row>
    <row r="89" spans="1:148" x14ac:dyDescent="0.25">
      <c r="A89" t="s">
        <v>466</v>
      </c>
      <c r="B89" s="1" t="s">
        <v>129</v>
      </c>
      <c r="C89" t="str">
        <f t="shared" ca="1" si="265"/>
        <v>INT</v>
      </c>
      <c r="D89" t="str">
        <f t="shared" ca="1" si="266"/>
        <v>Interlakes Hydro Facility</v>
      </c>
      <c r="E89" s="48">
        <v>1264.1693700000001</v>
      </c>
      <c r="F89" s="48">
        <v>971.12511559999996</v>
      </c>
      <c r="G89" s="48">
        <v>968.71209260000001</v>
      </c>
      <c r="H89" s="48">
        <v>936.71798850000005</v>
      </c>
      <c r="I89" s="48">
        <v>0</v>
      </c>
      <c r="J89" s="48">
        <v>0</v>
      </c>
      <c r="K89" s="48">
        <v>1200.2918996999999</v>
      </c>
      <c r="L89" s="48">
        <v>1276.9183124000001</v>
      </c>
      <c r="M89" s="48">
        <v>570.83996349999995</v>
      </c>
      <c r="N89" s="48">
        <v>998.51447599999995</v>
      </c>
      <c r="O89" s="48">
        <v>92.749205399999994</v>
      </c>
      <c r="P89" s="48">
        <v>228.915359</v>
      </c>
      <c r="Q89" s="32">
        <v>31490.04</v>
      </c>
      <c r="R89" s="32">
        <v>18419.22</v>
      </c>
      <c r="S89" s="32">
        <v>15023.39</v>
      </c>
      <c r="T89" s="32">
        <v>13474.29</v>
      </c>
      <c r="U89" s="32">
        <v>0</v>
      </c>
      <c r="V89" s="32">
        <v>0</v>
      </c>
      <c r="W89" s="32">
        <v>26351.7</v>
      </c>
      <c r="X89" s="32">
        <v>27855.94</v>
      </c>
      <c r="Y89" s="32">
        <v>11760.94</v>
      </c>
      <c r="Z89" s="32">
        <v>27397.98</v>
      </c>
      <c r="AA89" s="32">
        <v>1436.15</v>
      </c>
      <c r="AB89" s="32">
        <v>6334.41</v>
      </c>
      <c r="AC89" s="2">
        <v>2.31</v>
      </c>
      <c r="AD89" s="2">
        <v>2.31</v>
      </c>
      <c r="AE89" s="2">
        <v>2.31</v>
      </c>
      <c r="AF89" s="2">
        <v>2.31</v>
      </c>
      <c r="AG89" s="2">
        <v>2.31</v>
      </c>
      <c r="AH89" s="2">
        <v>2.31</v>
      </c>
      <c r="AI89" s="2">
        <v>2.31</v>
      </c>
      <c r="AJ89" s="2">
        <v>2.31</v>
      </c>
      <c r="AK89" s="2">
        <v>2.31</v>
      </c>
      <c r="AL89" s="2">
        <v>2.31</v>
      </c>
      <c r="AM89" s="2">
        <v>2.31</v>
      </c>
      <c r="AN89" s="2">
        <v>2.31</v>
      </c>
      <c r="AO89" s="33">
        <v>727.42</v>
      </c>
      <c r="AP89" s="33">
        <v>425.48</v>
      </c>
      <c r="AQ89" s="33">
        <v>347.04</v>
      </c>
      <c r="AR89" s="33">
        <v>311.26</v>
      </c>
      <c r="AS89" s="33">
        <v>0</v>
      </c>
      <c r="AT89" s="33">
        <v>0</v>
      </c>
      <c r="AU89" s="33">
        <v>608.72</v>
      </c>
      <c r="AV89" s="33">
        <v>643.47</v>
      </c>
      <c r="AW89" s="33">
        <v>271.68</v>
      </c>
      <c r="AX89" s="33">
        <v>632.89</v>
      </c>
      <c r="AY89" s="33">
        <v>33.18</v>
      </c>
      <c r="AZ89" s="33">
        <v>146.32</v>
      </c>
      <c r="BA89" s="31">
        <f t="shared" si="303"/>
        <v>22.04</v>
      </c>
      <c r="BB89" s="31">
        <f t="shared" si="304"/>
        <v>12.89</v>
      </c>
      <c r="BC89" s="31">
        <f t="shared" si="305"/>
        <v>10.52</v>
      </c>
      <c r="BD89" s="31">
        <f t="shared" si="306"/>
        <v>53.9</v>
      </c>
      <c r="BE89" s="31">
        <f t="shared" si="307"/>
        <v>0</v>
      </c>
      <c r="BF89" s="31">
        <f t="shared" si="308"/>
        <v>0</v>
      </c>
      <c r="BG89" s="31">
        <f t="shared" si="309"/>
        <v>142.30000000000001</v>
      </c>
      <c r="BH89" s="31">
        <f t="shared" si="310"/>
        <v>150.41999999999999</v>
      </c>
      <c r="BI89" s="31">
        <f t="shared" si="311"/>
        <v>63.51</v>
      </c>
      <c r="BJ89" s="31">
        <f t="shared" si="312"/>
        <v>76.709999999999994</v>
      </c>
      <c r="BK89" s="31">
        <f t="shared" si="313"/>
        <v>4.0199999999999996</v>
      </c>
      <c r="BL89" s="31">
        <f t="shared" si="314"/>
        <v>17.739999999999998</v>
      </c>
      <c r="BM89" s="6">
        <f t="shared" ca="1" si="339"/>
        <v>1.21E-2</v>
      </c>
      <c r="BN89" s="6">
        <f t="shared" ca="1" si="339"/>
        <v>1.21E-2</v>
      </c>
      <c r="BO89" s="6">
        <f t="shared" ca="1" si="339"/>
        <v>1.21E-2</v>
      </c>
      <c r="BP89" s="6">
        <f t="shared" ca="1" si="339"/>
        <v>1.21E-2</v>
      </c>
      <c r="BQ89" s="6">
        <f t="shared" ca="1" si="339"/>
        <v>1.21E-2</v>
      </c>
      <c r="BR89" s="6">
        <f t="shared" ca="1" si="339"/>
        <v>1.21E-2</v>
      </c>
      <c r="BS89" s="6">
        <f t="shared" ca="1" si="339"/>
        <v>1.21E-2</v>
      </c>
      <c r="BT89" s="6">
        <f t="shared" ca="1" si="339"/>
        <v>1.21E-2</v>
      </c>
      <c r="BU89" s="6">
        <f t="shared" ca="1" si="339"/>
        <v>1.21E-2</v>
      </c>
      <c r="BV89" s="6">
        <f t="shared" ca="1" si="339"/>
        <v>1.21E-2</v>
      </c>
      <c r="BW89" s="6">
        <f t="shared" ca="1" si="339"/>
        <v>1.21E-2</v>
      </c>
      <c r="BX89" s="6">
        <f t="shared" ca="1" si="339"/>
        <v>1.21E-2</v>
      </c>
      <c r="BY89" s="31">
        <f t="shared" ca="1" si="253"/>
        <v>381.03</v>
      </c>
      <c r="BZ89" s="31">
        <f t="shared" ca="1" si="254"/>
        <v>222.87</v>
      </c>
      <c r="CA89" s="31">
        <f t="shared" ca="1" si="255"/>
        <v>181.78</v>
      </c>
      <c r="CB89" s="31">
        <f t="shared" ca="1" si="256"/>
        <v>163.04</v>
      </c>
      <c r="CC89" s="31">
        <f t="shared" ca="1" si="257"/>
        <v>0</v>
      </c>
      <c r="CD89" s="31">
        <f t="shared" ca="1" si="258"/>
        <v>0</v>
      </c>
      <c r="CE89" s="31">
        <f t="shared" ca="1" si="259"/>
        <v>318.86</v>
      </c>
      <c r="CF89" s="31">
        <f t="shared" ca="1" si="260"/>
        <v>337.06</v>
      </c>
      <c r="CG89" s="31">
        <f t="shared" ca="1" si="261"/>
        <v>142.31</v>
      </c>
      <c r="CH89" s="31">
        <f t="shared" ca="1" si="262"/>
        <v>331.52</v>
      </c>
      <c r="CI89" s="31">
        <f t="shared" ca="1" si="263"/>
        <v>17.38</v>
      </c>
      <c r="CJ89" s="31">
        <f t="shared" ca="1" si="264"/>
        <v>76.650000000000006</v>
      </c>
      <c r="CK89" s="32">
        <f t="shared" ca="1" si="315"/>
        <v>173.2</v>
      </c>
      <c r="CL89" s="32">
        <f t="shared" ca="1" si="316"/>
        <v>101.31</v>
      </c>
      <c r="CM89" s="32">
        <f t="shared" ca="1" si="317"/>
        <v>82.63</v>
      </c>
      <c r="CN89" s="32">
        <f t="shared" ca="1" si="318"/>
        <v>74.11</v>
      </c>
      <c r="CO89" s="32">
        <f t="shared" ca="1" si="319"/>
        <v>0</v>
      </c>
      <c r="CP89" s="32">
        <f t="shared" ca="1" si="320"/>
        <v>0</v>
      </c>
      <c r="CQ89" s="32">
        <f t="shared" ca="1" si="321"/>
        <v>144.93</v>
      </c>
      <c r="CR89" s="32">
        <f t="shared" ca="1" si="322"/>
        <v>153.21</v>
      </c>
      <c r="CS89" s="32">
        <f t="shared" ca="1" si="323"/>
        <v>64.69</v>
      </c>
      <c r="CT89" s="32">
        <f t="shared" ca="1" si="324"/>
        <v>150.69</v>
      </c>
      <c r="CU89" s="32">
        <f t="shared" ca="1" si="325"/>
        <v>7.9</v>
      </c>
      <c r="CV89" s="32">
        <f t="shared" ca="1" si="326"/>
        <v>34.840000000000003</v>
      </c>
      <c r="CW89" s="31">
        <f t="shared" ca="1" si="327"/>
        <v>-195.22999999999993</v>
      </c>
      <c r="CX89" s="31">
        <f t="shared" ca="1" si="328"/>
        <v>-114.19000000000001</v>
      </c>
      <c r="CY89" s="31">
        <f t="shared" ca="1" si="329"/>
        <v>-93.150000000000048</v>
      </c>
      <c r="CZ89" s="31">
        <f t="shared" ca="1" si="330"/>
        <v>-128.01000000000002</v>
      </c>
      <c r="DA89" s="31">
        <f t="shared" ca="1" si="331"/>
        <v>0</v>
      </c>
      <c r="DB89" s="31">
        <f t="shared" ca="1" si="332"/>
        <v>0</v>
      </c>
      <c r="DC89" s="31">
        <f t="shared" ca="1" si="333"/>
        <v>-287.23</v>
      </c>
      <c r="DD89" s="31">
        <f t="shared" ca="1" si="334"/>
        <v>-303.62</v>
      </c>
      <c r="DE89" s="31">
        <f t="shared" ca="1" si="335"/>
        <v>-128.19</v>
      </c>
      <c r="DF89" s="31">
        <f t="shared" ca="1" si="336"/>
        <v>-227.39</v>
      </c>
      <c r="DG89" s="31">
        <f t="shared" ca="1" si="337"/>
        <v>-11.919999999999998</v>
      </c>
      <c r="DH89" s="31">
        <f t="shared" ca="1" si="338"/>
        <v>-52.569999999999979</v>
      </c>
      <c r="DI89" s="32">
        <f t="shared" ca="1" si="267"/>
        <v>-9.76</v>
      </c>
      <c r="DJ89" s="32">
        <f t="shared" ca="1" si="268"/>
        <v>-5.71</v>
      </c>
      <c r="DK89" s="32">
        <f t="shared" ca="1" si="269"/>
        <v>-4.66</v>
      </c>
      <c r="DL89" s="32">
        <f t="shared" ca="1" si="270"/>
        <v>-6.4</v>
      </c>
      <c r="DM89" s="32">
        <f t="shared" ca="1" si="271"/>
        <v>0</v>
      </c>
      <c r="DN89" s="32">
        <f t="shared" ca="1" si="272"/>
        <v>0</v>
      </c>
      <c r="DO89" s="32">
        <f t="shared" ca="1" si="273"/>
        <v>-14.36</v>
      </c>
      <c r="DP89" s="32">
        <f t="shared" ca="1" si="274"/>
        <v>-15.18</v>
      </c>
      <c r="DQ89" s="32">
        <f t="shared" ca="1" si="275"/>
        <v>-6.41</v>
      </c>
      <c r="DR89" s="32">
        <f t="shared" ca="1" si="276"/>
        <v>-11.37</v>
      </c>
      <c r="DS89" s="32">
        <f t="shared" ca="1" si="277"/>
        <v>-0.6</v>
      </c>
      <c r="DT89" s="32">
        <f t="shared" ca="1" si="278"/>
        <v>-2.63</v>
      </c>
      <c r="DU89" s="31">
        <f t="shared" ca="1" si="279"/>
        <v>-26.39</v>
      </c>
      <c r="DV89" s="31">
        <f t="shared" ca="1" si="280"/>
        <v>-15.22</v>
      </c>
      <c r="DW89" s="31">
        <f t="shared" ca="1" si="281"/>
        <v>-12.25</v>
      </c>
      <c r="DX89" s="31">
        <f t="shared" ca="1" si="282"/>
        <v>-16.59</v>
      </c>
      <c r="DY89" s="31">
        <f t="shared" ca="1" si="283"/>
        <v>0</v>
      </c>
      <c r="DZ89" s="31">
        <f t="shared" ca="1" si="284"/>
        <v>0</v>
      </c>
      <c r="EA89" s="31">
        <f t="shared" ca="1" si="285"/>
        <v>-35.61</v>
      </c>
      <c r="EB89" s="31">
        <f t="shared" ca="1" si="286"/>
        <v>-37.07</v>
      </c>
      <c r="EC89" s="31">
        <f t="shared" ca="1" si="287"/>
        <v>-15.41</v>
      </c>
      <c r="ED89" s="31">
        <f t="shared" ca="1" si="288"/>
        <v>-26.91</v>
      </c>
      <c r="EE89" s="31">
        <f t="shared" ca="1" si="289"/>
        <v>-1.39</v>
      </c>
      <c r="EF89" s="31">
        <f t="shared" ca="1" si="290"/>
        <v>-6.02</v>
      </c>
      <c r="EG89" s="32">
        <f t="shared" ca="1" si="291"/>
        <v>-231.37999999999994</v>
      </c>
      <c r="EH89" s="32">
        <f t="shared" ca="1" si="292"/>
        <v>-135.12</v>
      </c>
      <c r="EI89" s="32">
        <f t="shared" ca="1" si="293"/>
        <v>-110.06000000000004</v>
      </c>
      <c r="EJ89" s="32">
        <f t="shared" ca="1" si="294"/>
        <v>-151.00000000000003</v>
      </c>
      <c r="EK89" s="32">
        <f t="shared" ca="1" si="295"/>
        <v>0</v>
      </c>
      <c r="EL89" s="32">
        <f t="shared" ca="1" si="296"/>
        <v>0</v>
      </c>
      <c r="EM89" s="32">
        <f t="shared" ca="1" si="297"/>
        <v>-337.20000000000005</v>
      </c>
      <c r="EN89" s="32">
        <f t="shared" ca="1" si="298"/>
        <v>-355.87</v>
      </c>
      <c r="EO89" s="32">
        <f t="shared" ca="1" si="299"/>
        <v>-150.01</v>
      </c>
      <c r="EP89" s="32">
        <f t="shared" ca="1" si="300"/>
        <v>-265.67</v>
      </c>
      <c r="EQ89" s="32">
        <f t="shared" ca="1" si="301"/>
        <v>-13.909999999999998</v>
      </c>
      <c r="ER89" s="32">
        <f t="shared" ca="1" si="302"/>
        <v>-61.219999999999985</v>
      </c>
    </row>
    <row r="90" spans="1:148" x14ac:dyDescent="0.25">
      <c r="A90" t="s">
        <v>496</v>
      </c>
      <c r="B90" s="1" t="s">
        <v>81</v>
      </c>
      <c r="C90" t="str">
        <f t="shared" ca="1" si="265"/>
        <v>IOR1</v>
      </c>
      <c r="D90" t="str">
        <f t="shared" ca="1" si="266"/>
        <v>Cold Lake Industrial System</v>
      </c>
      <c r="E90" s="48">
        <v>141757.39196080001</v>
      </c>
      <c r="F90" s="48">
        <v>126626.44045749999</v>
      </c>
      <c r="G90" s="48">
        <v>124708.15025200001</v>
      </c>
      <c r="H90" s="48">
        <v>70484.743975999998</v>
      </c>
      <c r="I90" s="48">
        <v>126277.2404545</v>
      </c>
      <c r="J90" s="48">
        <v>114235.824876</v>
      </c>
      <c r="K90" s="48">
        <v>126772.94680000001</v>
      </c>
      <c r="L90" s="48">
        <v>126537.89051500001</v>
      </c>
      <c r="M90" s="48">
        <v>108843.42542650001</v>
      </c>
      <c r="N90" s="48">
        <v>120153.3490495</v>
      </c>
      <c r="O90" s="48">
        <v>133051.723715</v>
      </c>
      <c r="P90" s="48">
        <v>142438.76117750001</v>
      </c>
      <c r="Q90" s="32">
        <v>3165502.01</v>
      </c>
      <c r="R90" s="32">
        <v>2174247.25</v>
      </c>
      <c r="S90" s="32">
        <v>1850745.15</v>
      </c>
      <c r="T90" s="32">
        <v>953892.36</v>
      </c>
      <c r="U90" s="32">
        <v>2008315.97</v>
      </c>
      <c r="V90" s="32">
        <v>1746580.52</v>
      </c>
      <c r="W90" s="32">
        <v>2295921.87</v>
      </c>
      <c r="X90" s="32">
        <v>2184790.48</v>
      </c>
      <c r="Y90" s="32">
        <v>1901652.69</v>
      </c>
      <c r="Z90" s="32">
        <v>3044341.08</v>
      </c>
      <c r="AA90" s="32">
        <v>2178061.9900000002</v>
      </c>
      <c r="AB90" s="32">
        <v>3447632.41</v>
      </c>
      <c r="AC90" s="2">
        <v>0.23</v>
      </c>
      <c r="AD90" s="2">
        <v>0.23</v>
      </c>
      <c r="AE90" s="2">
        <v>0.23</v>
      </c>
      <c r="AF90" s="2">
        <v>0.23</v>
      </c>
      <c r="AG90" s="2">
        <v>0.23</v>
      </c>
      <c r="AH90" s="2">
        <v>0.23</v>
      </c>
      <c r="AI90" s="2">
        <v>0.23</v>
      </c>
      <c r="AJ90" s="2">
        <v>0.23</v>
      </c>
      <c r="AK90" s="2">
        <v>0.23</v>
      </c>
      <c r="AL90" s="2">
        <v>0.23</v>
      </c>
      <c r="AM90" s="2">
        <v>0.23</v>
      </c>
      <c r="AN90" s="2">
        <v>0.23</v>
      </c>
      <c r="AO90" s="33">
        <v>7280.65</v>
      </c>
      <c r="AP90" s="33">
        <v>5000.7700000000004</v>
      </c>
      <c r="AQ90" s="33">
        <v>4256.71</v>
      </c>
      <c r="AR90" s="33">
        <v>2193.9499999999998</v>
      </c>
      <c r="AS90" s="33">
        <v>4619.13</v>
      </c>
      <c r="AT90" s="33">
        <v>4017.14</v>
      </c>
      <c r="AU90" s="33">
        <v>5280.62</v>
      </c>
      <c r="AV90" s="33">
        <v>5025.0200000000004</v>
      </c>
      <c r="AW90" s="33">
        <v>4373.8</v>
      </c>
      <c r="AX90" s="33">
        <v>7001.98</v>
      </c>
      <c r="AY90" s="33">
        <v>5009.54</v>
      </c>
      <c r="AZ90" s="33">
        <v>7929.55</v>
      </c>
      <c r="BA90" s="31">
        <f t="shared" si="303"/>
        <v>2215.85</v>
      </c>
      <c r="BB90" s="31">
        <f t="shared" si="304"/>
        <v>1521.97</v>
      </c>
      <c r="BC90" s="31">
        <f t="shared" si="305"/>
        <v>1295.52</v>
      </c>
      <c r="BD90" s="31">
        <f t="shared" si="306"/>
        <v>3815.57</v>
      </c>
      <c r="BE90" s="31">
        <f t="shared" si="307"/>
        <v>8033.26</v>
      </c>
      <c r="BF90" s="31">
        <f t="shared" si="308"/>
        <v>6986.32</v>
      </c>
      <c r="BG90" s="31">
        <f t="shared" si="309"/>
        <v>12397.98</v>
      </c>
      <c r="BH90" s="31">
        <f t="shared" si="310"/>
        <v>11797.87</v>
      </c>
      <c r="BI90" s="31">
        <f t="shared" si="311"/>
        <v>10268.92</v>
      </c>
      <c r="BJ90" s="31">
        <f t="shared" si="312"/>
        <v>8524.16</v>
      </c>
      <c r="BK90" s="31">
        <f t="shared" si="313"/>
        <v>6098.57</v>
      </c>
      <c r="BL90" s="31">
        <f t="shared" si="314"/>
        <v>9653.3700000000008</v>
      </c>
      <c r="BM90" s="6">
        <f t="shared" ca="1" si="339"/>
        <v>4.4999999999999997E-3</v>
      </c>
      <c r="BN90" s="6">
        <f t="shared" ca="1" si="339"/>
        <v>4.4999999999999997E-3</v>
      </c>
      <c r="BO90" s="6">
        <f t="shared" ca="1" si="339"/>
        <v>4.4999999999999997E-3</v>
      </c>
      <c r="BP90" s="6">
        <f t="shared" ca="1" si="339"/>
        <v>4.4999999999999997E-3</v>
      </c>
      <c r="BQ90" s="6">
        <f t="shared" ca="1" si="339"/>
        <v>4.4999999999999997E-3</v>
      </c>
      <c r="BR90" s="6">
        <f t="shared" ca="1" si="339"/>
        <v>4.4999999999999997E-3</v>
      </c>
      <c r="BS90" s="6">
        <f t="shared" ca="1" si="339"/>
        <v>4.4999999999999997E-3</v>
      </c>
      <c r="BT90" s="6">
        <f t="shared" ca="1" si="339"/>
        <v>4.4999999999999997E-3</v>
      </c>
      <c r="BU90" s="6">
        <f t="shared" ca="1" si="339"/>
        <v>4.4999999999999997E-3</v>
      </c>
      <c r="BV90" s="6">
        <f t="shared" ca="1" si="339"/>
        <v>4.4999999999999997E-3</v>
      </c>
      <c r="BW90" s="6">
        <f t="shared" ca="1" si="339"/>
        <v>4.4999999999999997E-3</v>
      </c>
      <c r="BX90" s="6">
        <f t="shared" ca="1" si="339"/>
        <v>4.4999999999999997E-3</v>
      </c>
      <c r="BY90" s="31">
        <f t="shared" ca="1" si="253"/>
        <v>14244.76</v>
      </c>
      <c r="BZ90" s="31">
        <f t="shared" ca="1" si="254"/>
        <v>9784.11</v>
      </c>
      <c r="CA90" s="31">
        <f t="shared" ca="1" si="255"/>
        <v>8328.35</v>
      </c>
      <c r="CB90" s="31">
        <f t="shared" ca="1" si="256"/>
        <v>4292.5200000000004</v>
      </c>
      <c r="CC90" s="31">
        <f t="shared" ca="1" si="257"/>
        <v>9037.42</v>
      </c>
      <c r="CD90" s="31">
        <f t="shared" ca="1" si="258"/>
        <v>7859.61</v>
      </c>
      <c r="CE90" s="31">
        <f t="shared" ca="1" si="259"/>
        <v>10331.65</v>
      </c>
      <c r="CF90" s="31">
        <f t="shared" ca="1" si="260"/>
        <v>9831.56</v>
      </c>
      <c r="CG90" s="31">
        <f t="shared" ca="1" si="261"/>
        <v>8557.44</v>
      </c>
      <c r="CH90" s="31">
        <f t="shared" ca="1" si="262"/>
        <v>13699.53</v>
      </c>
      <c r="CI90" s="31">
        <f t="shared" ca="1" si="263"/>
        <v>9801.2800000000007</v>
      </c>
      <c r="CJ90" s="31">
        <f t="shared" ca="1" si="264"/>
        <v>15514.35</v>
      </c>
      <c r="CK90" s="32">
        <f t="shared" ca="1" si="315"/>
        <v>17410.259999999998</v>
      </c>
      <c r="CL90" s="32">
        <f t="shared" ca="1" si="316"/>
        <v>11958.36</v>
      </c>
      <c r="CM90" s="32">
        <f t="shared" ca="1" si="317"/>
        <v>10179.1</v>
      </c>
      <c r="CN90" s="32">
        <f t="shared" ca="1" si="318"/>
        <v>5246.41</v>
      </c>
      <c r="CO90" s="32">
        <f t="shared" ca="1" si="319"/>
        <v>11045.74</v>
      </c>
      <c r="CP90" s="32">
        <f t="shared" ca="1" si="320"/>
        <v>9606.19</v>
      </c>
      <c r="CQ90" s="32">
        <f t="shared" ca="1" si="321"/>
        <v>12627.57</v>
      </c>
      <c r="CR90" s="32">
        <f t="shared" ca="1" si="322"/>
        <v>12016.35</v>
      </c>
      <c r="CS90" s="32">
        <f t="shared" ca="1" si="323"/>
        <v>10459.09</v>
      </c>
      <c r="CT90" s="32">
        <f t="shared" ca="1" si="324"/>
        <v>16743.88</v>
      </c>
      <c r="CU90" s="32">
        <f t="shared" ca="1" si="325"/>
        <v>11979.34</v>
      </c>
      <c r="CV90" s="32">
        <f t="shared" ca="1" si="326"/>
        <v>18961.98</v>
      </c>
      <c r="CW90" s="31">
        <f t="shared" ca="1" si="327"/>
        <v>22158.519999999997</v>
      </c>
      <c r="CX90" s="31">
        <f t="shared" ca="1" si="328"/>
        <v>15219.730000000001</v>
      </c>
      <c r="CY90" s="31">
        <f t="shared" ca="1" si="329"/>
        <v>12955.220000000001</v>
      </c>
      <c r="CZ90" s="31">
        <f t="shared" ca="1" si="330"/>
        <v>3529.4100000000003</v>
      </c>
      <c r="DA90" s="31">
        <f t="shared" ca="1" si="331"/>
        <v>7430.7699999999986</v>
      </c>
      <c r="DB90" s="31">
        <f t="shared" ca="1" si="332"/>
        <v>6462.34</v>
      </c>
      <c r="DC90" s="31">
        <f t="shared" ca="1" si="333"/>
        <v>5280.6200000000026</v>
      </c>
      <c r="DD90" s="31">
        <f t="shared" ca="1" si="334"/>
        <v>5025.0199999999986</v>
      </c>
      <c r="DE90" s="31">
        <f t="shared" ca="1" si="335"/>
        <v>4373.8099999999995</v>
      </c>
      <c r="DF90" s="31">
        <f t="shared" ca="1" si="336"/>
        <v>14917.270000000004</v>
      </c>
      <c r="DG90" s="31">
        <f t="shared" ca="1" si="337"/>
        <v>10672.510000000002</v>
      </c>
      <c r="DH90" s="31">
        <f t="shared" ca="1" si="338"/>
        <v>16893.410000000003</v>
      </c>
      <c r="DI90" s="32">
        <f t="shared" ca="1" si="267"/>
        <v>1107.93</v>
      </c>
      <c r="DJ90" s="32">
        <f t="shared" ca="1" si="268"/>
        <v>760.99</v>
      </c>
      <c r="DK90" s="32">
        <f t="shared" ca="1" si="269"/>
        <v>647.76</v>
      </c>
      <c r="DL90" s="32">
        <f t="shared" ca="1" si="270"/>
        <v>176.47</v>
      </c>
      <c r="DM90" s="32">
        <f t="shared" ca="1" si="271"/>
        <v>371.54</v>
      </c>
      <c r="DN90" s="32">
        <f t="shared" ca="1" si="272"/>
        <v>323.12</v>
      </c>
      <c r="DO90" s="32">
        <f t="shared" ca="1" si="273"/>
        <v>264.02999999999997</v>
      </c>
      <c r="DP90" s="32">
        <f t="shared" ca="1" si="274"/>
        <v>251.25</v>
      </c>
      <c r="DQ90" s="32">
        <f t="shared" ca="1" si="275"/>
        <v>218.69</v>
      </c>
      <c r="DR90" s="32">
        <f t="shared" ca="1" si="276"/>
        <v>745.86</v>
      </c>
      <c r="DS90" s="32">
        <f t="shared" ca="1" si="277"/>
        <v>533.63</v>
      </c>
      <c r="DT90" s="32">
        <f t="shared" ca="1" si="278"/>
        <v>844.67</v>
      </c>
      <c r="DU90" s="31">
        <f t="shared" ca="1" si="279"/>
        <v>2995.27</v>
      </c>
      <c r="DV90" s="31">
        <f t="shared" ca="1" si="280"/>
        <v>2028.32</v>
      </c>
      <c r="DW90" s="31">
        <f t="shared" ca="1" si="281"/>
        <v>1703.43</v>
      </c>
      <c r="DX90" s="31">
        <f t="shared" ca="1" si="282"/>
        <v>457.34</v>
      </c>
      <c r="DY90" s="31">
        <f t="shared" ca="1" si="283"/>
        <v>949.18</v>
      </c>
      <c r="DZ90" s="31">
        <f t="shared" ca="1" si="284"/>
        <v>813.16</v>
      </c>
      <c r="EA90" s="31">
        <f t="shared" ca="1" si="285"/>
        <v>654.72</v>
      </c>
      <c r="EB90" s="31">
        <f t="shared" ca="1" si="286"/>
        <v>613.46</v>
      </c>
      <c r="EC90" s="31">
        <f t="shared" ca="1" si="287"/>
        <v>525.62</v>
      </c>
      <c r="ED90" s="31">
        <f t="shared" ca="1" si="288"/>
        <v>1765.17</v>
      </c>
      <c r="EE90" s="31">
        <f t="shared" ca="1" si="289"/>
        <v>1242.55</v>
      </c>
      <c r="EF90" s="31">
        <f t="shared" ca="1" si="290"/>
        <v>1935.66</v>
      </c>
      <c r="EG90" s="32">
        <f t="shared" ca="1" si="291"/>
        <v>26261.719999999998</v>
      </c>
      <c r="EH90" s="32">
        <f t="shared" ca="1" si="292"/>
        <v>18009.04</v>
      </c>
      <c r="EI90" s="32">
        <f t="shared" ca="1" si="293"/>
        <v>15306.410000000002</v>
      </c>
      <c r="EJ90" s="32">
        <f t="shared" ca="1" si="294"/>
        <v>4163.22</v>
      </c>
      <c r="EK90" s="32">
        <f t="shared" ca="1" si="295"/>
        <v>8751.489999999998</v>
      </c>
      <c r="EL90" s="32">
        <f t="shared" ca="1" si="296"/>
        <v>7598.62</v>
      </c>
      <c r="EM90" s="32">
        <f t="shared" ca="1" si="297"/>
        <v>6199.3700000000026</v>
      </c>
      <c r="EN90" s="32">
        <f t="shared" ca="1" si="298"/>
        <v>5889.7299999999987</v>
      </c>
      <c r="EO90" s="32">
        <f t="shared" ca="1" si="299"/>
        <v>5118.119999999999</v>
      </c>
      <c r="EP90" s="32">
        <f t="shared" ca="1" si="300"/>
        <v>17428.300000000003</v>
      </c>
      <c r="EQ90" s="32">
        <f t="shared" ca="1" si="301"/>
        <v>12448.69</v>
      </c>
      <c r="ER90" s="32">
        <f t="shared" ca="1" si="302"/>
        <v>19673.740000000002</v>
      </c>
    </row>
    <row r="91" spans="1:148" x14ac:dyDescent="0.25">
      <c r="A91" t="s">
        <v>496</v>
      </c>
      <c r="B91" s="1" t="s">
        <v>258</v>
      </c>
      <c r="C91" t="str">
        <f t="shared" ca="1" si="265"/>
        <v>IOR3</v>
      </c>
      <c r="D91" t="str">
        <f t="shared" ca="1" si="266"/>
        <v>Kearl Oil Sands Industrial System</v>
      </c>
      <c r="P91" s="48">
        <v>0</v>
      </c>
      <c r="Q91" s="32"/>
      <c r="R91" s="32"/>
      <c r="S91" s="32"/>
      <c r="T91" s="32"/>
      <c r="U91" s="32"/>
      <c r="V91" s="32"/>
      <c r="W91" s="32"/>
      <c r="X91" s="32"/>
      <c r="Y91" s="32"/>
      <c r="Z91" s="32"/>
      <c r="AA91" s="32"/>
      <c r="AB91" s="32">
        <v>0</v>
      </c>
      <c r="AN91" s="2">
        <v>2.5</v>
      </c>
      <c r="AO91" s="33"/>
      <c r="AP91" s="33"/>
      <c r="AQ91" s="33"/>
      <c r="AR91" s="33"/>
      <c r="AS91" s="33"/>
      <c r="AT91" s="33"/>
      <c r="AU91" s="33"/>
      <c r="AV91" s="33"/>
      <c r="AW91" s="33"/>
      <c r="AX91" s="33"/>
      <c r="AY91" s="33"/>
      <c r="AZ91" s="33">
        <v>0</v>
      </c>
      <c r="BA91" s="31">
        <f t="shared" si="303"/>
        <v>0</v>
      </c>
      <c r="BB91" s="31">
        <f t="shared" si="304"/>
        <v>0</v>
      </c>
      <c r="BC91" s="31">
        <f t="shared" si="305"/>
        <v>0</v>
      </c>
      <c r="BD91" s="31">
        <f t="shared" si="306"/>
        <v>0</v>
      </c>
      <c r="BE91" s="31">
        <f t="shared" si="307"/>
        <v>0</v>
      </c>
      <c r="BF91" s="31">
        <f t="shared" si="308"/>
        <v>0</v>
      </c>
      <c r="BG91" s="31">
        <f t="shared" si="309"/>
        <v>0</v>
      </c>
      <c r="BH91" s="31">
        <f t="shared" si="310"/>
        <v>0</v>
      </c>
      <c r="BI91" s="31">
        <f t="shared" si="311"/>
        <v>0</v>
      </c>
      <c r="BJ91" s="31">
        <f t="shared" si="312"/>
        <v>0</v>
      </c>
      <c r="BK91" s="31">
        <f t="shared" si="313"/>
        <v>0</v>
      </c>
      <c r="BL91" s="31">
        <f t="shared" si="314"/>
        <v>0</v>
      </c>
      <c r="BM91" s="6">
        <f t="shared" ca="1" si="339"/>
        <v>3.8899999999999997E-2</v>
      </c>
      <c r="BN91" s="6">
        <f t="shared" ca="1" si="339"/>
        <v>3.8899999999999997E-2</v>
      </c>
      <c r="BO91" s="6">
        <f t="shared" ca="1" si="339"/>
        <v>3.8899999999999997E-2</v>
      </c>
      <c r="BP91" s="6">
        <f t="shared" ca="1" si="339"/>
        <v>3.8899999999999997E-2</v>
      </c>
      <c r="BQ91" s="6">
        <f t="shared" ca="1" si="339"/>
        <v>3.8899999999999997E-2</v>
      </c>
      <c r="BR91" s="6">
        <f t="shared" ca="1" si="339"/>
        <v>3.8899999999999997E-2</v>
      </c>
      <c r="BS91" s="6">
        <f t="shared" ca="1" si="339"/>
        <v>3.8899999999999997E-2</v>
      </c>
      <c r="BT91" s="6">
        <f t="shared" ca="1" si="339"/>
        <v>3.8899999999999997E-2</v>
      </c>
      <c r="BU91" s="6">
        <f t="shared" ca="1" si="339"/>
        <v>3.8899999999999997E-2</v>
      </c>
      <c r="BV91" s="6">
        <f t="shared" ca="1" si="339"/>
        <v>3.8899999999999997E-2</v>
      </c>
      <c r="BW91" s="6">
        <f t="shared" ca="1" si="339"/>
        <v>3.8899999999999997E-2</v>
      </c>
      <c r="BX91" s="6">
        <f t="shared" ca="1" si="339"/>
        <v>3.8899999999999997E-2</v>
      </c>
      <c r="BY91" s="31">
        <f t="shared" ca="1" si="253"/>
        <v>0</v>
      </c>
      <c r="BZ91" s="31">
        <f t="shared" ca="1" si="254"/>
        <v>0</v>
      </c>
      <c r="CA91" s="31">
        <f t="shared" ca="1" si="255"/>
        <v>0</v>
      </c>
      <c r="CB91" s="31">
        <f t="shared" ca="1" si="256"/>
        <v>0</v>
      </c>
      <c r="CC91" s="31">
        <f t="shared" ca="1" si="257"/>
        <v>0</v>
      </c>
      <c r="CD91" s="31">
        <f t="shared" ca="1" si="258"/>
        <v>0</v>
      </c>
      <c r="CE91" s="31">
        <f t="shared" ca="1" si="259"/>
        <v>0</v>
      </c>
      <c r="CF91" s="31">
        <f t="shared" ca="1" si="260"/>
        <v>0</v>
      </c>
      <c r="CG91" s="31">
        <f t="shared" ca="1" si="261"/>
        <v>0</v>
      </c>
      <c r="CH91" s="31">
        <f t="shared" ca="1" si="262"/>
        <v>0</v>
      </c>
      <c r="CI91" s="31">
        <f t="shared" ca="1" si="263"/>
        <v>0</v>
      </c>
      <c r="CJ91" s="31">
        <f t="shared" ca="1" si="264"/>
        <v>0</v>
      </c>
      <c r="CK91" s="32">
        <f t="shared" ca="1" si="315"/>
        <v>0</v>
      </c>
      <c r="CL91" s="32">
        <f t="shared" ca="1" si="316"/>
        <v>0</v>
      </c>
      <c r="CM91" s="32">
        <f t="shared" ca="1" si="317"/>
        <v>0</v>
      </c>
      <c r="CN91" s="32">
        <f t="shared" ca="1" si="318"/>
        <v>0</v>
      </c>
      <c r="CO91" s="32">
        <f t="shared" ca="1" si="319"/>
        <v>0</v>
      </c>
      <c r="CP91" s="32">
        <f t="shared" ca="1" si="320"/>
        <v>0</v>
      </c>
      <c r="CQ91" s="32">
        <f t="shared" ca="1" si="321"/>
        <v>0</v>
      </c>
      <c r="CR91" s="32">
        <f t="shared" ca="1" si="322"/>
        <v>0</v>
      </c>
      <c r="CS91" s="32">
        <f t="shared" ca="1" si="323"/>
        <v>0</v>
      </c>
      <c r="CT91" s="32">
        <f t="shared" ca="1" si="324"/>
        <v>0</v>
      </c>
      <c r="CU91" s="32">
        <f t="shared" ca="1" si="325"/>
        <v>0</v>
      </c>
      <c r="CV91" s="32">
        <f t="shared" ca="1" si="326"/>
        <v>0</v>
      </c>
      <c r="CW91" s="31">
        <f t="shared" ca="1" si="327"/>
        <v>0</v>
      </c>
      <c r="CX91" s="31">
        <f t="shared" ca="1" si="328"/>
        <v>0</v>
      </c>
      <c r="CY91" s="31">
        <f t="shared" ca="1" si="329"/>
        <v>0</v>
      </c>
      <c r="CZ91" s="31">
        <f t="shared" ca="1" si="330"/>
        <v>0</v>
      </c>
      <c r="DA91" s="31">
        <f t="shared" ca="1" si="331"/>
        <v>0</v>
      </c>
      <c r="DB91" s="31">
        <f t="shared" ca="1" si="332"/>
        <v>0</v>
      </c>
      <c r="DC91" s="31">
        <f t="shared" ca="1" si="333"/>
        <v>0</v>
      </c>
      <c r="DD91" s="31">
        <f t="shared" ca="1" si="334"/>
        <v>0</v>
      </c>
      <c r="DE91" s="31">
        <f t="shared" ca="1" si="335"/>
        <v>0</v>
      </c>
      <c r="DF91" s="31">
        <f t="shared" ca="1" si="336"/>
        <v>0</v>
      </c>
      <c r="DG91" s="31">
        <f t="shared" ca="1" si="337"/>
        <v>0</v>
      </c>
      <c r="DH91" s="31">
        <f t="shared" ca="1" si="338"/>
        <v>0</v>
      </c>
      <c r="DI91" s="32">
        <f t="shared" ca="1" si="267"/>
        <v>0</v>
      </c>
      <c r="DJ91" s="32">
        <f t="shared" ca="1" si="268"/>
        <v>0</v>
      </c>
      <c r="DK91" s="32">
        <f t="shared" ca="1" si="269"/>
        <v>0</v>
      </c>
      <c r="DL91" s="32">
        <f t="shared" ca="1" si="270"/>
        <v>0</v>
      </c>
      <c r="DM91" s="32">
        <f t="shared" ca="1" si="271"/>
        <v>0</v>
      </c>
      <c r="DN91" s="32">
        <f t="shared" ca="1" si="272"/>
        <v>0</v>
      </c>
      <c r="DO91" s="32">
        <f t="shared" ca="1" si="273"/>
        <v>0</v>
      </c>
      <c r="DP91" s="32">
        <f t="shared" ca="1" si="274"/>
        <v>0</v>
      </c>
      <c r="DQ91" s="32">
        <f t="shared" ca="1" si="275"/>
        <v>0</v>
      </c>
      <c r="DR91" s="32">
        <f t="shared" ca="1" si="276"/>
        <v>0</v>
      </c>
      <c r="DS91" s="32">
        <f t="shared" ca="1" si="277"/>
        <v>0</v>
      </c>
      <c r="DT91" s="32">
        <f t="shared" ca="1" si="278"/>
        <v>0</v>
      </c>
      <c r="DU91" s="31">
        <f t="shared" ca="1" si="279"/>
        <v>0</v>
      </c>
      <c r="DV91" s="31">
        <f t="shared" ca="1" si="280"/>
        <v>0</v>
      </c>
      <c r="DW91" s="31">
        <f t="shared" ca="1" si="281"/>
        <v>0</v>
      </c>
      <c r="DX91" s="31">
        <f t="shared" ca="1" si="282"/>
        <v>0</v>
      </c>
      <c r="DY91" s="31">
        <f t="shared" ca="1" si="283"/>
        <v>0</v>
      </c>
      <c r="DZ91" s="31">
        <f t="shared" ca="1" si="284"/>
        <v>0</v>
      </c>
      <c r="EA91" s="31">
        <f t="shared" ca="1" si="285"/>
        <v>0</v>
      </c>
      <c r="EB91" s="31">
        <f t="shared" ca="1" si="286"/>
        <v>0</v>
      </c>
      <c r="EC91" s="31">
        <f t="shared" ca="1" si="287"/>
        <v>0</v>
      </c>
      <c r="ED91" s="31">
        <f t="shared" ca="1" si="288"/>
        <v>0</v>
      </c>
      <c r="EE91" s="31">
        <f t="shared" ca="1" si="289"/>
        <v>0</v>
      </c>
      <c r="EF91" s="31">
        <f t="shared" ca="1" si="290"/>
        <v>0</v>
      </c>
      <c r="EG91" s="32">
        <f t="shared" ca="1" si="291"/>
        <v>0</v>
      </c>
      <c r="EH91" s="32">
        <f t="shared" ca="1" si="292"/>
        <v>0</v>
      </c>
      <c r="EI91" s="32">
        <f t="shared" ca="1" si="293"/>
        <v>0</v>
      </c>
      <c r="EJ91" s="32">
        <f t="shared" ca="1" si="294"/>
        <v>0</v>
      </c>
      <c r="EK91" s="32">
        <f t="shared" ca="1" si="295"/>
        <v>0</v>
      </c>
      <c r="EL91" s="32">
        <f t="shared" ca="1" si="296"/>
        <v>0</v>
      </c>
      <c r="EM91" s="32">
        <f t="shared" ca="1" si="297"/>
        <v>0</v>
      </c>
      <c r="EN91" s="32">
        <f t="shared" ca="1" si="298"/>
        <v>0</v>
      </c>
      <c r="EO91" s="32">
        <f t="shared" ca="1" si="299"/>
        <v>0</v>
      </c>
      <c r="EP91" s="32">
        <f t="shared" ca="1" si="300"/>
        <v>0</v>
      </c>
      <c r="EQ91" s="32">
        <f t="shared" ca="1" si="301"/>
        <v>0</v>
      </c>
      <c r="ER91" s="32">
        <f t="shared" ca="1" si="302"/>
        <v>0</v>
      </c>
    </row>
    <row r="92" spans="1:148" x14ac:dyDescent="0.25">
      <c r="A92" t="s">
        <v>497</v>
      </c>
      <c r="B92" s="1" t="s">
        <v>258</v>
      </c>
      <c r="C92" t="str">
        <f t="shared" ca="1" si="265"/>
        <v>IOR3</v>
      </c>
      <c r="D92" t="str">
        <f t="shared" ca="1" si="266"/>
        <v>Kearl Oil Sands Industrial System</v>
      </c>
      <c r="E92" s="48">
        <v>0</v>
      </c>
      <c r="F92" s="48">
        <v>0</v>
      </c>
      <c r="G92" s="48">
        <v>0</v>
      </c>
      <c r="H92" s="48">
        <v>0</v>
      </c>
      <c r="I92" s="48">
        <v>0</v>
      </c>
      <c r="J92" s="48">
        <v>0</v>
      </c>
      <c r="K92" s="48">
        <v>0</v>
      </c>
      <c r="L92" s="48">
        <v>0</v>
      </c>
      <c r="M92" s="48">
        <v>0</v>
      </c>
      <c r="N92" s="48">
        <v>0</v>
      </c>
      <c r="O92" s="48">
        <v>0</v>
      </c>
      <c r="Q92" s="32">
        <v>0</v>
      </c>
      <c r="R92" s="32">
        <v>0</v>
      </c>
      <c r="S92" s="32">
        <v>0</v>
      </c>
      <c r="T92" s="32">
        <v>0</v>
      </c>
      <c r="U92" s="32">
        <v>0</v>
      </c>
      <c r="V92" s="32">
        <v>0</v>
      </c>
      <c r="W92" s="32">
        <v>0</v>
      </c>
      <c r="X92" s="32">
        <v>0</v>
      </c>
      <c r="Y92" s="32">
        <v>0</v>
      </c>
      <c r="Z92" s="32">
        <v>0</v>
      </c>
      <c r="AA92" s="32">
        <v>0</v>
      </c>
      <c r="AB92" s="32"/>
      <c r="AC92" s="2">
        <v>2.5</v>
      </c>
      <c r="AD92" s="2">
        <v>2.5</v>
      </c>
      <c r="AE92" s="2">
        <v>2.5</v>
      </c>
      <c r="AF92" s="2">
        <v>2.5</v>
      </c>
      <c r="AG92" s="2">
        <v>2.5</v>
      </c>
      <c r="AH92" s="2">
        <v>2.5</v>
      </c>
      <c r="AI92" s="2">
        <v>2.5</v>
      </c>
      <c r="AJ92" s="2">
        <v>2.5</v>
      </c>
      <c r="AK92" s="2">
        <v>2.5</v>
      </c>
      <c r="AL92" s="2">
        <v>2.5</v>
      </c>
      <c r="AM92" s="2">
        <v>2.5</v>
      </c>
      <c r="AO92" s="33">
        <v>0</v>
      </c>
      <c r="AP92" s="33">
        <v>0</v>
      </c>
      <c r="AQ92" s="33">
        <v>0</v>
      </c>
      <c r="AR92" s="33">
        <v>0</v>
      </c>
      <c r="AS92" s="33">
        <v>0</v>
      </c>
      <c r="AT92" s="33">
        <v>0</v>
      </c>
      <c r="AU92" s="33">
        <v>0</v>
      </c>
      <c r="AV92" s="33">
        <v>0</v>
      </c>
      <c r="AW92" s="33">
        <v>0</v>
      </c>
      <c r="AX92" s="33">
        <v>0</v>
      </c>
      <c r="AY92" s="33">
        <v>0</v>
      </c>
      <c r="AZ92" s="33"/>
      <c r="BA92" s="31">
        <f t="shared" si="303"/>
        <v>0</v>
      </c>
      <c r="BB92" s="31">
        <f t="shared" si="304"/>
        <v>0</v>
      </c>
      <c r="BC92" s="31">
        <f t="shared" si="305"/>
        <v>0</v>
      </c>
      <c r="BD92" s="31">
        <f t="shared" si="306"/>
        <v>0</v>
      </c>
      <c r="BE92" s="31">
        <f t="shared" si="307"/>
        <v>0</v>
      </c>
      <c r="BF92" s="31">
        <f t="shared" si="308"/>
        <v>0</v>
      </c>
      <c r="BG92" s="31">
        <f t="shared" si="309"/>
        <v>0</v>
      </c>
      <c r="BH92" s="31">
        <f t="shared" si="310"/>
        <v>0</v>
      </c>
      <c r="BI92" s="31">
        <f t="shared" si="311"/>
        <v>0</v>
      </c>
      <c r="BJ92" s="31">
        <f t="shared" si="312"/>
        <v>0</v>
      </c>
      <c r="BK92" s="31">
        <f t="shared" si="313"/>
        <v>0</v>
      </c>
      <c r="BL92" s="31">
        <f t="shared" si="314"/>
        <v>0</v>
      </c>
      <c r="BM92" s="6">
        <f t="shared" ca="1" si="339"/>
        <v>3.8899999999999997E-2</v>
      </c>
      <c r="BN92" s="6">
        <f t="shared" ca="1" si="339"/>
        <v>3.8899999999999997E-2</v>
      </c>
      <c r="BO92" s="6">
        <f t="shared" ca="1" si="339"/>
        <v>3.8899999999999997E-2</v>
      </c>
      <c r="BP92" s="6">
        <f t="shared" ca="1" si="339"/>
        <v>3.8899999999999997E-2</v>
      </c>
      <c r="BQ92" s="6">
        <f t="shared" ca="1" si="339"/>
        <v>3.8899999999999997E-2</v>
      </c>
      <c r="BR92" s="6">
        <f t="shared" ca="1" si="339"/>
        <v>3.8899999999999997E-2</v>
      </c>
      <c r="BS92" s="6">
        <f t="shared" ca="1" si="339"/>
        <v>3.8899999999999997E-2</v>
      </c>
      <c r="BT92" s="6">
        <f t="shared" ca="1" si="339"/>
        <v>3.8899999999999997E-2</v>
      </c>
      <c r="BU92" s="6">
        <f t="shared" ca="1" si="339"/>
        <v>3.8899999999999997E-2</v>
      </c>
      <c r="BV92" s="6">
        <f t="shared" ca="1" si="339"/>
        <v>3.8899999999999997E-2</v>
      </c>
      <c r="BW92" s="6">
        <f t="shared" ca="1" si="339"/>
        <v>3.8899999999999997E-2</v>
      </c>
      <c r="BX92" s="6">
        <f t="shared" ca="1" si="339"/>
        <v>3.8899999999999997E-2</v>
      </c>
      <c r="BY92" s="31">
        <f t="shared" ca="1" si="253"/>
        <v>0</v>
      </c>
      <c r="BZ92" s="31">
        <f t="shared" ca="1" si="254"/>
        <v>0</v>
      </c>
      <c r="CA92" s="31">
        <f t="shared" ca="1" si="255"/>
        <v>0</v>
      </c>
      <c r="CB92" s="31">
        <f t="shared" ca="1" si="256"/>
        <v>0</v>
      </c>
      <c r="CC92" s="31">
        <f t="shared" ca="1" si="257"/>
        <v>0</v>
      </c>
      <c r="CD92" s="31">
        <f t="shared" ca="1" si="258"/>
        <v>0</v>
      </c>
      <c r="CE92" s="31">
        <f t="shared" ca="1" si="259"/>
        <v>0</v>
      </c>
      <c r="CF92" s="31">
        <f t="shared" ca="1" si="260"/>
        <v>0</v>
      </c>
      <c r="CG92" s="31">
        <f t="shared" ca="1" si="261"/>
        <v>0</v>
      </c>
      <c r="CH92" s="31">
        <f t="shared" ca="1" si="262"/>
        <v>0</v>
      </c>
      <c r="CI92" s="31">
        <f t="shared" ca="1" si="263"/>
        <v>0</v>
      </c>
      <c r="CJ92" s="31">
        <f t="shared" ca="1" si="264"/>
        <v>0</v>
      </c>
      <c r="CK92" s="32">
        <f t="shared" ca="1" si="315"/>
        <v>0</v>
      </c>
      <c r="CL92" s="32">
        <f t="shared" ca="1" si="316"/>
        <v>0</v>
      </c>
      <c r="CM92" s="32">
        <f t="shared" ca="1" si="317"/>
        <v>0</v>
      </c>
      <c r="CN92" s="32">
        <f t="shared" ca="1" si="318"/>
        <v>0</v>
      </c>
      <c r="CO92" s="32">
        <f t="shared" ca="1" si="319"/>
        <v>0</v>
      </c>
      <c r="CP92" s="32">
        <f t="shared" ca="1" si="320"/>
        <v>0</v>
      </c>
      <c r="CQ92" s="32">
        <f t="shared" ca="1" si="321"/>
        <v>0</v>
      </c>
      <c r="CR92" s="32">
        <f t="shared" ca="1" si="322"/>
        <v>0</v>
      </c>
      <c r="CS92" s="32">
        <f t="shared" ca="1" si="323"/>
        <v>0</v>
      </c>
      <c r="CT92" s="32">
        <f t="shared" ca="1" si="324"/>
        <v>0</v>
      </c>
      <c r="CU92" s="32">
        <f t="shared" ca="1" si="325"/>
        <v>0</v>
      </c>
      <c r="CV92" s="32">
        <f t="shared" ca="1" si="326"/>
        <v>0</v>
      </c>
      <c r="CW92" s="31">
        <f t="shared" ca="1" si="327"/>
        <v>0</v>
      </c>
      <c r="CX92" s="31">
        <f t="shared" ca="1" si="328"/>
        <v>0</v>
      </c>
      <c r="CY92" s="31">
        <f t="shared" ca="1" si="329"/>
        <v>0</v>
      </c>
      <c r="CZ92" s="31">
        <f t="shared" ca="1" si="330"/>
        <v>0</v>
      </c>
      <c r="DA92" s="31">
        <f t="shared" ca="1" si="331"/>
        <v>0</v>
      </c>
      <c r="DB92" s="31">
        <f t="shared" ca="1" si="332"/>
        <v>0</v>
      </c>
      <c r="DC92" s="31">
        <f t="shared" ca="1" si="333"/>
        <v>0</v>
      </c>
      <c r="DD92" s="31">
        <f t="shared" ca="1" si="334"/>
        <v>0</v>
      </c>
      <c r="DE92" s="31">
        <f t="shared" ca="1" si="335"/>
        <v>0</v>
      </c>
      <c r="DF92" s="31">
        <f t="shared" ca="1" si="336"/>
        <v>0</v>
      </c>
      <c r="DG92" s="31">
        <f t="shared" ca="1" si="337"/>
        <v>0</v>
      </c>
      <c r="DH92" s="31">
        <f t="shared" ca="1" si="338"/>
        <v>0</v>
      </c>
      <c r="DI92" s="32">
        <f t="shared" ca="1" si="267"/>
        <v>0</v>
      </c>
      <c r="DJ92" s="32">
        <f t="shared" ca="1" si="268"/>
        <v>0</v>
      </c>
      <c r="DK92" s="32">
        <f t="shared" ca="1" si="269"/>
        <v>0</v>
      </c>
      <c r="DL92" s="32">
        <f t="shared" ca="1" si="270"/>
        <v>0</v>
      </c>
      <c r="DM92" s="32">
        <f t="shared" ca="1" si="271"/>
        <v>0</v>
      </c>
      <c r="DN92" s="32">
        <f t="shared" ca="1" si="272"/>
        <v>0</v>
      </c>
      <c r="DO92" s="32">
        <f t="shared" ca="1" si="273"/>
        <v>0</v>
      </c>
      <c r="DP92" s="32">
        <f t="shared" ca="1" si="274"/>
        <v>0</v>
      </c>
      <c r="DQ92" s="32">
        <f t="shared" ca="1" si="275"/>
        <v>0</v>
      </c>
      <c r="DR92" s="32">
        <f t="shared" ca="1" si="276"/>
        <v>0</v>
      </c>
      <c r="DS92" s="32">
        <f t="shared" ca="1" si="277"/>
        <v>0</v>
      </c>
      <c r="DT92" s="32">
        <f t="shared" ca="1" si="278"/>
        <v>0</v>
      </c>
      <c r="DU92" s="31">
        <f t="shared" ca="1" si="279"/>
        <v>0</v>
      </c>
      <c r="DV92" s="31">
        <f t="shared" ca="1" si="280"/>
        <v>0</v>
      </c>
      <c r="DW92" s="31">
        <f t="shared" ca="1" si="281"/>
        <v>0</v>
      </c>
      <c r="DX92" s="31">
        <f t="shared" ca="1" si="282"/>
        <v>0</v>
      </c>
      <c r="DY92" s="31">
        <f t="shared" ca="1" si="283"/>
        <v>0</v>
      </c>
      <c r="DZ92" s="31">
        <f t="shared" ca="1" si="284"/>
        <v>0</v>
      </c>
      <c r="EA92" s="31">
        <f t="shared" ca="1" si="285"/>
        <v>0</v>
      </c>
      <c r="EB92" s="31">
        <f t="shared" ca="1" si="286"/>
        <v>0</v>
      </c>
      <c r="EC92" s="31">
        <f t="shared" ca="1" si="287"/>
        <v>0</v>
      </c>
      <c r="ED92" s="31">
        <f t="shared" ca="1" si="288"/>
        <v>0</v>
      </c>
      <c r="EE92" s="31">
        <f t="shared" ca="1" si="289"/>
        <v>0</v>
      </c>
      <c r="EF92" s="31">
        <f t="shared" ca="1" si="290"/>
        <v>0</v>
      </c>
      <c r="EG92" s="32">
        <f t="shared" ca="1" si="291"/>
        <v>0</v>
      </c>
      <c r="EH92" s="32">
        <f t="shared" ca="1" si="292"/>
        <v>0</v>
      </c>
      <c r="EI92" s="32">
        <f t="shared" ca="1" si="293"/>
        <v>0</v>
      </c>
      <c r="EJ92" s="32">
        <f t="shared" ca="1" si="294"/>
        <v>0</v>
      </c>
      <c r="EK92" s="32">
        <f t="shared" ca="1" si="295"/>
        <v>0</v>
      </c>
      <c r="EL92" s="32">
        <f t="shared" ca="1" si="296"/>
        <v>0</v>
      </c>
      <c r="EM92" s="32">
        <f t="shared" ca="1" si="297"/>
        <v>0</v>
      </c>
      <c r="EN92" s="32">
        <f t="shared" ca="1" si="298"/>
        <v>0</v>
      </c>
      <c r="EO92" s="32">
        <f t="shared" ca="1" si="299"/>
        <v>0</v>
      </c>
      <c r="EP92" s="32">
        <f t="shared" ca="1" si="300"/>
        <v>0</v>
      </c>
      <c r="EQ92" s="32">
        <f t="shared" ca="1" si="301"/>
        <v>0</v>
      </c>
      <c r="ER92" s="32">
        <f t="shared" ca="1" si="302"/>
        <v>0</v>
      </c>
    </row>
    <row r="93" spans="1:148" x14ac:dyDescent="0.25">
      <c r="A93" t="s">
        <v>466</v>
      </c>
      <c r="B93" s="1" t="s">
        <v>130</v>
      </c>
      <c r="C93" t="str">
        <f t="shared" ca="1" si="265"/>
        <v>KAN</v>
      </c>
      <c r="D93" t="str">
        <f t="shared" ca="1" si="266"/>
        <v>Kananaskis Hydro Facility</v>
      </c>
      <c r="E93" s="48">
        <v>5149.7857776999999</v>
      </c>
      <c r="F93" s="48">
        <v>4802.1911766000003</v>
      </c>
      <c r="G93" s="48">
        <v>5473.0625473999999</v>
      </c>
      <c r="H93" s="48">
        <v>6654.7774407999996</v>
      </c>
      <c r="I93" s="48">
        <v>11917.817197</v>
      </c>
      <c r="J93" s="48">
        <v>10961.592231000001</v>
      </c>
      <c r="K93" s="48">
        <v>11617.768216</v>
      </c>
      <c r="L93" s="48">
        <v>8585.0430534000006</v>
      </c>
      <c r="M93" s="48">
        <v>5830.8347487999999</v>
      </c>
      <c r="N93" s="48">
        <v>6459.3826614</v>
      </c>
      <c r="O93" s="48">
        <v>6092.2121273000002</v>
      </c>
      <c r="P93" s="48">
        <v>4755.8131217999999</v>
      </c>
      <c r="Q93" s="32">
        <v>118807.31</v>
      </c>
      <c r="R93" s="32">
        <v>82705.37</v>
      </c>
      <c r="S93" s="32">
        <v>80785.09</v>
      </c>
      <c r="T93" s="32">
        <v>92025.96</v>
      </c>
      <c r="U93" s="32">
        <v>188521.03</v>
      </c>
      <c r="V93" s="32">
        <v>170724.25</v>
      </c>
      <c r="W93" s="32">
        <v>214519.55</v>
      </c>
      <c r="X93" s="32">
        <v>155150.63</v>
      </c>
      <c r="Y93" s="32">
        <v>101806.63</v>
      </c>
      <c r="Z93" s="32">
        <v>162767.19</v>
      </c>
      <c r="AA93" s="32">
        <v>98641.83</v>
      </c>
      <c r="AB93" s="32">
        <v>115761.46</v>
      </c>
      <c r="AC93" s="2">
        <v>0.74</v>
      </c>
      <c r="AD93" s="2">
        <v>0.74</v>
      </c>
      <c r="AE93" s="2">
        <v>0.74</v>
      </c>
      <c r="AF93" s="2">
        <v>0.74</v>
      </c>
      <c r="AG93" s="2">
        <v>0.74</v>
      </c>
      <c r="AH93" s="2">
        <v>0.74</v>
      </c>
      <c r="AI93" s="2">
        <v>0.74</v>
      </c>
      <c r="AJ93" s="2">
        <v>0.74</v>
      </c>
      <c r="AK93" s="2">
        <v>0.74</v>
      </c>
      <c r="AL93" s="2">
        <v>0.74</v>
      </c>
      <c r="AM93" s="2">
        <v>0.74</v>
      </c>
      <c r="AN93" s="2">
        <v>0.74</v>
      </c>
      <c r="AO93" s="33">
        <v>879.17</v>
      </c>
      <c r="AP93" s="33">
        <v>612.02</v>
      </c>
      <c r="AQ93" s="33">
        <v>597.80999999999995</v>
      </c>
      <c r="AR93" s="33">
        <v>680.99</v>
      </c>
      <c r="AS93" s="33">
        <v>1395.06</v>
      </c>
      <c r="AT93" s="33">
        <v>1263.3599999999999</v>
      </c>
      <c r="AU93" s="33">
        <v>1587.44</v>
      </c>
      <c r="AV93" s="33">
        <v>1148.1099999999999</v>
      </c>
      <c r="AW93" s="33">
        <v>753.37</v>
      </c>
      <c r="AX93" s="33">
        <v>1204.48</v>
      </c>
      <c r="AY93" s="33">
        <v>729.95</v>
      </c>
      <c r="AZ93" s="33">
        <v>856.63</v>
      </c>
      <c r="BA93" s="31">
        <f t="shared" si="303"/>
        <v>83.17</v>
      </c>
      <c r="BB93" s="31">
        <f t="shared" si="304"/>
        <v>57.89</v>
      </c>
      <c r="BC93" s="31">
        <f t="shared" si="305"/>
        <v>56.55</v>
      </c>
      <c r="BD93" s="31">
        <f t="shared" si="306"/>
        <v>368.1</v>
      </c>
      <c r="BE93" s="31">
        <f t="shared" si="307"/>
        <v>754.08</v>
      </c>
      <c r="BF93" s="31">
        <f t="shared" si="308"/>
        <v>682.9</v>
      </c>
      <c r="BG93" s="31">
        <f t="shared" si="309"/>
        <v>1158.4100000000001</v>
      </c>
      <c r="BH93" s="31">
        <f t="shared" si="310"/>
        <v>837.81</v>
      </c>
      <c r="BI93" s="31">
        <f t="shared" si="311"/>
        <v>549.76</v>
      </c>
      <c r="BJ93" s="31">
        <f t="shared" si="312"/>
        <v>455.75</v>
      </c>
      <c r="BK93" s="31">
        <f t="shared" si="313"/>
        <v>276.2</v>
      </c>
      <c r="BL93" s="31">
        <f t="shared" si="314"/>
        <v>324.13</v>
      </c>
      <c r="BM93" s="6">
        <f t="shared" ca="1" si="339"/>
        <v>-1.1599999999999999E-2</v>
      </c>
      <c r="BN93" s="6">
        <f t="shared" ca="1" si="339"/>
        <v>-1.1599999999999999E-2</v>
      </c>
      <c r="BO93" s="6">
        <f t="shared" ca="1" si="339"/>
        <v>-1.1599999999999999E-2</v>
      </c>
      <c r="BP93" s="6">
        <f t="shared" ca="1" si="339"/>
        <v>-1.1599999999999999E-2</v>
      </c>
      <c r="BQ93" s="6">
        <f t="shared" ca="1" si="339"/>
        <v>-1.1599999999999999E-2</v>
      </c>
      <c r="BR93" s="6">
        <f t="shared" ca="1" si="339"/>
        <v>-1.1599999999999999E-2</v>
      </c>
      <c r="BS93" s="6">
        <f t="shared" ca="1" si="339"/>
        <v>-1.1599999999999999E-2</v>
      </c>
      <c r="BT93" s="6">
        <f t="shared" ca="1" si="339"/>
        <v>-1.1599999999999999E-2</v>
      </c>
      <c r="BU93" s="6">
        <f t="shared" ca="1" si="339"/>
        <v>-1.1599999999999999E-2</v>
      </c>
      <c r="BV93" s="6">
        <f t="shared" ca="1" si="339"/>
        <v>-1.1599999999999999E-2</v>
      </c>
      <c r="BW93" s="6">
        <f t="shared" ca="1" si="339"/>
        <v>-1.1599999999999999E-2</v>
      </c>
      <c r="BX93" s="6">
        <f t="shared" ca="1" si="339"/>
        <v>-1.1599999999999999E-2</v>
      </c>
      <c r="BY93" s="31">
        <f t="shared" ca="1" si="253"/>
        <v>-1378.16</v>
      </c>
      <c r="BZ93" s="31">
        <f t="shared" ca="1" si="254"/>
        <v>-959.38</v>
      </c>
      <c r="CA93" s="31">
        <f t="shared" ca="1" si="255"/>
        <v>-937.11</v>
      </c>
      <c r="CB93" s="31">
        <f t="shared" ca="1" si="256"/>
        <v>-1067.5</v>
      </c>
      <c r="CC93" s="31">
        <f t="shared" ca="1" si="257"/>
        <v>-2186.84</v>
      </c>
      <c r="CD93" s="31">
        <f t="shared" ca="1" si="258"/>
        <v>-1980.4</v>
      </c>
      <c r="CE93" s="31">
        <f t="shared" ca="1" si="259"/>
        <v>-2488.4299999999998</v>
      </c>
      <c r="CF93" s="31">
        <f t="shared" ca="1" si="260"/>
        <v>-1799.75</v>
      </c>
      <c r="CG93" s="31">
        <f t="shared" ca="1" si="261"/>
        <v>-1180.96</v>
      </c>
      <c r="CH93" s="31">
        <f t="shared" ca="1" si="262"/>
        <v>-1888.1</v>
      </c>
      <c r="CI93" s="31">
        <f t="shared" ca="1" si="263"/>
        <v>-1144.25</v>
      </c>
      <c r="CJ93" s="31">
        <f t="shared" ca="1" si="264"/>
        <v>-1342.83</v>
      </c>
      <c r="CK93" s="32">
        <f t="shared" ca="1" si="315"/>
        <v>653.44000000000005</v>
      </c>
      <c r="CL93" s="32">
        <f t="shared" ca="1" si="316"/>
        <v>454.88</v>
      </c>
      <c r="CM93" s="32">
        <f t="shared" ca="1" si="317"/>
        <v>444.32</v>
      </c>
      <c r="CN93" s="32">
        <f t="shared" ca="1" si="318"/>
        <v>506.14</v>
      </c>
      <c r="CO93" s="32">
        <f t="shared" ca="1" si="319"/>
        <v>1036.8699999999999</v>
      </c>
      <c r="CP93" s="32">
        <f t="shared" ca="1" si="320"/>
        <v>938.98</v>
      </c>
      <c r="CQ93" s="32">
        <f t="shared" ca="1" si="321"/>
        <v>1179.8599999999999</v>
      </c>
      <c r="CR93" s="32">
        <f t="shared" ca="1" si="322"/>
        <v>853.33</v>
      </c>
      <c r="CS93" s="32">
        <f t="shared" ca="1" si="323"/>
        <v>559.94000000000005</v>
      </c>
      <c r="CT93" s="32">
        <f t="shared" ca="1" si="324"/>
        <v>895.22</v>
      </c>
      <c r="CU93" s="32">
        <f t="shared" ca="1" si="325"/>
        <v>542.53</v>
      </c>
      <c r="CV93" s="32">
        <f t="shared" ca="1" si="326"/>
        <v>636.69000000000005</v>
      </c>
      <c r="CW93" s="31">
        <f t="shared" ca="1" si="327"/>
        <v>-1687.06</v>
      </c>
      <c r="CX93" s="31">
        <f t="shared" ca="1" si="328"/>
        <v>-1174.4100000000001</v>
      </c>
      <c r="CY93" s="31">
        <f t="shared" ca="1" si="329"/>
        <v>-1147.1499999999999</v>
      </c>
      <c r="CZ93" s="31">
        <f t="shared" ca="1" si="330"/>
        <v>-1610.4499999999998</v>
      </c>
      <c r="DA93" s="31">
        <f t="shared" ca="1" si="331"/>
        <v>-3299.11</v>
      </c>
      <c r="DB93" s="31">
        <f t="shared" ca="1" si="332"/>
        <v>-2987.68</v>
      </c>
      <c r="DC93" s="31">
        <f t="shared" ca="1" si="333"/>
        <v>-4054.42</v>
      </c>
      <c r="DD93" s="31">
        <f t="shared" ca="1" si="334"/>
        <v>-2932.3399999999997</v>
      </c>
      <c r="DE93" s="31">
        <f t="shared" ca="1" si="335"/>
        <v>-1924.1499999999999</v>
      </c>
      <c r="DF93" s="31">
        <f t="shared" ca="1" si="336"/>
        <v>-2653.1099999999997</v>
      </c>
      <c r="DG93" s="31">
        <f t="shared" ca="1" si="337"/>
        <v>-1607.8700000000001</v>
      </c>
      <c r="DH93" s="31">
        <f t="shared" ca="1" si="338"/>
        <v>-1886.9</v>
      </c>
      <c r="DI93" s="32">
        <f t="shared" ca="1" si="267"/>
        <v>-84.35</v>
      </c>
      <c r="DJ93" s="32">
        <f t="shared" ca="1" si="268"/>
        <v>-58.72</v>
      </c>
      <c r="DK93" s="32">
        <f t="shared" ca="1" si="269"/>
        <v>-57.36</v>
      </c>
      <c r="DL93" s="32">
        <f t="shared" ca="1" si="270"/>
        <v>-80.52</v>
      </c>
      <c r="DM93" s="32">
        <f t="shared" ca="1" si="271"/>
        <v>-164.96</v>
      </c>
      <c r="DN93" s="32">
        <f t="shared" ca="1" si="272"/>
        <v>-149.38</v>
      </c>
      <c r="DO93" s="32">
        <f t="shared" ca="1" si="273"/>
        <v>-202.72</v>
      </c>
      <c r="DP93" s="32">
        <f t="shared" ca="1" si="274"/>
        <v>-146.62</v>
      </c>
      <c r="DQ93" s="32">
        <f t="shared" ca="1" si="275"/>
        <v>-96.21</v>
      </c>
      <c r="DR93" s="32">
        <f t="shared" ca="1" si="276"/>
        <v>-132.66</v>
      </c>
      <c r="DS93" s="32">
        <f t="shared" ca="1" si="277"/>
        <v>-80.39</v>
      </c>
      <c r="DT93" s="32">
        <f t="shared" ca="1" si="278"/>
        <v>-94.35</v>
      </c>
      <c r="DU93" s="31">
        <f t="shared" ca="1" si="279"/>
        <v>-228.05</v>
      </c>
      <c r="DV93" s="31">
        <f t="shared" ca="1" si="280"/>
        <v>-156.51</v>
      </c>
      <c r="DW93" s="31">
        <f t="shared" ca="1" si="281"/>
        <v>-150.83000000000001</v>
      </c>
      <c r="DX93" s="31">
        <f t="shared" ca="1" si="282"/>
        <v>-208.68</v>
      </c>
      <c r="DY93" s="31">
        <f t="shared" ca="1" si="283"/>
        <v>-421.42</v>
      </c>
      <c r="DZ93" s="31">
        <f t="shared" ca="1" si="284"/>
        <v>-375.94</v>
      </c>
      <c r="EA93" s="31">
        <f t="shared" ca="1" si="285"/>
        <v>-502.69</v>
      </c>
      <c r="EB93" s="31">
        <f t="shared" ca="1" si="286"/>
        <v>-357.98</v>
      </c>
      <c r="EC93" s="31">
        <f t="shared" ca="1" si="287"/>
        <v>-231.23</v>
      </c>
      <c r="ED93" s="31">
        <f t="shared" ca="1" si="288"/>
        <v>-313.94</v>
      </c>
      <c r="EE93" s="31">
        <f t="shared" ca="1" si="289"/>
        <v>-187.2</v>
      </c>
      <c r="EF93" s="31">
        <f t="shared" ca="1" si="290"/>
        <v>-216.2</v>
      </c>
      <c r="EG93" s="32">
        <f t="shared" ca="1" si="291"/>
        <v>-1999.4599999999998</v>
      </c>
      <c r="EH93" s="32">
        <f t="shared" ca="1" si="292"/>
        <v>-1389.64</v>
      </c>
      <c r="EI93" s="32">
        <f t="shared" ca="1" si="293"/>
        <v>-1355.3399999999997</v>
      </c>
      <c r="EJ93" s="32">
        <f t="shared" ca="1" si="294"/>
        <v>-1899.6499999999999</v>
      </c>
      <c r="EK93" s="32">
        <f t="shared" ca="1" si="295"/>
        <v>-3885.4900000000002</v>
      </c>
      <c r="EL93" s="32">
        <f t="shared" ca="1" si="296"/>
        <v>-3513</v>
      </c>
      <c r="EM93" s="32">
        <f t="shared" ca="1" si="297"/>
        <v>-4759.83</v>
      </c>
      <c r="EN93" s="32">
        <f t="shared" ca="1" si="298"/>
        <v>-3436.9399999999996</v>
      </c>
      <c r="EO93" s="32">
        <f t="shared" ca="1" si="299"/>
        <v>-2251.5899999999997</v>
      </c>
      <c r="EP93" s="32">
        <f t="shared" ca="1" si="300"/>
        <v>-3099.7099999999996</v>
      </c>
      <c r="EQ93" s="32">
        <f t="shared" ca="1" si="301"/>
        <v>-1875.4600000000003</v>
      </c>
      <c r="ER93" s="32">
        <f t="shared" ca="1" si="302"/>
        <v>-2197.4499999999998</v>
      </c>
    </row>
    <row r="94" spans="1:148" x14ac:dyDescent="0.25">
      <c r="A94" t="s">
        <v>463</v>
      </c>
      <c r="B94" s="1" t="s">
        <v>63</v>
      </c>
      <c r="C94" t="str">
        <f t="shared" ca="1" si="265"/>
        <v>KH1</v>
      </c>
      <c r="D94" t="str">
        <f t="shared" ca="1" si="266"/>
        <v>Keephills #1</v>
      </c>
      <c r="E94" s="48">
        <v>259167.288868</v>
      </c>
      <c r="F94" s="48">
        <v>247513.60590200001</v>
      </c>
      <c r="G94" s="48">
        <v>244977.81620999999</v>
      </c>
      <c r="H94" s="48">
        <v>215972.13529999999</v>
      </c>
      <c r="I94" s="48">
        <v>246738.84458050001</v>
      </c>
      <c r="J94" s="48">
        <v>182080.77662399999</v>
      </c>
      <c r="K94" s="48">
        <v>257332.912793</v>
      </c>
      <c r="L94" s="48">
        <v>279669.25241999998</v>
      </c>
      <c r="M94" s="48">
        <v>96783.385190999994</v>
      </c>
      <c r="N94" s="48">
        <v>153941.6997349</v>
      </c>
      <c r="O94" s="48">
        <v>270835.76397000003</v>
      </c>
      <c r="P94" s="48">
        <v>236346.0836362</v>
      </c>
      <c r="Q94" s="32">
        <v>5875856.8200000003</v>
      </c>
      <c r="R94" s="32">
        <v>4305008.74</v>
      </c>
      <c r="S94" s="32">
        <v>3683089.63</v>
      </c>
      <c r="T94" s="32">
        <v>2998186.5</v>
      </c>
      <c r="U94" s="32">
        <v>3976428.59</v>
      </c>
      <c r="V94" s="32">
        <v>2877844.73</v>
      </c>
      <c r="W94" s="32">
        <v>4615972.8099999996</v>
      </c>
      <c r="X94" s="32">
        <v>5001975.25</v>
      </c>
      <c r="Y94" s="32">
        <v>1526619.98</v>
      </c>
      <c r="Z94" s="32">
        <v>3823187.91</v>
      </c>
      <c r="AA94" s="32">
        <v>4439799.2300000004</v>
      </c>
      <c r="AB94" s="32">
        <v>5745821.4500000002</v>
      </c>
      <c r="AC94" s="2">
        <v>4.7699999999999996</v>
      </c>
      <c r="AD94" s="2">
        <v>4.7699999999999996</v>
      </c>
      <c r="AE94" s="2">
        <v>4.7699999999999996</v>
      </c>
      <c r="AF94" s="2">
        <v>4.7699999999999996</v>
      </c>
      <c r="AG94" s="2">
        <v>4.7699999999999996</v>
      </c>
      <c r="AH94" s="2">
        <v>4.7699999999999996</v>
      </c>
      <c r="AI94" s="2">
        <v>4.7699999999999996</v>
      </c>
      <c r="AJ94" s="2">
        <v>4.7699999999999996</v>
      </c>
      <c r="AK94" s="2">
        <v>4.7699999999999996</v>
      </c>
      <c r="AL94" s="2">
        <v>4.7699999999999996</v>
      </c>
      <c r="AM94" s="2">
        <v>4.7699999999999996</v>
      </c>
      <c r="AN94" s="2">
        <v>4.7699999999999996</v>
      </c>
      <c r="AO94" s="33">
        <v>280278.37</v>
      </c>
      <c r="AP94" s="33">
        <v>205348.92</v>
      </c>
      <c r="AQ94" s="33">
        <v>175683.38</v>
      </c>
      <c r="AR94" s="33">
        <v>143013.5</v>
      </c>
      <c r="AS94" s="33">
        <v>189675.64</v>
      </c>
      <c r="AT94" s="33">
        <v>137273.19</v>
      </c>
      <c r="AU94" s="33">
        <v>220181.9</v>
      </c>
      <c r="AV94" s="33">
        <v>238594.22</v>
      </c>
      <c r="AW94" s="33">
        <v>72819.77</v>
      </c>
      <c r="AX94" s="33">
        <v>182366.06</v>
      </c>
      <c r="AY94" s="33">
        <v>211778.42</v>
      </c>
      <c r="AZ94" s="33">
        <v>274075.68</v>
      </c>
      <c r="BA94" s="31">
        <f t="shared" si="303"/>
        <v>4113.1000000000004</v>
      </c>
      <c r="BB94" s="31">
        <f t="shared" si="304"/>
        <v>3013.51</v>
      </c>
      <c r="BC94" s="31">
        <f t="shared" si="305"/>
        <v>2578.16</v>
      </c>
      <c r="BD94" s="31">
        <f t="shared" si="306"/>
        <v>11992.75</v>
      </c>
      <c r="BE94" s="31">
        <f t="shared" si="307"/>
        <v>15905.71</v>
      </c>
      <c r="BF94" s="31">
        <f t="shared" si="308"/>
        <v>11511.38</v>
      </c>
      <c r="BG94" s="31">
        <f t="shared" si="309"/>
        <v>24926.25</v>
      </c>
      <c r="BH94" s="31">
        <f t="shared" si="310"/>
        <v>27010.67</v>
      </c>
      <c r="BI94" s="31">
        <f t="shared" si="311"/>
        <v>8243.75</v>
      </c>
      <c r="BJ94" s="31">
        <f t="shared" si="312"/>
        <v>10704.93</v>
      </c>
      <c r="BK94" s="31">
        <f t="shared" si="313"/>
        <v>12431.44</v>
      </c>
      <c r="BL94" s="31">
        <f t="shared" si="314"/>
        <v>16088.3</v>
      </c>
      <c r="BM94" s="6">
        <f t="shared" ca="1" si="339"/>
        <v>6.0299999999999999E-2</v>
      </c>
      <c r="BN94" s="6">
        <f t="shared" ca="1" si="339"/>
        <v>6.0299999999999999E-2</v>
      </c>
      <c r="BO94" s="6">
        <f t="shared" ca="1" si="339"/>
        <v>6.0299999999999999E-2</v>
      </c>
      <c r="BP94" s="6">
        <f t="shared" ca="1" si="339"/>
        <v>6.0299999999999999E-2</v>
      </c>
      <c r="BQ94" s="6">
        <f t="shared" ca="1" si="339"/>
        <v>6.0299999999999999E-2</v>
      </c>
      <c r="BR94" s="6">
        <f t="shared" ca="1" si="339"/>
        <v>6.0299999999999999E-2</v>
      </c>
      <c r="BS94" s="6">
        <f t="shared" ca="1" si="339"/>
        <v>6.0299999999999999E-2</v>
      </c>
      <c r="BT94" s="6">
        <f t="shared" ca="1" si="339"/>
        <v>6.0299999999999999E-2</v>
      </c>
      <c r="BU94" s="6">
        <f t="shared" ca="1" si="339"/>
        <v>6.0299999999999999E-2</v>
      </c>
      <c r="BV94" s="6">
        <f t="shared" ca="1" si="339"/>
        <v>6.0299999999999999E-2</v>
      </c>
      <c r="BW94" s="6">
        <f t="shared" ca="1" si="339"/>
        <v>6.0299999999999999E-2</v>
      </c>
      <c r="BX94" s="6">
        <f t="shared" ca="1" si="339"/>
        <v>6.0299999999999999E-2</v>
      </c>
      <c r="BY94" s="31">
        <f t="shared" ca="1" si="253"/>
        <v>354314.17</v>
      </c>
      <c r="BZ94" s="31">
        <f t="shared" ca="1" si="254"/>
        <v>259592.03</v>
      </c>
      <c r="CA94" s="31">
        <f t="shared" ca="1" si="255"/>
        <v>222090.3</v>
      </c>
      <c r="CB94" s="31">
        <f t="shared" ca="1" si="256"/>
        <v>180790.65</v>
      </c>
      <c r="CC94" s="31">
        <f t="shared" ca="1" si="257"/>
        <v>239778.64</v>
      </c>
      <c r="CD94" s="31">
        <f t="shared" ca="1" si="258"/>
        <v>173534.04</v>
      </c>
      <c r="CE94" s="31">
        <f t="shared" ca="1" si="259"/>
        <v>278343.15999999997</v>
      </c>
      <c r="CF94" s="31">
        <f t="shared" ca="1" si="260"/>
        <v>301619.11</v>
      </c>
      <c r="CG94" s="31">
        <f t="shared" ca="1" si="261"/>
        <v>92055.18</v>
      </c>
      <c r="CH94" s="31">
        <f t="shared" ca="1" si="262"/>
        <v>230538.23</v>
      </c>
      <c r="CI94" s="31">
        <f t="shared" ca="1" si="263"/>
        <v>267719.89</v>
      </c>
      <c r="CJ94" s="31">
        <f t="shared" ca="1" si="264"/>
        <v>346473.03</v>
      </c>
      <c r="CK94" s="32">
        <f t="shared" ca="1" si="315"/>
        <v>32317.21</v>
      </c>
      <c r="CL94" s="32">
        <f t="shared" ca="1" si="316"/>
        <v>23677.55</v>
      </c>
      <c r="CM94" s="32">
        <f t="shared" ca="1" si="317"/>
        <v>20256.990000000002</v>
      </c>
      <c r="CN94" s="32">
        <f t="shared" ca="1" si="318"/>
        <v>16490.03</v>
      </c>
      <c r="CO94" s="32">
        <f t="shared" ca="1" si="319"/>
        <v>21870.36</v>
      </c>
      <c r="CP94" s="32">
        <f t="shared" ca="1" si="320"/>
        <v>15828.15</v>
      </c>
      <c r="CQ94" s="32">
        <f t="shared" ca="1" si="321"/>
        <v>25387.85</v>
      </c>
      <c r="CR94" s="32">
        <f t="shared" ca="1" si="322"/>
        <v>27510.86</v>
      </c>
      <c r="CS94" s="32">
        <f t="shared" ca="1" si="323"/>
        <v>8396.41</v>
      </c>
      <c r="CT94" s="32">
        <f t="shared" ca="1" si="324"/>
        <v>21027.53</v>
      </c>
      <c r="CU94" s="32">
        <f t="shared" ca="1" si="325"/>
        <v>24418.9</v>
      </c>
      <c r="CV94" s="32">
        <f t="shared" ca="1" si="326"/>
        <v>31602.02</v>
      </c>
      <c r="CW94" s="31">
        <f t="shared" ca="1" si="327"/>
        <v>102239.91</v>
      </c>
      <c r="CX94" s="31">
        <f t="shared" ca="1" si="328"/>
        <v>74907.150000000009</v>
      </c>
      <c r="CY94" s="31">
        <f t="shared" ca="1" si="329"/>
        <v>64085.749999999971</v>
      </c>
      <c r="CZ94" s="31">
        <f t="shared" ca="1" si="330"/>
        <v>42274.429999999993</v>
      </c>
      <c r="DA94" s="31">
        <f t="shared" ca="1" si="331"/>
        <v>56067.649999999987</v>
      </c>
      <c r="DB94" s="31">
        <f t="shared" ca="1" si="332"/>
        <v>40577.620000000003</v>
      </c>
      <c r="DC94" s="31">
        <f t="shared" ca="1" si="333"/>
        <v>58622.859999999957</v>
      </c>
      <c r="DD94" s="31">
        <f t="shared" ca="1" si="334"/>
        <v>63525.079999999973</v>
      </c>
      <c r="DE94" s="31">
        <f t="shared" ca="1" si="335"/>
        <v>19388.069999999992</v>
      </c>
      <c r="DF94" s="31">
        <f t="shared" ca="1" si="336"/>
        <v>58494.770000000011</v>
      </c>
      <c r="DG94" s="31">
        <f t="shared" ca="1" si="337"/>
        <v>67928.930000000022</v>
      </c>
      <c r="DH94" s="31">
        <f t="shared" ca="1" si="338"/>
        <v>87911.070000000051</v>
      </c>
      <c r="DI94" s="32">
        <f t="shared" ca="1" si="267"/>
        <v>5112</v>
      </c>
      <c r="DJ94" s="32">
        <f t="shared" ca="1" si="268"/>
        <v>3745.36</v>
      </c>
      <c r="DK94" s="32">
        <f t="shared" ca="1" si="269"/>
        <v>3204.29</v>
      </c>
      <c r="DL94" s="32">
        <f t="shared" ca="1" si="270"/>
        <v>2113.7199999999998</v>
      </c>
      <c r="DM94" s="32">
        <f t="shared" ca="1" si="271"/>
        <v>2803.38</v>
      </c>
      <c r="DN94" s="32">
        <f t="shared" ca="1" si="272"/>
        <v>2028.88</v>
      </c>
      <c r="DO94" s="32">
        <f t="shared" ca="1" si="273"/>
        <v>2931.14</v>
      </c>
      <c r="DP94" s="32">
        <f t="shared" ca="1" si="274"/>
        <v>3176.25</v>
      </c>
      <c r="DQ94" s="32">
        <f t="shared" ca="1" si="275"/>
        <v>969.4</v>
      </c>
      <c r="DR94" s="32">
        <f t="shared" ca="1" si="276"/>
        <v>2924.74</v>
      </c>
      <c r="DS94" s="32">
        <f t="shared" ca="1" si="277"/>
        <v>3396.45</v>
      </c>
      <c r="DT94" s="32">
        <f t="shared" ca="1" si="278"/>
        <v>4395.55</v>
      </c>
      <c r="DU94" s="31">
        <f t="shared" ca="1" si="279"/>
        <v>13820.26</v>
      </c>
      <c r="DV94" s="31">
        <f t="shared" ca="1" si="280"/>
        <v>9982.81</v>
      </c>
      <c r="DW94" s="31">
        <f t="shared" ca="1" si="281"/>
        <v>8426.4</v>
      </c>
      <c r="DX94" s="31">
        <f t="shared" ca="1" si="282"/>
        <v>5477.94</v>
      </c>
      <c r="DY94" s="31">
        <f t="shared" ca="1" si="283"/>
        <v>7161.87</v>
      </c>
      <c r="DZ94" s="31">
        <f t="shared" ca="1" si="284"/>
        <v>5105.8999999999996</v>
      </c>
      <c r="EA94" s="31">
        <f t="shared" ca="1" si="285"/>
        <v>7268.43</v>
      </c>
      <c r="EB94" s="31">
        <f t="shared" ca="1" si="286"/>
        <v>7755.18</v>
      </c>
      <c r="EC94" s="31">
        <f t="shared" ca="1" si="287"/>
        <v>2329.96</v>
      </c>
      <c r="ED94" s="31">
        <f t="shared" ca="1" si="288"/>
        <v>6921.72</v>
      </c>
      <c r="EE94" s="31">
        <f t="shared" ca="1" si="289"/>
        <v>7908.61</v>
      </c>
      <c r="EF94" s="31">
        <f t="shared" ca="1" si="290"/>
        <v>10072.9</v>
      </c>
      <c r="EG94" s="32">
        <f t="shared" ca="1" si="291"/>
        <v>121172.17</v>
      </c>
      <c r="EH94" s="32">
        <f t="shared" ca="1" si="292"/>
        <v>88635.32</v>
      </c>
      <c r="EI94" s="32">
        <f t="shared" ca="1" si="293"/>
        <v>75716.439999999959</v>
      </c>
      <c r="EJ94" s="32">
        <f t="shared" ca="1" si="294"/>
        <v>49866.09</v>
      </c>
      <c r="EK94" s="32">
        <f t="shared" ca="1" si="295"/>
        <v>66032.89999999998</v>
      </c>
      <c r="EL94" s="32">
        <f t="shared" ca="1" si="296"/>
        <v>47712.4</v>
      </c>
      <c r="EM94" s="32">
        <f t="shared" ca="1" si="297"/>
        <v>68822.429999999964</v>
      </c>
      <c r="EN94" s="32">
        <f t="shared" ca="1" si="298"/>
        <v>74456.50999999998</v>
      </c>
      <c r="EO94" s="32">
        <f t="shared" ca="1" si="299"/>
        <v>22687.429999999993</v>
      </c>
      <c r="EP94" s="32">
        <f t="shared" ca="1" si="300"/>
        <v>68341.23000000001</v>
      </c>
      <c r="EQ94" s="32">
        <f t="shared" ca="1" si="301"/>
        <v>79233.99000000002</v>
      </c>
      <c r="ER94" s="32">
        <f t="shared" ca="1" si="302"/>
        <v>102379.52000000005</v>
      </c>
    </row>
    <row r="95" spans="1:148" x14ac:dyDescent="0.25">
      <c r="A95" t="s">
        <v>463</v>
      </c>
      <c r="B95" s="1" t="s">
        <v>64</v>
      </c>
      <c r="C95" t="str">
        <f t="shared" ca="1" si="265"/>
        <v>KH2</v>
      </c>
      <c r="D95" t="str">
        <f t="shared" ca="1" si="266"/>
        <v>Keephills #2</v>
      </c>
      <c r="E95" s="48">
        <v>278182.97869999998</v>
      </c>
      <c r="F95" s="48">
        <v>247157.37061419999</v>
      </c>
      <c r="G95" s="48">
        <v>241403.99131000001</v>
      </c>
      <c r="H95" s="48">
        <v>190746.21690999999</v>
      </c>
      <c r="I95" s="48">
        <v>206639.54340200001</v>
      </c>
      <c r="J95" s="48">
        <v>255071.19062000001</v>
      </c>
      <c r="K95" s="48">
        <v>194931.34218879999</v>
      </c>
      <c r="L95" s="48">
        <v>210645.703117</v>
      </c>
      <c r="M95" s="48">
        <v>240407.78766599999</v>
      </c>
      <c r="N95" s="48">
        <v>199175.67025200001</v>
      </c>
      <c r="O95" s="48">
        <v>235301.3554497</v>
      </c>
      <c r="P95" s="48">
        <v>231588.6046276</v>
      </c>
      <c r="Q95" s="32">
        <v>6248270.54</v>
      </c>
      <c r="R95" s="32">
        <v>4316739.67</v>
      </c>
      <c r="S95" s="32">
        <v>3625664.7</v>
      </c>
      <c r="T95" s="32">
        <v>2649441.16</v>
      </c>
      <c r="U95" s="32">
        <v>3349498.98</v>
      </c>
      <c r="V95" s="32">
        <v>3997682.9</v>
      </c>
      <c r="W95" s="32">
        <v>3605424.49</v>
      </c>
      <c r="X95" s="32">
        <v>3560406.88</v>
      </c>
      <c r="Y95" s="32">
        <v>4151226.69</v>
      </c>
      <c r="Z95" s="32">
        <v>4953307.16</v>
      </c>
      <c r="AA95" s="32">
        <v>3747470.73</v>
      </c>
      <c r="AB95" s="32">
        <v>5559707.21</v>
      </c>
      <c r="AC95" s="2">
        <v>4.7699999999999996</v>
      </c>
      <c r="AD95" s="2">
        <v>4.7699999999999996</v>
      </c>
      <c r="AE95" s="2">
        <v>4.7699999999999996</v>
      </c>
      <c r="AF95" s="2">
        <v>4.7699999999999996</v>
      </c>
      <c r="AG95" s="2">
        <v>4.7699999999999996</v>
      </c>
      <c r="AH95" s="2">
        <v>4.7699999999999996</v>
      </c>
      <c r="AI95" s="2">
        <v>4.7699999999999996</v>
      </c>
      <c r="AJ95" s="2">
        <v>4.7699999999999996</v>
      </c>
      <c r="AK95" s="2">
        <v>4.7699999999999996</v>
      </c>
      <c r="AL95" s="2">
        <v>4.7699999999999996</v>
      </c>
      <c r="AM95" s="2">
        <v>4.7699999999999996</v>
      </c>
      <c r="AN95" s="2">
        <v>4.7699999999999996</v>
      </c>
      <c r="AO95" s="33">
        <v>298042.5</v>
      </c>
      <c r="AP95" s="33">
        <v>205908.48000000001</v>
      </c>
      <c r="AQ95" s="33">
        <v>172944.21</v>
      </c>
      <c r="AR95" s="33">
        <v>126378.34</v>
      </c>
      <c r="AS95" s="33">
        <v>159771.1</v>
      </c>
      <c r="AT95" s="33">
        <v>190689.47</v>
      </c>
      <c r="AU95" s="33">
        <v>171978.75</v>
      </c>
      <c r="AV95" s="33">
        <v>169831.41</v>
      </c>
      <c r="AW95" s="33">
        <v>198013.51</v>
      </c>
      <c r="AX95" s="33">
        <v>236272.75</v>
      </c>
      <c r="AY95" s="33">
        <v>178754.35</v>
      </c>
      <c r="AZ95" s="33">
        <v>265198.03000000003</v>
      </c>
      <c r="BA95" s="31">
        <f t="shared" si="303"/>
        <v>4373.79</v>
      </c>
      <c r="BB95" s="31">
        <f t="shared" si="304"/>
        <v>3021.72</v>
      </c>
      <c r="BC95" s="31">
        <f t="shared" si="305"/>
        <v>2537.9699999999998</v>
      </c>
      <c r="BD95" s="31">
        <f t="shared" si="306"/>
        <v>10597.76</v>
      </c>
      <c r="BE95" s="31">
        <f t="shared" si="307"/>
        <v>13398</v>
      </c>
      <c r="BF95" s="31">
        <f t="shared" si="308"/>
        <v>15990.73</v>
      </c>
      <c r="BG95" s="31">
        <f t="shared" si="309"/>
        <v>19469.29</v>
      </c>
      <c r="BH95" s="31">
        <f t="shared" si="310"/>
        <v>19226.2</v>
      </c>
      <c r="BI95" s="31">
        <f t="shared" si="311"/>
        <v>22416.62</v>
      </c>
      <c r="BJ95" s="31">
        <f t="shared" si="312"/>
        <v>13869.26</v>
      </c>
      <c r="BK95" s="31">
        <f t="shared" si="313"/>
        <v>10492.92</v>
      </c>
      <c r="BL95" s="31">
        <f t="shared" si="314"/>
        <v>15567.18</v>
      </c>
      <c r="BM95" s="6">
        <f t="shared" ca="1" si="339"/>
        <v>6.0199999999999997E-2</v>
      </c>
      <c r="BN95" s="6">
        <f t="shared" ca="1" si="339"/>
        <v>6.0199999999999997E-2</v>
      </c>
      <c r="BO95" s="6">
        <f t="shared" ca="1" si="339"/>
        <v>6.0199999999999997E-2</v>
      </c>
      <c r="BP95" s="6">
        <f t="shared" ca="1" si="339"/>
        <v>6.0199999999999997E-2</v>
      </c>
      <c r="BQ95" s="6">
        <f t="shared" ca="1" si="339"/>
        <v>6.0199999999999997E-2</v>
      </c>
      <c r="BR95" s="6">
        <f t="shared" ca="1" si="339"/>
        <v>6.0199999999999997E-2</v>
      </c>
      <c r="BS95" s="6">
        <f t="shared" ca="1" si="339"/>
        <v>6.0199999999999997E-2</v>
      </c>
      <c r="BT95" s="6">
        <f t="shared" ca="1" si="339"/>
        <v>6.0199999999999997E-2</v>
      </c>
      <c r="BU95" s="6">
        <f t="shared" ca="1" si="339"/>
        <v>6.0199999999999997E-2</v>
      </c>
      <c r="BV95" s="6">
        <f t="shared" ca="1" si="339"/>
        <v>6.0199999999999997E-2</v>
      </c>
      <c r="BW95" s="6">
        <f t="shared" ca="1" si="339"/>
        <v>6.0199999999999997E-2</v>
      </c>
      <c r="BX95" s="6">
        <f t="shared" ca="1" si="339"/>
        <v>6.0199999999999997E-2</v>
      </c>
      <c r="BY95" s="31">
        <f t="shared" ca="1" si="253"/>
        <v>376145.89</v>
      </c>
      <c r="BZ95" s="31">
        <f t="shared" ca="1" si="254"/>
        <v>259867.73</v>
      </c>
      <c r="CA95" s="31">
        <f t="shared" ca="1" si="255"/>
        <v>218265.01</v>
      </c>
      <c r="CB95" s="31">
        <f t="shared" ca="1" si="256"/>
        <v>159496.35999999999</v>
      </c>
      <c r="CC95" s="31">
        <f t="shared" ca="1" si="257"/>
        <v>201639.84</v>
      </c>
      <c r="CD95" s="31">
        <f t="shared" ca="1" si="258"/>
        <v>240660.51</v>
      </c>
      <c r="CE95" s="31">
        <f t="shared" ca="1" si="259"/>
        <v>217046.55</v>
      </c>
      <c r="CF95" s="31">
        <f t="shared" ca="1" si="260"/>
        <v>214336.49</v>
      </c>
      <c r="CG95" s="31">
        <f t="shared" ca="1" si="261"/>
        <v>249903.85</v>
      </c>
      <c r="CH95" s="31">
        <f t="shared" ca="1" si="262"/>
        <v>298189.09000000003</v>
      </c>
      <c r="CI95" s="31">
        <f t="shared" ca="1" si="263"/>
        <v>225597.74</v>
      </c>
      <c r="CJ95" s="31">
        <f t="shared" ca="1" si="264"/>
        <v>334694.37</v>
      </c>
      <c r="CK95" s="32">
        <f t="shared" ca="1" si="315"/>
        <v>34365.49</v>
      </c>
      <c r="CL95" s="32">
        <f t="shared" ca="1" si="316"/>
        <v>23742.07</v>
      </c>
      <c r="CM95" s="32">
        <f t="shared" ca="1" si="317"/>
        <v>19941.16</v>
      </c>
      <c r="CN95" s="32">
        <f t="shared" ca="1" si="318"/>
        <v>14571.93</v>
      </c>
      <c r="CO95" s="32">
        <f t="shared" ca="1" si="319"/>
        <v>18422.240000000002</v>
      </c>
      <c r="CP95" s="32">
        <f t="shared" ca="1" si="320"/>
        <v>21987.26</v>
      </c>
      <c r="CQ95" s="32">
        <f t="shared" ca="1" si="321"/>
        <v>19829.830000000002</v>
      </c>
      <c r="CR95" s="32">
        <f t="shared" ca="1" si="322"/>
        <v>19582.240000000002</v>
      </c>
      <c r="CS95" s="32">
        <f t="shared" ca="1" si="323"/>
        <v>22831.75</v>
      </c>
      <c r="CT95" s="32">
        <f t="shared" ca="1" si="324"/>
        <v>27243.19</v>
      </c>
      <c r="CU95" s="32">
        <f t="shared" ca="1" si="325"/>
        <v>20611.09</v>
      </c>
      <c r="CV95" s="32">
        <f t="shared" ca="1" si="326"/>
        <v>30578.39</v>
      </c>
      <c r="CW95" s="31">
        <f t="shared" ca="1" si="327"/>
        <v>108095.09000000001</v>
      </c>
      <c r="CX95" s="31">
        <f t="shared" ca="1" si="328"/>
        <v>74679.599999999977</v>
      </c>
      <c r="CY95" s="31">
        <f t="shared" ca="1" si="329"/>
        <v>62723.99000000002</v>
      </c>
      <c r="CZ95" s="31">
        <f t="shared" ca="1" si="330"/>
        <v>37092.189999999981</v>
      </c>
      <c r="DA95" s="31">
        <f t="shared" ca="1" si="331"/>
        <v>46892.979999999981</v>
      </c>
      <c r="DB95" s="31">
        <f t="shared" ca="1" si="332"/>
        <v>55967.570000000022</v>
      </c>
      <c r="DC95" s="31">
        <f t="shared" ca="1" si="333"/>
        <v>45428.340000000004</v>
      </c>
      <c r="DD95" s="31">
        <f t="shared" ca="1" si="334"/>
        <v>44861.119999999981</v>
      </c>
      <c r="DE95" s="31">
        <f t="shared" ca="1" si="335"/>
        <v>52305.469999999972</v>
      </c>
      <c r="DF95" s="31">
        <f t="shared" ca="1" si="336"/>
        <v>75290.270000000033</v>
      </c>
      <c r="DG95" s="31">
        <f t="shared" ca="1" si="337"/>
        <v>56961.559999999983</v>
      </c>
      <c r="DH95" s="31">
        <f t="shared" ca="1" si="338"/>
        <v>84507.549999999988</v>
      </c>
      <c r="DI95" s="32">
        <f t="shared" ca="1" si="267"/>
        <v>5404.75</v>
      </c>
      <c r="DJ95" s="32">
        <f t="shared" ca="1" si="268"/>
        <v>3733.98</v>
      </c>
      <c r="DK95" s="32">
        <f t="shared" ca="1" si="269"/>
        <v>3136.2</v>
      </c>
      <c r="DL95" s="32">
        <f t="shared" ca="1" si="270"/>
        <v>1854.61</v>
      </c>
      <c r="DM95" s="32">
        <f t="shared" ca="1" si="271"/>
        <v>2344.65</v>
      </c>
      <c r="DN95" s="32">
        <f t="shared" ca="1" si="272"/>
        <v>2798.38</v>
      </c>
      <c r="DO95" s="32">
        <f t="shared" ca="1" si="273"/>
        <v>2271.42</v>
      </c>
      <c r="DP95" s="32">
        <f t="shared" ca="1" si="274"/>
        <v>2243.06</v>
      </c>
      <c r="DQ95" s="32">
        <f t="shared" ca="1" si="275"/>
        <v>2615.27</v>
      </c>
      <c r="DR95" s="32">
        <f t="shared" ca="1" si="276"/>
        <v>3764.51</v>
      </c>
      <c r="DS95" s="32">
        <f t="shared" ca="1" si="277"/>
        <v>2848.08</v>
      </c>
      <c r="DT95" s="32">
        <f t="shared" ca="1" si="278"/>
        <v>4225.38</v>
      </c>
      <c r="DU95" s="31">
        <f t="shared" ca="1" si="279"/>
        <v>14611.73</v>
      </c>
      <c r="DV95" s="31">
        <f t="shared" ca="1" si="280"/>
        <v>9952.48</v>
      </c>
      <c r="DW95" s="31">
        <f t="shared" ca="1" si="281"/>
        <v>8247.35</v>
      </c>
      <c r="DX95" s="31">
        <f t="shared" ca="1" si="282"/>
        <v>4806.43</v>
      </c>
      <c r="DY95" s="31">
        <f t="shared" ca="1" si="283"/>
        <v>5989.94</v>
      </c>
      <c r="DZ95" s="31">
        <f t="shared" ca="1" si="284"/>
        <v>7042.43</v>
      </c>
      <c r="EA95" s="31">
        <f t="shared" ca="1" si="285"/>
        <v>5632.49</v>
      </c>
      <c r="EB95" s="31">
        <f t="shared" ca="1" si="286"/>
        <v>5476.67</v>
      </c>
      <c r="EC95" s="31">
        <f t="shared" ca="1" si="287"/>
        <v>6285.8</v>
      </c>
      <c r="ED95" s="31">
        <f t="shared" ca="1" si="288"/>
        <v>8909.14</v>
      </c>
      <c r="EE95" s="31">
        <f t="shared" ca="1" si="289"/>
        <v>6631.74</v>
      </c>
      <c r="EF95" s="31">
        <f t="shared" ca="1" si="290"/>
        <v>9682.92</v>
      </c>
      <c r="EG95" s="32">
        <f t="shared" ca="1" si="291"/>
        <v>128111.57</v>
      </c>
      <c r="EH95" s="32">
        <f t="shared" ca="1" si="292"/>
        <v>88366.059999999969</v>
      </c>
      <c r="EI95" s="32">
        <f t="shared" ca="1" si="293"/>
        <v>74107.540000000023</v>
      </c>
      <c r="EJ95" s="32">
        <f t="shared" ca="1" si="294"/>
        <v>43753.229999999981</v>
      </c>
      <c r="EK95" s="32">
        <f t="shared" ca="1" si="295"/>
        <v>55227.569999999985</v>
      </c>
      <c r="EL95" s="32">
        <f t="shared" ca="1" si="296"/>
        <v>65808.380000000019</v>
      </c>
      <c r="EM95" s="32">
        <f t="shared" ca="1" si="297"/>
        <v>53332.25</v>
      </c>
      <c r="EN95" s="32">
        <f t="shared" ca="1" si="298"/>
        <v>52580.849999999977</v>
      </c>
      <c r="EO95" s="32">
        <f t="shared" ca="1" si="299"/>
        <v>61206.539999999972</v>
      </c>
      <c r="EP95" s="32">
        <f t="shared" ca="1" si="300"/>
        <v>87963.920000000027</v>
      </c>
      <c r="EQ95" s="32">
        <f t="shared" ca="1" si="301"/>
        <v>66441.37999999999</v>
      </c>
      <c r="ER95" s="32">
        <f t="shared" ca="1" si="302"/>
        <v>98415.849999999991</v>
      </c>
    </row>
    <row r="96" spans="1:148" x14ac:dyDescent="0.25">
      <c r="A96" t="s">
        <v>498</v>
      </c>
      <c r="B96" s="1" t="s">
        <v>121</v>
      </c>
      <c r="C96" t="str">
        <f t="shared" ca="1" si="265"/>
        <v>KH3</v>
      </c>
      <c r="D96" t="str">
        <f t="shared" ca="1" si="266"/>
        <v>Keephills #3</v>
      </c>
      <c r="E96" s="48">
        <v>205826.08633799999</v>
      </c>
      <c r="F96" s="48">
        <v>289755.88886000001</v>
      </c>
      <c r="G96" s="48">
        <v>281029.10129999998</v>
      </c>
      <c r="H96" s="48">
        <v>326514.38141999999</v>
      </c>
      <c r="I96" s="48">
        <v>340577.30564999999</v>
      </c>
      <c r="J96" s="48">
        <v>329626.93508999998</v>
      </c>
      <c r="K96" s="48">
        <v>332601.47925999999</v>
      </c>
      <c r="L96" s="48">
        <v>279245.86441500002</v>
      </c>
      <c r="M96" s="48">
        <v>316818.04832</v>
      </c>
      <c r="N96" s="48">
        <v>334168.09009999997</v>
      </c>
      <c r="O96" s="48">
        <v>322884.24170000001</v>
      </c>
      <c r="P96" s="48">
        <v>299129.39815299999</v>
      </c>
      <c r="Q96" s="32">
        <v>4108712.18</v>
      </c>
      <c r="R96" s="32">
        <v>4991088.3899999997</v>
      </c>
      <c r="S96" s="32">
        <v>4137829.8</v>
      </c>
      <c r="T96" s="32">
        <v>4471328.6100000003</v>
      </c>
      <c r="U96" s="32">
        <v>5385402.2999999998</v>
      </c>
      <c r="V96" s="32">
        <v>5101964.4000000004</v>
      </c>
      <c r="W96" s="32">
        <v>5988867.2800000003</v>
      </c>
      <c r="X96" s="32">
        <v>5019356.3099999996</v>
      </c>
      <c r="Y96" s="32">
        <v>5618566.3899999997</v>
      </c>
      <c r="Z96" s="32">
        <v>8481828.0299999993</v>
      </c>
      <c r="AA96" s="32">
        <v>5268378.4400000004</v>
      </c>
      <c r="AB96" s="32">
        <v>7156138.7300000004</v>
      </c>
      <c r="AC96" s="2">
        <v>4.62</v>
      </c>
      <c r="AD96" s="2">
        <v>4.62</v>
      </c>
      <c r="AE96" s="2">
        <v>4.62</v>
      </c>
      <c r="AF96" s="2">
        <v>4.62</v>
      </c>
      <c r="AG96" s="2">
        <v>4.62</v>
      </c>
      <c r="AH96" s="2">
        <v>4.62</v>
      </c>
      <c r="AI96" s="2">
        <v>4.62</v>
      </c>
      <c r="AJ96" s="2">
        <v>4.62</v>
      </c>
      <c r="AK96" s="2">
        <v>4.62</v>
      </c>
      <c r="AL96" s="2">
        <v>4.62</v>
      </c>
      <c r="AM96" s="2">
        <v>4.62</v>
      </c>
      <c r="AN96" s="2">
        <v>4.62</v>
      </c>
      <c r="AO96" s="33">
        <v>189822.5</v>
      </c>
      <c r="AP96" s="33">
        <v>230588.28</v>
      </c>
      <c r="AQ96" s="33">
        <v>191167.74</v>
      </c>
      <c r="AR96" s="33">
        <v>206575.38</v>
      </c>
      <c r="AS96" s="33">
        <v>248805.59</v>
      </c>
      <c r="AT96" s="33">
        <v>235710.76</v>
      </c>
      <c r="AU96" s="33">
        <v>276685.67</v>
      </c>
      <c r="AV96" s="33">
        <v>231894.26</v>
      </c>
      <c r="AW96" s="33">
        <v>259577.77</v>
      </c>
      <c r="AX96" s="33">
        <v>391860.46</v>
      </c>
      <c r="AY96" s="33">
        <v>243399.08</v>
      </c>
      <c r="AZ96" s="33">
        <v>330613.61</v>
      </c>
      <c r="BA96" s="31">
        <f t="shared" si="303"/>
        <v>2876.1</v>
      </c>
      <c r="BB96" s="31">
        <f t="shared" si="304"/>
        <v>3493.76</v>
      </c>
      <c r="BC96" s="31">
        <f t="shared" si="305"/>
        <v>2896.48</v>
      </c>
      <c r="BD96" s="31">
        <f t="shared" si="306"/>
        <v>17885.310000000001</v>
      </c>
      <c r="BE96" s="31">
        <f t="shared" si="307"/>
        <v>21541.61</v>
      </c>
      <c r="BF96" s="31">
        <f t="shared" si="308"/>
        <v>20407.86</v>
      </c>
      <c r="BG96" s="31">
        <f t="shared" si="309"/>
        <v>32339.88</v>
      </c>
      <c r="BH96" s="31">
        <f t="shared" si="310"/>
        <v>27104.52</v>
      </c>
      <c r="BI96" s="31">
        <f t="shared" si="311"/>
        <v>30340.26</v>
      </c>
      <c r="BJ96" s="31">
        <f t="shared" si="312"/>
        <v>23749.119999999999</v>
      </c>
      <c r="BK96" s="31">
        <f t="shared" si="313"/>
        <v>14751.46</v>
      </c>
      <c r="BL96" s="31">
        <f t="shared" si="314"/>
        <v>20037.189999999999</v>
      </c>
      <c r="BM96" s="6">
        <f t="shared" ca="1" si="339"/>
        <v>4.6300000000000001E-2</v>
      </c>
      <c r="BN96" s="6">
        <f t="shared" ca="1" si="339"/>
        <v>4.6300000000000001E-2</v>
      </c>
      <c r="BO96" s="6">
        <f t="shared" ca="1" si="339"/>
        <v>4.6300000000000001E-2</v>
      </c>
      <c r="BP96" s="6">
        <f t="shared" ca="1" si="339"/>
        <v>4.6300000000000001E-2</v>
      </c>
      <c r="BQ96" s="6">
        <f t="shared" ca="1" si="339"/>
        <v>4.6300000000000001E-2</v>
      </c>
      <c r="BR96" s="6">
        <f t="shared" ca="1" si="339"/>
        <v>4.6300000000000001E-2</v>
      </c>
      <c r="BS96" s="6">
        <f t="shared" ca="1" si="339"/>
        <v>4.6300000000000001E-2</v>
      </c>
      <c r="BT96" s="6">
        <f t="shared" ca="1" si="339"/>
        <v>4.6300000000000001E-2</v>
      </c>
      <c r="BU96" s="6">
        <f t="shared" ca="1" si="339"/>
        <v>4.6300000000000001E-2</v>
      </c>
      <c r="BV96" s="6">
        <f t="shared" ca="1" si="339"/>
        <v>4.6300000000000001E-2</v>
      </c>
      <c r="BW96" s="6">
        <f t="shared" ca="1" si="339"/>
        <v>4.6300000000000001E-2</v>
      </c>
      <c r="BX96" s="6">
        <f t="shared" ca="1" si="339"/>
        <v>4.6300000000000001E-2</v>
      </c>
      <c r="BY96" s="31">
        <f t="shared" ca="1" si="253"/>
        <v>190233.37</v>
      </c>
      <c r="BZ96" s="31">
        <f t="shared" ca="1" si="254"/>
        <v>231087.39</v>
      </c>
      <c r="CA96" s="31">
        <f t="shared" ca="1" si="255"/>
        <v>191581.52</v>
      </c>
      <c r="CB96" s="31">
        <f t="shared" ca="1" si="256"/>
        <v>207022.51</v>
      </c>
      <c r="CC96" s="31">
        <f t="shared" ca="1" si="257"/>
        <v>249344.13</v>
      </c>
      <c r="CD96" s="31">
        <f t="shared" ca="1" si="258"/>
        <v>236220.95</v>
      </c>
      <c r="CE96" s="31">
        <f t="shared" ca="1" si="259"/>
        <v>277284.56</v>
      </c>
      <c r="CF96" s="31">
        <f t="shared" ca="1" si="260"/>
        <v>232396.2</v>
      </c>
      <c r="CG96" s="31">
        <f t="shared" ca="1" si="261"/>
        <v>260139.62</v>
      </c>
      <c r="CH96" s="31">
        <f t="shared" ca="1" si="262"/>
        <v>392708.64</v>
      </c>
      <c r="CI96" s="31">
        <f t="shared" ca="1" si="263"/>
        <v>243925.92</v>
      </c>
      <c r="CJ96" s="31">
        <f t="shared" ca="1" si="264"/>
        <v>331329.21999999997</v>
      </c>
      <c r="CK96" s="32">
        <f t="shared" ca="1" si="315"/>
        <v>22597.919999999998</v>
      </c>
      <c r="CL96" s="32">
        <f t="shared" ca="1" si="316"/>
        <v>27450.99</v>
      </c>
      <c r="CM96" s="32">
        <f t="shared" ca="1" si="317"/>
        <v>22758.06</v>
      </c>
      <c r="CN96" s="32">
        <f t="shared" ca="1" si="318"/>
        <v>24592.31</v>
      </c>
      <c r="CO96" s="32">
        <f t="shared" ca="1" si="319"/>
        <v>29619.71</v>
      </c>
      <c r="CP96" s="32">
        <f t="shared" ca="1" si="320"/>
        <v>28060.799999999999</v>
      </c>
      <c r="CQ96" s="32">
        <f t="shared" ca="1" si="321"/>
        <v>32938.769999999997</v>
      </c>
      <c r="CR96" s="32">
        <f t="shared" ca="1" si="322"/>
        <v>27606.46</v>
      </c>
      <c r="CS96" s="32">
        <f t="shared" ca="1" si="323"/>
        <v>30902.12</v>
      </c>
      <c r="CT96" s="32">
        <f t="shared" ca="1" si="324"/>
        <v>46650.05</v>
      </c>
      <c r="CU96" s="32">
        <f t="shared" ca="1" si="325"/>
        <v>28976.080000000002</v>
      </c>
      <c r="CV96" s="32">
        <f t="shared" ca="1" si="326"/>
        <v>39358.76</v>
      </c>
      <c r="CW96" s="31">
        <f t="shared" ca="1" si="327"/>
        <v>20132.689999999981</v>
      </c>
      <c r="CX96" s="31">
        <f t="shared" ca="1" si="328"/>
        <v>24456.340000000004</v>
      </c>
      <c r="CY96" s="31">
        <f t="shared" ca="1" si="329"/>
        <v>20275.359999999997</v>
      </c>
      <c r="CZ96" s="31">
        <f t="shared" ca="1" si="330"/>
        <v>7154.130000000001</v>
      </c>
      <c r="DA96" s="31">
        <f t="shared" ca="1" si="331"/>
        <v>8616.6400000000285</v>
      </c>
      <c r="DB96" s="31">
        <f t="shared" ca="1" si="332"/>
        <v>8163.1299999999901</v>
      </c>
      <c r="DC96" s="31">
        <f t="shared" ca="1" si="333"/>
        <v>1197.7800000000316</v>
      </c>
      <c r="DD96" s="31">
        <f t="shared" ca="1" si="334"/>
        <v>1003.8799999999937</v>
      </c>
      <c r="DE96" s="31">
        <f t="shared" ca="1" si="335"/>
        <v>1123.7100000000028</v>
      </c>
      <c r="DF96" s="31">
        <f t="shared" ca="1" si="336"/>
        <v>23749.109999999982</v>
      </c>
      <c r="DG96" s="31">
        <f t="shared" ca="1" si="337"/>
        <v>14751.460000000014</v>
      </c>
      <c r="DH96" s="31">
        <f t="shared" ca="1" si="338"/>
        <v>20037.179999999997</v>
      </c>
      <c r="DI96" s="32">
        <f t="shared" ca="1" si="267"/>
        <v>1006.63</v>
      </c>
      <c r="DJ96" s="32">
        <f t="shared" ca="1" si="268"/>
        <v>1222.82</v>
      </c>
      <c r="DK96" s="32">
        <f t="shared" ca="1" si="269"/>
        <v>1013.77</v>
      </c>
      <c r="DL96" s="32">
        <f t="shared" ca="1" si="270"/>
        <v>357.71</v>
      </c>
      <c r="DM96" s="32">
        <f t="shared" ca="1" si="271"/>
        <v>430.83</v>
      </c>
      <c r="DN96" s="32">
        <f t="shared" ca="1" si="272"/>
        <v>408.16</v>
      </c>
      <c r="DO96" s="32">
        <f t="shared" ca="1" si="273"/>
        <v>59.89</v>
      </c>
      <c r="DP96" s="32">
        <f t="shared" ca="1" si="274"/>
        <v>50.19</v>
      </c>
      <c r="DQ96" s="32">
        <f t="shared" ca="1" si="275"/>
        <v>56.19</v>
      </c>
      <c r="DR96" s="32">
        <f t="shared" ca="1" si="276"/>
        <v>1187.46</v>
      </c>
      <c r="DS96" s="32">
        <f t="shared" ca="1" si="277"/>
        <v>737.57</v>
      </c>
      <c r="DT96" s="32">
        <f t="shared" ca="1" si="278"/>
        <v>1001.86</v>
      </c>
      <c r="DU96" s="31">
        <f t="shared" ca="1" si="279"/>
        <v>2721.43</v>
      </c>
      <c r="DV96" s="31">
        <f t="shared" ca="1" si="280"/>
        <v>3259.27</v>
      </c>
      <c r="DW96" s="31">
        <f t="shared" ca="1" si="281"/>
        <v>2665.93</v>
      </c>
      <c r="DX96" s="31">
        <f t="shared" ca="1" si="282"/>
        <v>927.04</v>
      </c>
      <c r="DY96" s="31">
        <f t="shared" ca="1" si="283"/>
        <v>1100.6600000000001</v>
      </c>
      <c r="DZ96" s="31">
        <f t="shared" ca="1" si="284"/>
        <v>1027.17</v>
      </c>
      <c r="EA96" s="31">
        <f t="shared" ca="1" si="285"/>
        <v>148.51</v>
      </c>
      <c r="EB96" s="31">
        <f t="shared" ca="1" si="286"/>
        <v>122.55</v>
      </c>
      <c r="EC96" s="31">
        <f t="shared" ca="1" si="287"/>
        <v>135.04</v>
      </c>
      <c r="ED96" s="31">
        <f t="shared" ca="1" si="288"/>
        <v>2810.25</v>
      </c>
      <c r="EE96" s="31">
        <f t="shared" ca="1" si="289"/>
        <v>1717.44</v>
      </c>
      <c r="EF96" s="31">
        <f t="shared" ca="1" si="290"/>
        <v>2295.87</v>
      </c>
      <c r="EG96" s="32">
        <f t="shared" ca="1" si="291"/>
        <v>23860.749999999982</v>
      </c>
      <c r="EH96" s="32">
        <f t="shared" ca="1" si="292"/>
        <v>28938.430000000004</v>
      </c>
      <c r="EI96" s="32">
        <f t="shared" ca="1" si="293"/>
        <v>23955.059999999998</v>
      </c>
      <c r="EJ96" s="32">
        <f t="shared" ca="1" si="294"/>
        <v>8438.880000000001</v>
      </c>
      <c r="EK96" s="32">
        <f t="shared" ca="1" si="295"/>
        <v>10148.130000000028</v>
      </c>
      <c r="EL96" s="32">
        <f t="shared" ca="1" si="296"/>
        <v>9598.45999999999</v>
      </c>
      <c r="EM96" s="32">
        <f t="shared" ca="1" si="297"/>
        <v>1406.1800000000317</v>
      </c>
      <c r="EN96" s="32">
        <f t="shared" ca="1" si="298"/>
        <v>1176.6199999999938</v>
      </c>
      <c r="EO96" s="32">
        <f t="shared" ca="1" si="299"/>
        <v>1314.9400000000028</v>
      </c>
      <c r="EP96" s="32">
        <f t="shared" ca="1" si="300"/>
        <v>27746.819999999982</v>
      </c>
      <c r="EQ96" s="32">
        <f t="shared" ca="1" si="301"/>
        <v>17206.470000000012</v>
      </c>
      <c r="ER96" s="32">
        <f t="shared" ca="1" si="302"/>
        <v>23334.909999999996</v>
      </c>
    </row>
    <row r="97" spans="1:148" x14ac:dyDescent="0.25">
      <c r="A97" t="s">
        <v>499</v>
      </c>
      <c r="B97" s="1" t="s">
        <v>88</v>
      </c>
      <c r="C97" t="str">
        <f t="shared" ca="1" si="265"/>
        <v>KHW1</v>
      </c>
      <c r="D97" t="str">
        <f t="shared" ca="1" si="266"/>
        <v>Kettles Hill Wind Facility</v>
      </c>
      <c r="E97" s="48">
        <v>20496.419164200001</v>
      </c>
      <c r="F97" s="48">
        <v>28428.646524299998</v>
      </c>
      <c r="G97" s="48">
        <v>20667.204812700002</v>
      </c>
      <c r="H97" s="48">
        <v>11739.977091999999</v>
      </c>
      <c r="I97" s="48">
        <v>8172.3733057999998</v>
      </c>
      <c r="J97" s="48">
        <v>17038.549107800001</v>
      </c>
      <c r="K97" s="48">
        <v>8625.7392123999998</v>
      </c>
      <c r="L97" s="48">
        <v>8183.0348743000004</v>
      </c>
      <c r="M97" s="48">
        <v>16752.298406499998</v>
      </c>
      <c r="N97" s="48">
        <v>13571.3260061</v>
      </c>
      <c r="O97" s="48">
        <v>19919.803596400001</v>
      </c>
      <c r="P97" s="48">
        <v>17276.6737875</v>
      </c>
      <c r="Q97" s="32">
        <v>380133.72</v>
      </c>
      <c r="R97" s="32">
        <v>470239.7</v>
      </c>
      <c r="S97" s="32">
        <v>292588.18</v>
      </c>
      <c r="T97" s="32">
        <v>151125.15</v>
      </c>
      <c r="U97" s="32">
        <v>119376.33</v>
      </c>
      <c r="V97" s="32">
        <v>235960.37</v>
      </c>
      <c r="W97" s="32">
        <v>137414.93</v>
      </c>
      <c r="X97" s="32">
        <v>139251.01999999999</v>
      </c>
      <c r="Y97" s="32">
        <v>266955.53999999998</v>
      </c>
      <c r="Z97" s="32">
        <v>303628.69</v>
      </c>
      <c r="AA97" s="32">
        <v>311153.59999999998</v>
      </c>
      <c r="AB97" s="32">
        <v>316522.77</v>
      </c>
      <c r="AC97" s="2">
        <v>3.33</v>
      </c>
      <c r="AD97" s="2">
        <v>3.33</v>
      </c>
      <c r="AE97" s="2">
        <v>3.33</v>
      </c>
      <c r="AF97" s="2">
        <v>3.33</v>
      </c>
      <c r="AG97" s="2">
        <v>3.33</v>
      </c>
      <c r="AH97" s="2">
        <v>3.33</v>
      </c>
      <c r="AI97" s="2">
        <v>3.33</v>
      </c>
      <c r="AJ97" s="2">
        <v>3.33</v>
      </c>
      <c r="AK97" s="2">
        <v>3.33</v>
      </c>
      <c r="AL97" s="2">
        <v>3.33</v>
      </c>
      <c r="AM97" s="2">
        <v>3.33</v>
      </c>
      <c r="AN97" s="2">
        <v>3.33</v>
      </c>
      <c r="AO97" s="33">
        <v>12658.45</v>
      </c>
      <c r="AP97" s="33">
        <v>15658.98</v>
      </c>
      <c r="AQ97" s="33">
        <v>9743.19</v>
      </c>
      <c r="AR97" s="33">
        <v>5032.47</v>
      </c>
      <c r="AS97" s="33">
        <v>3975.23</v>
      </c>
      <c r="AT97" s="33">
        <v>7857.48</v>
      </c>
      <c r="AU97" s="33">
        <v>4575.92</v>
      </c>
      <c r="AV97" s="33">
        <v>4637.0600000000004</v>
      </c>
      <c r="AW97" s="33">
        <v>8889.6200000000008</v>
      </c>
      <c r="AX97" s="33">
        <v>10110.84</v>
      </c>
      <c r="AY97" s="33">
        <v>10361.41</v>
      </c>
      <c r="AZ97" s="33">
        <v>10540.21</v>
      </c>
      <c r="BA97" s="31">
        <f t="shared" si="303"/>
        <v>266.08999999999997</v>
      </c>
      <c r="BB97" s="31">
        <f t="shared" si="304"/>
        <v>329.17</v>
      </c>
      <c r="BC97" s="31">
        <f t="shared" si="305"/>
        <v>204.81</v>
      </c>
      <c r="BD97" s="31">
        <f t="shared" si="306"/>
        <v>604.5</v>
      </c>
      <c r="BE97" s="31">
        <f t="shared" si="307"/>
        <v>477.51</v>
      </c>
      <c r="BF97" s="31">
        <f t="shared" si="308"/>
        <v>943.84</v>
      </c>
      <c r="BG97" s="31">
        <f t="shared" si="309"/>
        <v>742.04</v>
      </c>
      <c r="BH97" s="31">
        <f t="shared" si="310"/>
        <v>751.96</v>
      </c>
      <c r="BI97" s="31">
        <f t="shared" si="311"/>
        <v>1441.56</v>
      </c>
      <c r="BJ97" s="31">
        <f t="shared" si="312"/>
        <v>850.16</v>
      </c>
      <c r="BK97" s="31">
        <f t="shared" si="313"/>
        <v>871.23</v>
      </c>
      <c r="BL97" s="31">
        <f t="shared" si="314"/>
        <v>886.26</v>
      </c>
      <c r="BM97" s="6">
        <f t="shared" ca="1" si="339"/>
        <v>4.4499999999999998E-2</v>
      </c>
      <c r="BN97" s="6">
        <f t="shared" ca="1" si="339"/>
        <v>4.4499999999999998E-2</v>
      </c>
      <c r="BO97" s="6">
        <f t="shared" ca="1" si="339"/>
        <v>4.4499999999999998E-2</v>
      </c>
      <c r="BP97" s="6">
        <f t="shared" ca="1" si="339"/>
        <v>4.4499999999999998E-2</v>
      </c>
      <c r="BQ97" s="6">
        <f t="shared" ca="1" si="339"/>
        <v>4.4499999999999998E-2</v>
      </c>
      <c r="BR97" s="6">
        <f t="shared" ca="1" si="339"/>
        <v>4.4499999999999998E-2</v>
      </c>
      <c r="BS97" s="6">
        <f t="shared" ca="1" si="339"/>
        <v>4.4499999999999998E-2</v>
      </c>
      <c r="BT97" s="6">
        <f t="shared" ca="1" si="339"/>
        <v>4.4499999999999998E-2</v>
      </c>
      <c r="BU97" s="6">
        <f t="shared" ca="1" si="339"/>
        <v>4.4499999999999998E-2</v>
      </c>
      <c r="BV97" s="6">
        <f t="shared" ca="1" si="339"/>
        <v>4.4499999999999998E-2</v>
      </c>
      <c r="BW97" s="6">
        <f t="shared" ca="1" si="339"/>
        <v>4.4499999999999998E-2</v>
      </c>
      <c r="BX97" s="6">
        <f t="shared" ca="1" si="339"/>
        <v>4.4499999999999998E-2</v>
      </c>
      <c r="BY97" s="31">
        <f t="shared" ca="1" si="253"/>
        <v>16915.95</v>
      </c>
      <c r="BZ97" s="31">
        <f t="shared" ca="1" si="254"/>
        <v>20925.669999999998</v>
      </c>
      <c r="CA97" s="31">
        <f t="shared" ca="1" si="255"/>
        <v>13020.17</v>
      </c>
      <c r="CB97" s="31">
        <f t="shared" ca="1" si="256"/>
        <v>6725.07</v>
      </c>
      <c r="CC97" s="31">
        <f t="shared" ca="1" si="257"/>
        <v>5312.25</v>
      </c>
      <c r="CD97" s="31">
        <f t="shared" ca="1" si="258"/>
        <v>10500.24</v>
      </c>
      <c r="CE97" s="31">
        <f t="shared" ca="1" si="259"/>
        <v>6114.96</v>
      </c>
      <c r="CF97" s="31">
        <f t="shared" ca="1" si="260"/>
        <v>6196.67</v>
      </c>
      <c r="CG97" s="31">
        <f t="shared" ca="1" si="261"/>
        <v>11879.52</v>
      </c>
      <c r="CH97" s="31">
        <f t="shared" ca="1" si="262"/>
        <v>13511.48</v>
      </c>
      <c r="CI97" s="31">
        <f t="shared" ca="1" si="263"/>
        <v>13846.34</v>
      </c>
      <c r="CJ97" s="31">
        <f t="shared" ca="1" si="264"/>
        <v>14085.26</v>
      </c>
      <c r="CK97" s="32">
        <f t="shared" ca="1" si="315"/>
        <v>2090.7399999999998</v>
      </c>
      <c r="CL97" s="32">
        <f t="shared" ca="1" si="316"/>
        <v>2586.3200000000002</v>
      </c>
      <c r="CM97" s="32">
        <f t="shared" ca="1" si="317"/>
        <v>1609.23</v>
      </c>
      <c r="CN97" s="32">
        <f t="shared" ca="1" si="318"/>
        <v>831.19</v>
      </c>
      <c r="CO97" s="32">
        <f t="shared" ca="1" si="319"/>
        <v>656.57</v>
      </c>
      <c r="CP97" s="32">
        <f t="shared" ca="1" si="320"/>
        <v>1297.78</v>
      </c>
      <c r="CQ97" s="32">
        <f t="shared" ca="1" si="321"/>
        <v>755.78</v>
      </c>
      <c r="CR97" s="32">
        <f t="shared" ca="1" si="322"/>
        <v>765.88</v>
      </c>
      <c r="CS97" s="32">
        <f t="shared" ca="1" si="323"/>
        <v>1468.26</v>
      </c>
      <c r="CT97" s="32">
        <f t="shared" ca="1" si="324"/>
        <v>1669.96</v>
      </c>
      <c r="CU97" s="32">
        <f t="shared" ca="1" si="325"/>
        <v>1711.34</v>
      </c>
      <c r="CV97" s="32">
        <f t="shared" ca="1" si="326"/>
        <v>1740.88</v>
      </c>
      <c r="CW97" s="31">
        <f t="shared" ca="1" si="327"/>
        <v>6082.1500000000015</v>
      </c>
      <c r="CX97" s="31">
        <f t="shared" ca="1" si="328"/>
        <v>7523.8399999999983</v>
      </c>
      <c r="CY97" s="31">
        <f t="shared" ca="1" si="329"/>
        <v>4681.3999999999987</v>
      </c>
      <c r="CZ97" s="31">
        <f t="shared" ca="1" si="330"/>
        <v>1919.29</v>
      </c>
      <c r="DA97" s="31">
        <f t="shared" ca="1" si="331"/>
        <v>1516.0799999999997</v>
      </c>
      <c r="DB97" s="31">
        <f t="shared" ca="1" si="332"/>
        <v>2996.7000000000007</v>
      </c>
      <c r="DC97" s="31">
        <f t="shared" ca="1" si="333"/>
        <v>1552.7799999999997</v>
      </c>
      <c r="DD97" s="31">
        <f t="shared" ca="1" si="334"/>
        <v>1573.5299999999997</v>
      </c>
      <c r="DE97" s="31">
        <f t="shared" ca="1" si="335"/>
        <v>3016.6</v>
      </c>
      <c r="DF97" s="31">
        <f t="shared" ca="1" si="336"/>
        <v>4220.4399999999987</v>
      </c>
      <c r="DG97" s="31">
        <f t="shared" ca="1" si="337"/>
        <v>4325.0400000000009</v>
      </c>
      <c r="DH97" s="31">
        <f t="shared" ca="1" si="338"/>
        <v>4399.67</v>
      </c>
      <c r="DI97" s="32">
        <f t="shared" ca="1" si="267"/>
        <v>304.11</v>
      </c>
      <c r="DJ97" s="32">
        <f t="shared" ca="1" si="268"/>
        <v>376.19</v>
      </c>
      <c r="DK97" s="32">
        <f t="shared" ca="1" si="269"/>
        <v>234.07</v>
      </c>
      <c r="DL97" s="32">
        <f t="shared" ca="1" si="270"/>
        <v>95.96</v>
      </c>
      <c r="DM97" s="32">
        <f t="shared" ca="1" si="271"/>
        <v>75.8</v>
      </c>
      <c r="DN97" s="32">
        <f t="shared" ca="1" si="272"/>
        <v>149.84</v>
      </c>
      <c r="DO97" s="32">
        <f t="shared" ca="1" si="273"/>
        <v>77.64</v>
      </c>
      <c r="DP97" s="32">
        <f t="shared" ca="1" si="274"/>
        <v>78.680000000000007</v>
      </c>
      <c r="DQ97" s="32">
        <f t="shared" ca="1" si="275"/>
        <v>150.83000000000001</v>
      </c>
      <c r="DR97" s="32">
        <f t="shared" ca="1" si="276"/>
        <v>211.02</v>
      </c>
      <c r="DS97" s="32">
        <f t="shared" ca="1" si="277"/>
        <v>216.25</v>
      </c>
      <c r="DT97" s="32">
        <f t="shared" ca="1" si="278"/>
        <v>219.98</v>
      </c>
      <c r="DU97" s="31">
        <f t="shared" ca="1" si="279"/>
        <v>822.15</v>
      </c>
      <c r="DV97" s="31">
        <f t="shared" ca="1" si="280"/>
        <v>1002.7</v>
      </c>
      <c r="DW97" s="31">
        <f t="shared" ca="1" si="281"/>
        <v>615.54</v>
      </c>
      <c r="DX97" s="31">
        <f t="shared" ca="1" si="282"/>
        <v>248.7</v>
      </c>
      <c r="DY97" s="31">
        <f t="shared" ca="1" si="283"/>
        <v>193.66</v>
      </c>
      <c r="DZ97" s="31">
        <f t="shared" ca="1" si="284"/>
        <v>377.08</v>
      </c>
      <c r="EA97" s="31">
        <f t="shared" ca="1" si="285"/>
        <v>192.52</v>
      </c>
      <c r="EB97" s="31">
        <f t="shared" ca="1" si="286"/>
        <v>192.1</v>
      </c>
      <c r="EC97" s="31">
        <f t="shared" ca="1" si="287"/>
        <v>362.52</v>
      </c>
      <c r="ED97" s="31">
        <f t="shared" ca="1" si="288"/>
        <v>499.41</v>
      </c>
      <c r="EE97" s="31">
        <f t="shared" ca="1" si="289"/>
        <v>503.54</v>
      </c>
      <c r="EF97" s="31">
        <f t="shared" ca="1" si="290"/>
        <v>504.12</v>
      </c>
      <c r="EG97" s="32">
        <f t="shared" ca="1" si="291"/>
        <v>7208.4100000000008</v>
      </c>
      <c r="EH97" s="32">
        <f t="shared" ca="1" si="292"/>
        <v>8902.7299999999977</v>
      </c>
      <c r="EI97" s="32">
        <f t="shared" ca="1" si="293"/>
        <v>5531.0099999999984</v>
      </c>
      <c r="EJ97" s="32">
        <f t="shared" ca="1" si="294"/>
        <v>2263.9499999999998</v>
      </c>
      <c r="EK97" s="32">
        <f t="shared" ca="1" si="295"/>
        <v>1785.5399999999997</v>
      </c>
      <c r="EL97" s="32">
        <f t="shared" ca="1" si="296"/>
        <v>3523.6200000000008</v>
      </c>
      <c r="EM97" s="32">
        <f t="shared" ca="1" si="297"/>
        <v>1822.9399999999998</v>
      </c>
      <c r="EN97" s="32">
        <f t="shared" ca="1" si="298"/>
        <v>1844.3099999999997</v>
      </c>
      <c r="EO97" s="32">
        <f t="shared" ca="1" si="299"/>
        <v>3529.95</v>
      </c>
      <c r="EP97" s="32">
        <f t="shared" ca="1" si="300"/>
        <v>4930.869999999999</v>
      </c>
      <c r="EQ97" s="32">
        <f t="shared" ca="1" si="301"/>
        <v>5044.8300000000008</v>
      </c>
      <c r="ER97" s="32">
        <f t="shared" ca="1" si="302"/>
        <v>5123.7699999999995</v>
      </c>
    </row>
    <row r="98" spans="1:148" x14ac:dyDescent="0.25">
      <c r="A98" t="s">
        <v>500</v>
      </c>
      <c r="B98" s="1" t="s">
        <v>90</v>
      </c>
      <c r="C98" t="str">
        <f t="shared" ca="1" si="265"/>
        <v>SPCIMP</v>
      </c>
      <c r="D98" t="str">
        <f t="shared" ca="1" si="266"/>
        <v>Alberta-Saskatchewan Intertie - Import</v>
      </c>
      <c r="E98" s="48">
        <v>1240</v>
      </c>
      <c r="I98" s="48">
        <v>708</v>
      </c>
      <c r="O98" s="48">
        <v>519</v>
      </c>
      <c r="Q98" s="32">
        <v>29289.95</v>
      </c>
      <c r="R98" s="32"/>
      <c r="S98" s="32"/>
      <c r="T98" s="32"/>
      <c r="U98" s="32">
        <v>10500.57</v>
      </c>
      <c r="V98" s="32"/>
      <c r="W98" s="32"/>
      <c r="X98" s="32"/>
      <c r="Y98" s="32"/>
      <c r="Z98" s="32"/>
      <c r="AA98" s="32">
        <v>6877.34</v>
      </c>
      <c r="AB98" s="32"/>
      <c r="AC98" s="2">
        <v>6.4</v>
      </c>
      <c r="AG98" s="2">
        <v>6.4</v>
      </c>
      <c r="AM98" s="2">
        <v>6.4</v>
      </c>
      <c r="AO98" s="33">
        <v>1874.56</v>
      </c>
      <c r="AP98" s="33"/>
      <c r="AQ98" s="33"/>
      <c r="AR98" s="33"/>
      <c r="AS98" s="33">
        <v>672.04</v>
      </c>
      <c r="AT98" s="33"/>
      <c r="AU98" s="33"/>
      <c r="AV98" s="33"/>
      <c r="AW98" s="33"/>
      <c r="AX98" s="33"/>
      <c r="AY98" s="33">
        <v>440.15</v>
      </c>
      <c r="AZ98" s="33"/>
      <c r="BA98" s="31">
        <f t="shared" si="303"/>
        <v>20.5</v>
      </c>
      <c r="BB98" s="31">
        <f t="shared" si="304"/>
        <v>0</v>
      </c>
      <c r="BC98" s="31">
        <f t="shared" si="305"/>
        <v>0</v>
      </c>
      <c r="BD98" s="31">
        <f t="shared" si="306"/>
        <v>0</v>
      </c>
      <c r="BE98" s="31">
        <f t="shared" si="307"/>
        <v>42</v>
      </c>
      <c r="BF98" s="31">
        <f t="shared" si="308"/>
        <v>0</v>
      </c>
      <c r="BG98" s="31">
        <f t="shared" si="309"/>
        <v>0</v>
      </c>
      <c r="BH98" s="31">
        <f t="shared" si="310"/>
        <v>0</v>
      </c>
      <c r="BI98" s="31">
        <f t="shared" si="311"/>
        <v>0</v>
      </c>
      <c r="BJ98" s="31">
        <f t="shared" si="312"/>
        <v>0</v>
      </c>
      <c r="BK98" s="31">
        <f t="shared" si="313"/>
        <v>19.260000000000002</v>
      </c>
      <c r="BL98" s="31">
        <f t="shared" si="314"/>
        <v>0</v>
      </c>
      <c r="BM98" s="6">
        <f t="shared" ca="1" si="339"/>
        <v>4.5999999999999999E-2</v>
      </c>
      <c r="BN98" s="6">
        <f t="shared" ca="1" si="339"/>
        <v>4.5999999999999999E-2</v>
      </c>
      <c r="BO98" s="6">
        <f t="shared" ca="1" si="339"/>
        <v>4.5999999999999999E-2</v>
      </c>
      <c r="BP98" s="6">
        <f t="shared" ca="1" si="339"/>
        <v>4.5999999999999999E-2</v>
      </c>
      <c r="BQ98" s="6">
        <f t="shared" ca="1" si="339"/>
        <v>4.5999999999999999E-2</v>
      </c>
      <c r="BR98" s="6">
        <f t="shared" ca="1" si="339"/>
        <v>4.5999999999999999E-2</v>
      </c>
      <c r="BS98" s="6">
        <f t="shared" ca="1" si="339"/>
        <v>4.5999999999999999E-2</v>
      </c>
      <c r="BT98" s="6">
        <f t="shared" ca="1" si="339"/>
        <v>4.5999999999999999E-2</v>
      </c>
      <c r="BU98" s="6">
        <f t="shared" ca="1" si="339"/>
        <v>4.5999999999999999E-2</v>
      </c>
      <c r="BV98" s="6">
        <f t="shared" ca="1" si="339"/>
        <v>4.5999999999999999E-2</v>
      </c>
      <c r="BW98" s="6">
        <f t="shared" ca="1" si="339"/>
        <v>4.5999999999999999E-2</v>
      </c>
      <c r="BX98" s="6">
        <f t="shared" ca="1" si="339"/>
        <v>4.5999999999999999E-2</v>
      </c>
      <c r="BY98" s="31">
        <f t="shared" ca="1" si="253"/>
        <v>1347.34</v>
      </c>
      <c r="BZ98" s="31">
        <f t="shared" ca="1" si="254"/>
        <v>0</v>
      </c>
      <c r="CA98" s="31">
        <f t="shared" ca="1" si="255"/>
        <v>0</v>
      </c>
      <c r="CB98" s="31">
        <f t="shared" ca="1" si="256"/>
        <v>0</v>
      </c>
      <c r="CC98" s="31">
        <f t="shared" ca="1" si="257"/>
        <v>483.03</v>
      </c>
      <c r="CD98" s="31">
        <f t="shared" ca="1" si="258"/>
        <v>0</v>
      </c>
      <c r="CE98" s="31">
        <f t="shared" ca="1" si="259"/>
        <v>0</v>
      </c>
      <c r="CF98" s="31">
        <f t="shared" ca="1" si="260"/>
        <v>0</v>
      </c>
      <c r="CG98" s="31">
        <f t="shared" ca="1" si="261"/>
        <v>0</v>
      </c>
      <c r="CH98" s="31">
        <f t="shared" ca="1" si="262"/>
        <v>0</v>
      </c>
      <c r="CI98" s="31">
        <f t="shared" ca="1" si="263"/>
        <v>316.36</v>
      </c>
      <c r="CJ98" s="31">
        <f t="shared" ca="1" si="264"/>
        <v>0</v>
      </c>
      <c r="CK98" s="32">
        <f t="shared" ca="1" si="315"/>
        <v>161.09</v>
      </c>
      <c r="CL98" s="32">
        <f t="shared" ca="1" si="316"/>
        <v>0</v>
      </c>
      <c r="CM98" s="32">
        <f t="shared" ca="1" si="317"/>
        <v>0</v>
      </c>
      <c r="CN98" s="32">
        <f t="shared" ca="1" si="318"/>
        <v>0</v>
      </c>
      <c r="CO98" s="32">
        <f t="shared" ca="1" si="319"/>
        <v>57.75</v>
      </c>
      <c r="CP98" s="32">
        <f t="shared" ca="1" si="320"/>
        <v>0</v>
      </c>
      <c r="CQ98" s="32">
        <f t="shared" ca="1" si="321"/>
        <v>0</v>
      </c>
      <c r="CR98" s="32">
        <f t="shared" ca="1" si="322"/>
        <v>0</v>
      </c>
      <c r="CS98" s="32">
        <f t="shared" ca="1" si="323"/>
        <v>0</v>
      </c>
      <c r="CT98" s="32">
        <f t="shared" ca="1" si="324"/>
        <v>0</v>
      </c>
      <c r="CU98" s="32">
        <f t="shared" ca="1" si="325"/>
        <v>37.83</v>
      </c>
      <c r="CV98" s="32">
        <f t="shared" ca="1" si="326"/>
        <v>0</v>
      </c>
      <c r="CW98" s="31">
        <f t="shared" ca="1" si="327"/>
        <v>-386.63000000000011</v>
      </c>
      <c r="CX98" s="31">
        <f t="shared" ca="1" si="328"/>
        <v>0</v>
      </c>
      <c r="CY98" s="31">
        <f t="shared" ca="1" si="329"/>
        <v>0</v>
      </c>
      <c r="CZ98" s="31">
        <f t="shared" ca="1" si="330"/>
        <v>0</v>
      </c>
      <c r="DA98" s="31">
        <f t="shared" ca="1" si="331"/>
        <v>-173.26</v>
      </c>
      <c r="DB98" s="31">
        <f t="shared" ca="1" si="332"/>
        <v>0</v>
      </c>
      <c r="DC98" s="31">
        <f t="shared" ca="1" si="333"/>
        <v>0</v>
      </c>
      <c r="DD98" s="31">
        <f t="shared" ca="1" si="334"/>
        <v>0</v>
      </c>
      <c r="DE98" s="31">
        <f t="shared" ca="1" si="335"/>
        <v>0</v>
      </c>
      <c r="DF98" s="31">
        <f t="shared" ca="1" si="336"/>
        <v>0</v>
      </c>
      <c r="DG98" s="31">
        <f t="shared" ca="1" si="337"/>
        <v>-105.21999999999998</v>
      </c>
      <c r="DH98" s="31">
        <f t="shared" ca="1" si="338"/>
        <v>0</v>
      </c>
      <c r="DI98" s="32">
        <f t="shared" ca="1" si="267"/>
        <v>-19.329999999999998</v>
      </c>
      <c r="DJ98" s="32">
        <f t="shared" ca="1" si="268"/>
        <v>0</v>
      </c>
      <c r="DK98" s="32">
        <f t="shared" ca="1" si="269"/>
        <v>0</v>
      </c>
      <c r="DL98" s="32">
        <f t="shared" ca="1" si="270"/>
        <v>0</v>
      </c>
      <c r="DM98" s="32">
        <f t="shared" ca="1" si="271"/>
        <v>-8.66</v>
      </c>
      <c r="DN98" s="32">
        <f t="shared" ca="1" si="272"/>
        <v>0</v>
      </c>
      <c r="DO98" s="32">
        <f t="shared" ca="1" si="273"/>
        <v>0</v>
      </c>
      <c r="DP98" s="32">
        <f t="shared" ca="1" si="274"/>
        <v>0</v>
      </c>
      <c r="DQ98" s="32">
        <f t="shared" ca="1" si="275"/>
        <v>0</v>
      </c>
      <c r="DR98" s="32">
        <f t="shared" ca="1" si="276"/>
        <v>0</v>
      </c>
      <c r="DS98" s="32">
        <f t="shared" ca="1" si="277"/>
        <v>-5.26</v>
      </c>
      <c r="DT98" s="32">
        <f t="shared" ca="1" si="278"/>
        <v>0</v>
      </c>
      <c r="DU98" s="31">
        <f t="shared" ca="1" si="279"/>
        <v>-52.26</v>
      </c>
      <c r="DV98" s="31">
        <f t="shared" ca="1" si="280"/>
        <v>0</v>
      </c>
      <c r="DW98" s="31">
        <f t="shared" ca="1" si="281"/>
        <v>0</v>
      </c>
      <c r="DX98" s="31">
        <f t="shared" ca="1" si="282"/>
        <v>0</v>
      </c>
      <c r="DY98" s="31">
        <f t="shared" ca="1" si="283"/>
        <v>-22.13</v>
      </c>
      <c r="DZ98" s="31">
        <f t="shared" ca="1" si="284"/>
        <v>0</v>
      </c>
      <c r="EA98" s="31">
        <f t="shared" ca="1" si="285"/>
        <v>0</v>
      </c>
      <c r="EB98" s="31">
        <f t="shared" ca="1" si="286"/>
        <v>0</v>
      </c>
      <c r="EC98" s="31">
        <f t="shared" ca="1" si="287"/>
        <v>0</v>
      </c>
      <c r="ED98" s="31">
        <f t="shared" ca="1" si="288"/>
        <v>0</v>
      </c>
      <c r="EE98" s="31">
        <f t="shared" ca="1" si="289"/>
        <v>-12.25</v>
      </c>
      <c r="EF98" s="31">
        <f t="shared" ca="1" si="290"/>
        <v>0</v>
      </c>
      <c r="EG98" s="32">
        <f t="shared" ca="1" si="291"/>
        <v>-458.22000000000008</v>
      </c>
      <c r="EH98" s="32">
        <f t="shared" ca="1" si="292"/>
        <v>0</v>
      </c>
      <c r="EI98" s="32">
        <f t="shared" ca="1" si="293"/>
        <v>0</v>
      </c>
      <c r="EJ98" s="32">
        <f t="shared" ca="1" si="294"/>
        <v>0</v>
      </c>
      <c r="EK98" s="32">
        <f t="shared" ca="1" si="295"/>
        <v>-204.04999999999998</v>
      </c>
      <c r="EL98" s="32">
        <f t="shared" ca="1" si="296"/>
        <v>0</v>
      </c>
      <c r="EM98" s="32">
        <f t="shared" ca="1" si="297"/>
        <v>0</v>
      </c>
      <c r="EN98" s="32">
        <f t="shared" ca="1" si="298"/>
        <v>0</v>
      </c>
      <c r="EO98" s="32">
        <f t="shared" ca="1" si="299"/>
        <v>0</v>
      </c>
      <c r="EP98" s="32">
        <f t="shared" ca="1" si="300"/>
        <v>0</v>
      </c>
      <c r="EQ98" s="32">
        <f t="shared" ca="1" si="301"/>
        <v>-122.72999999999999</v>
      </c>
      <c r="ER98" s="32">
        <f t="shared" ca="1" si="302"/>
        <v>0</v>
      </c>
    </row>
    <row r="99" spans="1:148" x14ac:dyDescent="0.25">
      <c r="A99" t="s">
        <v>501</v>
      </c>
      <c r="B99" s="1" t="s">
        <v>91</v>
      </c>
      <c r="C99" t="str">
        <f t="shared" ca="1" si="265"/>
        <v>MEG1</v>
      </c>
      <c r="D99" t="str">
        <f t="shared" ca="1" si="266"/>
        <v>MEG Christina Lake Industrial System</v>
      </c>
      <c r="E99" s="48">
        <v>103864.38159999999</v>
      </c>
      <c r="F99" s="48">
        <v>88263.999200000006</v>
      </c>
      <c r="G99" s="48">
        <v>33827.393499999998</v>
      </c>
      <c r="H99" s="48">
        <v>59828.947500000002</v>
      </c>
      <c r="I99" s="48">
        <v>91361.8557</v>
      </c>
      <c r="J99" s="48">
        <v>87555.318100000004</v>
      </c>
      <c r="K99" s="48">
        <v>78329.424299999999</v>
      </c>
      <c r="L99" s="48">
        <v>75941.540800000002</v>
      </c>
      <c r="M99" s="48">
        <v>90135.8606</v>
      </c>
      <c r="N99" s="48">
        <v>98012.889599999995</v>
      </c>
      <c r="O99" s="48">
        <v>94412.720799999996</v>
      </c>
      <c r="P99" s="48">
        <v>105157.78389999999</v>
      </c>
      <c r="Q99" s="32">
        <v>2327386.52</v>
      </c>
      <c r="R99" s="32">
        <v>1515579.05</v>
      </c>
      <c r="S99" s="32">
        <v>508686.86</v>
      </c>
      <c r="T99" s="32">
        <v>825027.1</v>
      </c>
      <c r="U99" s="32">
        <v>1446781.55</v>
      </c>
      <c r="V99" s="32">
        <v>1344566.84</v>
      </c>
      <c r="W99" s="32">
        <v>1400357.93</v>
      </c>
      <c r="X99" s="32">
        <v>1385651.46</v>
      </c>
      <c r="Y99" s="32">
        <v>1588739.74</v>
      </c>
      <c r="Z99" s="32">
        <v>2486585.98</v>
      </c>
      <c r="AA99" s="32">
        <v>1543448.96</v>
      </c>
      <c r="AB99" s="32">
        <v>2576101.79</v>
      </c>
      <c r="AC99" s="2">
        <v>1.4</v>
      </c>
      <c r="AD99" s="2">
        <v>1.4</v>
      </c>
      <c r="AE99" s="2">
        <v>1.4</v>
      </c>
      <c r="AF99" s="2">
        <v>1.4</v>
      </c>
      <c r="AG99" s="2">
        <v>1.4</v>
      </c>
      <c r="AH99" s="2">
        <v>1.4</v>
      </c>
      <c r="AI99" s="2">
        <v>1.4</v>
      </c>
      <c r="AJ99" s="2">
        <v>1.4</v>
      </c>
      <c r="AK99" s="2">
        <v>1.4</v>
      </c>
      <c r="AL99" s="2">
        <v>1.4</v>
      </c>
      <c r="AM99" s="2">
        <v>1.4</v>
      </c>
      <c r="AN99" s="2">
        <v>1.4</v>
      </c>
      <c r="AO99" s="33">
        <v>32583.41</v>
      </c>
      <c r="AP99" s="33">
        <v>21218.11</v>
      </c>
      <c r="AQ99" s="33">
        <v>7121.62</v>
      </c>
      <c r="AR99" s="33">
        <v>11550.38</v>
      </c>
      <c r="AS99" s="33">
        <v>20254.939999999999</v>
      </c>
      <c r="AT99" s="33">
        <v>18823.939999999999</v>
      </c>
      <c r="AU99" s="33">
        <v>19605.009999999998</v>
      </c>
      <c r="AV99" s="33">
        <v>19399.12</v>
      </c>
      <c r="AW99" s="33">
        <v>22242.36</v>
      </c>
      <c r="AX99" s="33">
        <v>34812.199999999997</v>
      </c>
      <c r="AY99" s="33">
        <v>21608.29</v>
      </c>
      <c r="AZ99" s="33">
        <v>36065.43</v>
      </c>
      <c r="BA99" s="31">
        <f t="shared" si="303"/>
        <v>1629.17</v>
      </c>
      <c r="BB99" s="31">
        <f t="shared" si="304"/>
        <v>1060.9100000000001</v>
      </c>
      <c r="BC99" s="31">
        <f t="shared" si="305"/>
        <v>356.08</v>
      </c>
      <c r="BD99" s="31">
        <f t="shared" si="306"/>
        <v>3300.11</v>
      </c>
      <c r="BE99" s="31">
        <f t="shared" si="307"/>
        <v>5787.13</v>
      </c>
      <c r="BF99" s="31">
        <f t="shared" si="308"/>
        <v>5378.27</v>
      </c>
      <c r="BG99" s="31">
        <f t="shared" si="309"/>
        <v>7561.93</v>
      </c>
      <c r="BH99" s="31">
        <f t="shared" si="310"/>
        <v>7482.52</v>
      </c>
      <c r="BI99" s="31">
        <f t="shared" si="311"/>
        <v>8579.19</v>
      </c>
      <c r="BJ99" s="31">
        <f t="shared" si="312"/>
        <v>6962.44</v>
      </c>
      <c r="BK99" s="31">
        <f t="shared" si="313"/>
        <v>4321.66</v>
      </c>
      <c r="BL99" s="31">
        <f t="shared" si="314"/>
        <v>7213.09</v>
      </c>
      <c r="BM99" s="6">
        <f t="shared" ca="1" si="339"/>
        <v>1.35E-2</v>
      </c>
      <c r="BN99" s="6">
        <f t="shared" ca="1" si="339"/>
        <v>1.35E-2</v>
      </c>
      <c r="BO99" s="6">
        <f t="shared" ca="1" si="339"/>
        <v>1.35E-2</v>
      </c>
      <c r="BP99" s="6">
        <f t="shared" ca="1" si="339"/>
        <v>1.35E-2</v>
      </c>
      <c r="BQ99" s="6">
        <f t="shared" ca="1" si="339"/>
        <v>1.35E-2</v>
      </c>
      <c r="BR99" s="6">
        <f t="shared" ca="1" si="339"/>
        <v>1.35E-2</v>
      </c>
      <c r="BS99" s="6">
        <f t="shared" ca="1" si="339"/>
        <v>1.35E-2</v>
      </c>
      <c r="BT99" s="6">
        <f t="shared" ca="1" si="339"/>
        <v>1.35E-2</v>
      </c>
      <c r="BU99" s="6">
        <f t="shared" ca="1" si="339"/>
        <v>1.35E-2</v>
      </c>
      <c r="BV99" s="6">
        <f t="shared" ca="1" si="339"/>
        <v>1.35E-2</v>
      </c>
      <c r="BW99" s="6">
        <f t="shared" ca="1" si="339"/>
        <v>1.35E-2</v>
      </c>
      <c r="BX99" s="6">
        <f t="shared" ca="1" si="339"/>
        <v>1.35E-2</v>
      </c>
      <c r="BY99" s="31">
        <f t="shared" ca="1" si="253"/>
        <v>31419.72</v>
      </c>
      <c r="BZ99" s="31">
        <f t="shared" ca="1" si="254"/>
        <v>20460.32</v>
      </c>
      <c r="CA99" s="31">
        <f t="shared" ca="1" si="255"/>
        <v>6867.27</v>
      </c>
      <c r="CB99" s="31">
        <f t="shared" ca="1" si="256"/>
        <v>11137.87</v>
      </c>
      <c r="CC99" s="31">
        <f t="shared" ca="1" si="257"/>
        <v>19531.55</v>
      </c>
      <c r="CD99" s="31">
        <f t="shared" ca="1" si="258"/>
        <v>18151.650000000001</v>
      </c>
      <c r="CE99" s="31">
        <f t="shared" ca="1" si="259"/>
        <v>18904.830000000002</v>
      </c>
      <c r="CF99" s="31">
        <f t="shared" ca="1" si="260"/>
        <v>18706.29</v>
      </c>
      <c r="CG99" s="31">
        <f t="shared" ca="1" si="261"/>
        <v>21447.99</v>
      </c>
      <c r="CH99" s="31">
        <f t="shared" ca="1" si="262"/>
        <v>33568.910000000003</v>
      </c>
      <c r="CI99" s="31">
        <f t="shared" ca="1" si="263"/>
        <v>20836.560000000001</v>
      </c>
      <c r="CJ99" s="31">
        <f t="shared" ca="1" si="264"/>
        <v>34777.370000000003</v>
      </c>
      <c r="CK99" s="32">
        <f t="shared" ca="1" si="315"/>
        <v>12800.63</v>
      </c>
      <c r="CL99" s="32">
        <f t="shared" ca="1" si="316"/>
        <v>8335.68</v>
      </c>
      <c r="CM99" s="32">
        <f t="shared" ca="1" si="317"/>
        <v>2797.78</v>
      </c>
      <c r="CN99" s="32">
        <f t="shared" ca="1" si="318"/>
        <v>4537.6499999999996</v>
      </c>
      <c r="CO99" s="32">
        <f t="shared" ca="1" si="319"/>
        <v>7957.3</v>
      </c>
      <c r="CP99" s="32">
        <f t="shared" ca="1" si="320"/>
        <v>7395.12</v>
      </c>
      <c r="CQ99" s="32">
        <f t="shared" ca="1" si="321"/>
        <v>7701.97</v>
      </c>
      <c r="CR99" s="32">
        <f t="shared" ca="1" si="322"/>
        <v>7621.08</v>
      </c>
      <c r="CS99" s="32">
        <f t="shared" ca="1" si="323"/>
        <v>8738.07</v>
      </c>
      <c r="CT99" s="32">
        <f t="shared" ca="1" si="324"/>
        <v>13676.22</v>
      </c>
      <c r="CU99" s="32">
        <f t="shared" ca="1" si="325"/>
        <v>8488.9699999999993</v>
      </c>
      <c r="CV99" s="32">
        <f t="shared" ca="1" si="326"/>
        <v>14168.56</v>
      </c>
      <c r="CW99" s="31">
        <f t="shared" ca="1" si="327"/>
        <v>10007.769999999999</v>
      </c>
      <c r="CX99" s="31">
        <f t="shared" ca="1" si="328"/>
        <v>6516.98</v>
      </c>
      <c r="CY99" s="31">
        <f t="shared" ca="1" si="329"/>
        <v>2187.3500000000013</v>
      </c>
      <c r="CZ99" s="31">
        <f t="shared" ca="1" si="330"/>
        <v>825.03000000000111</v>
      </c>
      <c r="DA99" s="31">
        <f t="shared" ca="1" si="331"/>
        <v>1446.7799999999997</v>
      </c>
      <c r="DB99" s="31">
        <f t="shared" ca="1" si="332"/>
        <v>1344.5600000000013</v>
      </c>
      <c r="DC99" s="31">
        <f t="shared" ca="1" si="333"/>
        <v>-560.13999999999578</v>
      </c>
      <c r="DD99" s="31">
        <f t="shared" ca="1" si="334"/>
        <v>-554.2699999999968</v>
      </c>
      <c r="DE99" s="31">
        <f t="shared" ca="1" si="335"/>
        <v>-635.48999999999978</v>
      </c>
      <c r="DF99" s="31">
        <f t="shared" ca="1" si="336"/>
        <v>5470.490000000008</v>
      </c>
      <c r="DG99" s="31">
        <f t="shared" ca="1" si="337"/>
        <v>3395.5799999999981</v>
      </c>
      <c r="DH99" s="31">
        <f t="shared" ca="1" si="338"/>
        <v>5667.41</v>
      </c>
      <c r="DI99" s="32">
        <f t="shared" ca="1" si="267"/>
        <v>500.39</v>
      </c>
      <c r="DJ99" s="32">
        <f t="shared" ca="1" si="268"/>
        <v>325.85000000000002</v>
      </c>
      <c r="DK99" s="32">
        <f t="shared" ca="1" si="269"/>
        <v>109.37</v>
      </c>
      <c r="DL99" s="32">
        <f t="shared" ca="1" si="270"/>
        <v>41.25</v>
      </c>
      <c r="DM99" s="32">
        <f t="shared" ca="1" si="271"/>
        <v>72.34</v>
      </c>
      <c r="DN99" s="32">
        <f t="shared" ca="1" si="272"/>
        <v>67.23</v>
      </c>
      <c r="DO99" s="32">
        <f t="shared" ca="1" si="273"/>
        <v>-28.01</v>
      </c>
      <c r="DP99" s="32">
        <f t="shared" ca="1" si="274"/>
        <v>-27.71</v>
      </c>
      <c r="DQ99" s="32">
        <f t="shared" ca="1" si="275"/>
        <v>-31.77</v>
      </c>
      <c r="DR99" s="32">
        <f t="shared" ca="1" si="276"/>
        <v>273.52</v>
      </c>
      <c r="DS99" s="32">
        <f t="shared" ca="1" si="277"/>
        <v>169.78</v>
      </c>
      <c r="DT99" s="32">
        <f t="shared" ca="1" si="278"/>
        <v>283.37</v>
      </c>
      <c r="DU99" s="31">
        <f t="shared" ca="1" si="279"/>
        <v>1352.8</v>
      </c>
      <c r="DV99" s="31">
        <f t="shared" ca="1" si="280"/>
        <v>868.51</v>
      </c>
      <c r="DW99" s="31">
        <f t="shared" ca="1" si="281"/>
        <v>287.61</v>
      </c>
      <c r="DX99" s="31">
        <f t="shared" ca="1" si="282"/>
        <v>106.91</v>
      </c>
      <c r="DY99" s="31">
        <f t="shared" ca="1" si="283"/>
        <v>184.81</v>
      </c>
      <c r="DZ99" s="31">
        <f t="shared" ca="1" si="284"/>
        <v>169.19</v>
      </c>
      <c r="EA99" s="31">
        <f t="shared" ca="1" si="285"/>
        <v>-69.45</v>
      </c>
      <c r="EB99" s="31">
        <f t="shared" ca="1" si="286"/>
        <v>-67.67</v>
      </c>
      <c r="EC99" s="31">
        <f t="shared" ca="1" si="287"/>
        <v>-76.37</v>
      </c>
      <c r="ED99" s="31">
        <f t="shared" ca="1" si="288"/>
        <v>647.33000000000004</v>
      </c>
      <c r="EE99" s="31">
        <f t="shared" ca="1" si="289"/>
        <v>395.33</v>
      </c>
      <c r="EF99" s="31">
        <f t="shared" ca="1" si="290"/>
        <v>649.38</v>
      </c>
      <c r="EG99" s="32">
        <f t="shared" ca="1" si="291"/>
        <v>11860.959999999997</v>
      </c>
      <c r="EH99" s="32">
        <f t="shared" ca="1" si="292"/>
        <v>7711.34</v>
      </c>
      <c r="EI99" s="32">
        <f t="shared" ca="1" si="293"/>
        <v>2584.3300000000013</v>
      </c>
      <c r="EJ99" s="32">
        <f t="shared" ca="1" si="294"/>
        <v>973.19000000000108</v>
      </c>
      <c r="EK99" s="32">
        <f t="shared" ca="1" si="295"/>
        <v>1703.9299999999996</v>
      </c>
      <c r="EL99" s="32">
        <f t="shared" ca="1" si="296"/>
        <v>1580.9800000000014</v>
      </c>
      <c r="EM99" s="32">
        <f t="shared" ca="1" si="297"/>
        <v>-657.59999999999582</v>
      </c>
      <c r="EN99" s="32">
        <f t="shared" ca="1" si="298"/>
        <v>-649.64999999999679</v>
      </c>
      <c r="EO99" s="32">
        <f t="shared" ca="1" si="299"/>
        <v>-743.62999999999977</v>
      </c>
      <c r="EP99" s="32">
        <f t="shared" ca="1" si="300"/>
        <v>6391.3400000000074</v>
      </c>
      <c r="EQ99" s="32">
        <f t="shared" ca="1" si="301"/>
        <v>3960.6899999999982</v>
      </c>
      <c r="ER99" s="32">
        <f t="shared" ca="1" si="302"/>
        <v>6600.16</v>
      </c>
    </row>
    <row r="100" spans="1:148" x14ac:dyDescent="0.25">
      <c r="A100" t="s">
        <v>502</v>
      </c>
      <c r="B100" s="1" t="s">
        <v>89</v>
      </c>
      <c r="C100" t="str">
        <f t="shared" ca="1" si="265"/>
        <v>BCHEXP</v>
      </c>
      <c r="D100" t="str">
        <f t="shared" ca="1" si="266"/>
        <v>Alberta-BC Intertie - Export</v>
      </c>
      <c r="I100" s="48">
        <v>2.25</v>
      </c>
      <c r="K100" s="48">
        <v>283</v>
      </c>
      <c r="L100" s="48">
        <v>181.25</v>
      </c>
      <c r="M100" s="48">
        <v>201</v>
      </c>
      <c r="O100" s="48">
        <v>18.75</v>
      </c>
      <c r="Q100" s="32"/>
      <c r="R100" s="32"/>
      <c r="S100" s="32"/>
      <c r="T100" s="32"/>
      <c r="U100" s="32">
        <v>45.94</v>
      </c>
      <c r="V100" s="32"/>
      <c r="W100" s="32">
        <v>8603.17</v>
      </c>
      <c r="X100" s="32">
        <v>3958.19</v>
      </c>
      <c r="Y100" s="32">
        <v>5240.33</v>
      </c>
      <c r="Z100" s="32"/>
      <c r="AA100" s="32">
        <v>306.19</v>
      </c>
      <c r="AB100" s="32"/>
      <c r="AG100" s="2">
        <v>0.77</v>
      </c>
      <c r="AI100" s="2">
        <v>0.77</v>
      </c>
      <c r="AJ100" s="2">
        <v>0.77</v>
      </c>
      <c r="AK100" s="2">
        <v>0.77</v>
      </c>
      <c r="AM100" s="2">
        <v>0.77</v>
      </c>
      <c r="AO100" s="33"/>
      <c r="AP100" s="33"/>
      <c r="AQ100" s="33"/>
      <c r="AR100" s="33"/>
      <c r="AS100" s="33">
        <v>0.35</v>
      </c>
      <c r="AT100" s="33"/>
      <c r="AU100" s="33">
        <v>66.239999999999995</v>
      </c>
      <c r="AV100" s="33">
        <v>30.48</v>
      </c>
      <c r="AW100" s="33">
        <v>40.35</v>
      </c>
      <c r="AX100" s="33"/>
      <c r="AY100" s="33">
        <v>2.36</v>
      </c>
      <c r="AZ100" s="33"/>
      <c r="BA100" s="31">
        <f t="shared" si="303"/>
        <v>0</v>
      </c>
      <c r="BB100" s="31">
        <f t="shared" si="304"/>
        <v>0</v>
      </c>
      <c r="BC100" s="31">
        <f t="shared" si="305"/>
        <v>0</v>
      </c>
      <c r="BD100" s="31">
        <f t="shared" si="306"/>
        <v>0</v>
      </c>
      <c r="BE100" s="31">
        <f t="shared" si="307"/>
        <v>0.18</v>
      </c>
      <c r="BF100" s="31">
        <f t="shared" si="308"/>
        <v>0</v>
      </c>
      <c r="BG100" s="31">
        <f t="shared" si="309"/>
        <v>46.46</v>
      </c>
      <c r="BH100" s="31">
        <f t="shared" si="310"/>
        <v>21.37</v>
      </c>
      <c r="BI100" s="31">
        <f t="shared" si="311"/>
        <v>28.3</v>
      </c>
      <c r="BJ100" s="31">
        <f t="shared" si="312"/>
        <v>0</v>
      </c>
      <c r="BK100" s="31">
        <f t="shared" si="313"/>
        <v>0.86</v>
      </c>
      <c r="BL100" s="31">
        <f t="shared" si="314"/>
        <v>0</v>
      </c>
      <c r="BM100" s="6">
        <f t="shared" ca="1" si="339"/>
        <v>8.3000000000000001E-3</v>
      </c>
      <c r="BN100" s="6">
        <f t="shared" ca="1" si="339"/>
        <v>8.3000000000000001E-3</v>
      </c>
      <c r="BO100" s="6">
        <f t="shared" ca="1" si="339"/>
        <v>8.3000000000000001E-3</v>
      </c>
      <c r="BP100" s="6">
        <f t="shared" ca="1" si="339"/>
        <v>8.3000000000000001E-3</v>
      </c>
      <c r="BQ100" s="6">
        <f t="shared" ca="1" si="339"/>
        <v>8.3000000000000001E-3</v>
      </c>
      <c r="BR100" s="6">
        <f t="shared" ca="1" si="339"/>
        <v>8.3000000000000001E-3</v>
      </c>
      <c r="BS100" s="6">
        <f t="shared" ca="1" si="339"/>
        <v>8.3000000000000001E-3</v>
      </c>
      <c r="BT100" s="6">
        <f t="shared" ca="1" si="339"/>
        <v>8.3000000000000001E-3</v>
      </c>
      <c r="BU100" s="6">
        <f t="shared" ca="1" si="339"/>
        <v>8.3000000000000001E-3</v>
      </c>
      <c r="BV100" s="6">
        <f t="shared" ca="1" si="339"/>
        <v>8.3000000000000001E-3</v>
      </c>
      <c r="BW100" s="6">
        <f t="shared" ca="1" si="339"/>
        <v>8.3000000000000001E-3</v>
      </c>
      <c r="BX100" s="6">
        <f t="shared" ca="1" si="339"/>
        <v>8.3000000000000001E-3</v>
      </c>
      <c r="BY100" s="31">
        <f t="shared" ca="1" si="253"/>
        <v>0</v>
      </c>
      <c r="BZ100" s="31">
        <f t="shared" ca="1" si="254"/>
        <v>0</v>
      </c>
      <c r="CA100" s="31">
        <f t="shared" ca="1" si="255"/>
        <v>0</v>
      </c>
      <c r="CB100" s="31">
        <f t="shared" ca="1" si="256"/>
        <v>0</v>
      </c>
      <c r="CC100" s="31">
        <f t="shared" ca="1" si="257"/>
        <v>0.38</v>
      </c>
      <c r="CD100" s="31">
        <f t="shared" ca="1" si="258"/>
        <v>0</v>
      </c>
      <c r="CE100" s="31">
        <f t="shared" ca="1" si="259"/>
        <v>71.41</v>
      </c>
      <c r="CF100" s="31">
        <f t="shared" ca="1" si="260"/>
        <v>32.85</v>
      </c>
      <c r="CG100" s="31">
        <f t="shared" ca="1" si="261"/>
        <v>43.49</v>
      </c>
      <c r="CH100" s="31">
        <f t="shared" ca="1" si="262"/>
        <v>0</v>
      </c>
      <c r="CI100" s="31">
        <f t="shared" ca="1" si="263"/>
        <v>2.54</v>
      </c>
      <c r="CJ100" s="31">
        <f t="shared" ca="1" si="264"/>
        <v>0</v>
      </c>
      <c r="CK100" s="32">
        <f t="shared" ca="1" si="315"/>
        <v>0</v>
      </c>
      <c r="CL100" s="32">
        <f t="shared" ca="1" si="316"/>
        <v>0</v>
      </c>
      <c r="CM100" s="32">
        <f t="shared" ca="1" si="317"/>
        <v>0</v>
      </c>
      <c r="CN100" s="32">
        <f t="shared" ca="1" si="318"/>
        <v>0</v>
      </c>
      <c r="CO100" s="32">
        <f t="shared" ca="1" si="319"/>
        <v>0.25</v>
      </c>
      <c r="CP100" s="32">
        <f t="shared" ca="1" si="320"/>
        <v>0</v>
      </c>
      <c r="CQ100" s="32">
        <f t="shared" ca="1" si="321"/>
        <v>47.32</v>
      </c>
      <c r="CR100" s="32">
        <f t="shared" ca="1" si="322"/>
        <v>21.77</v>
      </c>
      <c r="CS100" s="32">
        <f t="shared" ca="1" si="323"/>
        <v>28.82</v>
      </c>
      <c r="CT100" s="32">
        <f t="shared" ca="1" si="324"/>
        <v>0</v>
      </c>
      <c r="CU100" s="32">
        <f t="shared" ca="1" si="325"/>
        <v>1.68</v>
      </c>
      <c r="CV100" s="32">
        <f t="shared" ca="1" si="326"/>
        <v>0</v>
      </c>
      <c r="CW100" s="31">
        <f t="shared" ca="1" si="327"/>
        <v>0</v>
      </c>
      <c r="CX100" s="31">
        <f t="shared" ca="1" si="328"/>
        <v>0</v>
      </c>
      <c r="CY100" s="31">
        <f t="shared" ca="1" si="329"/>
        <v>0</v>
      </c>
      <c r="CZ100" s="31">
        <f t="shared" ca="1" si="330"/>
        <v>0</v>
      </c>
      <c r="DA100" s="31">
        <f t="shared" ca="1" si="331"/>
        <v>0.10000000000000003</v>
      </c>
      <c r="DB100" s="31">
        <f t="shared" ca="1" si="332"/>
        <v>0</v>
      </c>
      <c r="DC100" s="31">
        <f t="shared" ca="1" si="333"/>
        <v>6.029999999999994</v>
      </c>
      <c r="DD100" s="31">
        <f t="shared" ca="1" si="334"/>
        <v>2.7700000000000031</v>
      </c>
      <c r="DE100" s="31">
        <f t="shared" ca="1" si="335"/>
        <v>3.66</v>
      </c>
      <c r="DF100" s="31">
        <f t="shared" ca="1" si="336"/>
        <v>0</v>
      </c>
      <c r="DG100" s="31">
        <f t="shared" ca="1" si="337"/>
        <v>0.99999999999999989</v>
      </c>
      <c r="DH100" s="31">
        <f t="shared" ca="1" si="338"/>
        <v>0</v>
      </c>
      <c r="DI100" s="32">
        <f t="shared" ca="1" si="267"/>
        <v>0</v>
      </c>
      <c r="DJ100" s="32">
        <f t="shared" ca="1" si="268"/>
        <v>0</v>
      </c>
      <c r="DK100" s="32">
        <f t="shared" ca="1" si="269"/>
        <v>0</v>
      </c>
      <c r="DL100" s="32">
        <f t="shared" ca="1" si="270"/>
        <v>0</v>
      </c>
      <c r="DM100" s="32">
        <f t="shared" ca="1" si="271"/>
        <v>0.01</v>
      </c>
      <c r="DN100" s="32">
        <f t="shared" ca="1" si="272"/>
        <v>0</v>
      </c>
      <c r="DO100" s="32">
        <f t="shared" ca="1" si="273"/>
        <v>0.3</v>
      </c>
      <c r="DP100" s="32">
        <f t="shared" ca="1" si="274"/>
        <v>0.14000000000000001</v>
      </c>
      <c r="DQ100" s="32">
        <f t="shared" ca="1" si="275"/>
        <v>0.18</v>
      </c>
      <c r="DR100" s="32">
        <f t="shared" ca="1" si="276"/>
        <v>0</v>
      </c>
      <c r="DS100" s="32">
        <f t="shared" ca="1" si="277"/>
        <v>0.05</v>
      </c>
      <c r="DT100" s="32">
        <f t="shared" ca="1" si="278"/>
        <v>0</v>
      </c>
      <c r="DU100" s="31">
        <f t="shared" ca="1" si="279"/>
        <v>0</v>
      </c>
      <c r="DV100" s="31">
        <f t="shared" ca="1" si="280"/>
        <v>0</v>
      </c>
      <c r="DW100" s="31">
        <f t="shared" ca="1" si="281"/>
        <v>0</v>
      </c>
      <c r="DX100" s="31">
        <f t="shared" ca="1" si="282"/>
        <v>0</v>
      </c>
      <c r="DY100" s="31">
        <f t="shared" ca="1" si="283"/>
        <v>0.01</v>
      </c>
      <c r="DZ100" s="31">
        <f t="shared" ca="1" si="284"/>
        <v>0</v>
      </c>
      <c r="EA100" s="31">
        <f t="shared" ca="1" si="285"/>
        <v>0.75</v>
      </c>
      <c r="EB100" s="31">
        <f t="shared" ca="1" si="286"/>
        <v>0.34</v>
      </c>
      <c r="EC100" s="31">
        <f t="shared" ca="1" si="287"/>
        <v>0.44</v>
      </c>
      <c r="ED100" s="31">
        <f t="shared" ca="1" si="288"/>
        <v>0</v>
      </c>
      <c r="EE100" s="31">
        <f t="shared" ca="1" si="289"/>
        <v>0.12</v>
      </c>
      <c r="EF100" s="31">
        <f t="shared" ca="1" si="290"/>
        <v>0</v>
      </c>
      <c r="EG100" s="32">
        <f t="shared" ca="1" si="291"/>
        <v>0</v>
      </c>
      <c r="EH100" s="32">
        <f t="shared" ca="1" si="292"/>
        <v>0</v>
      </c>
      <c r="EI100" s="32">
        <f t="shared" ca="1" si="293"/>
        <v>0</v>
      </c>
      <c r="EJ100" s="32">
        <f t="shared" ca="1" si="294"/>
        <v>0</v>
      </c>
      <c r="EK100" s="32">
        <f t="shared" ca="1" si="295"/>
        <v>0.12000000000000002</v>
      </c>
      <c r="EL100" s="32">
        <f t="shared" ca="1" si="296"/>
        <v>0</v>
      </c>
      <c r="EM100" s="32">
        <f t="shared" ca="1" si="297"/>
        <v>7.0799999999999939</v>
      </c>
      <c r="EN100" s="32">
        <f t="shared" ca="1" si="298"/>
        <v>3.2500000000000031</v>
      </c>
      <c r="EO100" s="32">
        <f t="shared" ca="1" si="299"/>
        <v>4.28</v>
      </c>
      <c r="EP100" s="32">
        <f t="shared" ca="1" si="300"/>
        <v>0</v>
      </c>
      <c r="EQ100" s="32">
        <f t="shared" ca="1" si="301"/>
        <v>1.17</v>
      </c>
      <c r="ER100" s="32">
        <f t="shared" ca="1" si="302"/>
        <v>0</v>
      </c>
    </row>
    <row r="101" spans="1:148" x14ac:dyDescent="0.25">
      <c r="A101" t="s">
        <v>503</v>
      </c>
      <c r="B101" s="1" t="s">
        <v>111</v>
      </c>
      <c r="C101" t="str">
        <f t="shared" ca="1" si="265"/>
        <v>MKR1</v>
      </c>
      <c r="D101" t="str">
        <f t="shared" ca="1" si="266"/>
        <v>Muskeg River Industrial System</v>
      </c>
      <c r="E101" s="48">
        <v>17629.809099999999</v>
      </c>
      <c r="F101" s="48">
        <v>16595.156299999999</v>
      </c>
      <c r="G101" s="48">
        <v>24473.7503</v>
      </c>
      <c r="H101" s="48">
        <v>29500.747599999999</v>
      </c>
      <c r="I101" s="48">
        <v>26537.656200000001</v>
      </c>
      <c r="J101" s="48">
        <v>10266.4794</v>
      </c>
      <c r="K101" s="48">
        <v>7850.7930999999999</v>
      </c>
      <c r="L101" s="48">
        <v>7795.5789000000004</v>
      </c>
      <c r="M101" s="48">
        <v>14127.0448</v>
      </c>
      <c r="N101" s="48">
        <v>16062.477800000001</v>
      </c>
      <c r="O101" s="48">
        <v>11827.812400000001</v>
      </c>
      <c r="P101" s="48">
        <v>16994.781299999999</v>
      </c>
      <c r="Q101" s="32">
        <v>419420.87</v>
      </c>
      <c r="R101" s="32">
        <v>296525.28000000003</v>
      </c>
      <c r="S101" s="32">
        <v>377154.68</v>
      </c>
      <c r="T101" s="32">
        <v>415288.13</v>
      </c>
      <c r="U101" s="32">
        <v>420983.28</v>
      </c>
      <c r="V101" s="32">
        <v>147749.38</v>
      </c>
      <c r="W101" s="32">
        <v>142623.35</v>
      </c>
      <c r="X101" s="32">
        <v>130822.93</v>
      </c>
      <c r="Y101" s="32">
        <v>252259.57</v>
      </c>
      <c r="Z101" s="32">
        <v>370312.56</v>
      </c>
      <c r="AA101" s="32">
        <v>201592.95</v>
      </c>
      <c r="AB101" s="32">
        <v>410707.93</v>
      </c>
      <c r="AC101" s="2">
        <v>2.85</v>
      </c>
      <c r="AD101" s="2">
        <v>2.85</v>
      </c>
      <c r="AE101" s="2">
        <v>2.85</v>
      </c>
      <c r="AF101" s="2">
        <v>2.85</v>
      </c>
      <c r="AG101" s="2">
        <v>2.85</v>
      </c>
      <c r="AH101" s="2">
        <v>2.85</v>
      </c>
      <c r="AI101" s="2">
        <v>2.85</v>
      </c>
      <c r="AJ101" s="2">
        <v>2.85</v>
      </c>
      <c r="AK101" s="2">
        <v>2.85</v>
      </c>
      <c r="AL101" s="2">
        <v>2.85</v>
      </c>
      <c r="AM101" s="2">
        <v>2.85</v>
      </c>
      <c r="AN101" s="2">
        <v>2.85</v>
      </c>
      <c r="AO101" s="33">
        <v>11953.49</v>
      </c>
      <c r="AP101" s="33">
        <v>8450.9699999999993</v>
      </c>
      <c r="AQ101" s="33">
        <v>10748.91</v>
      </c>
      <c r="AR101" s="33">
        <v>11835.71</v>
      </c>
      <c r="AS101" s="33">
        <v>11998.02</v>
      </c>
      <c r="AT101" s="33">
        <v>4210.8599999999997</v>
      </c>
      <c r="AU101" s="33">
        <v>4064.77</v>
      </c>
      <c r="AV101" s="33">
        <v>3728.45</v>
      </c>
      <c r="AW101" s="33">
        <v>7189.4</v>
      </c>
      <c r="AX101" s="33">
        <v>10553.91</v>
      </c>
      <c r="AY101" s="33">
        <v>5745.4</v>
      </c>
      <c r="AZ101" s="33">
        <v>11705.18</v>
      </c>
      <c r="BA101" s="31">
        <f t="shared" si="303"/>
        <v>293.58999999999997</v>
      </c>
      <c r="BB101" s="31">
        <f t="shared" si="304"/>
        <v>207.57</v>
      </c>
      <c r="BC101" s="31">
        <f t="shared" si="305"/>
        <v>264.01</v>
      </c>
      <c r="BD101" s="31">
        <f t="shared" si="306"/>
        <v>1661.15</v>
      </c>
      <c r="BE101" s="31">
        <f t="shared" si="307"/>
        <v>1683.93</v>
      </c>
      <c r="BF101" s="31">
        <f t="shared" si="308"/>
        <v>591</v>
      </c>
      <c r="BG101" s="31">
        <f t="shared" si="309"/>
        <v>770.17</v>
      </c>
      <c r="BH101" s="31">
        <f t="shared" si="310"/>
        <v>706.44</v>
      </c>
      <c r="BI101" s="31">
        <f t="shared" si="311"/>
        <v>1362.2</v>
      </c>
      <c r="BJ101" s="31">
        <f t="shared" si="312"/>
        <v>1036.8800000000001</v>
      </c>
      <c r="BK101" s="31">
        <f t="shared" si="313"/>
        <v>564.46</v>
      </c>
      <c r="BL101" s="31">
        <f t="shared" si="314"/>
        <v>1149.98</v>
      </c>
      <c r="BM101" s="6">
        <f t="shared" ca="1" si="339"/>
        <v>2.7199999999999998E-2</v>
      </c>
      <c r="BN101" s="6">
        <f t="shared" ca="1" si="339"/>
        <v>2.7199999999999998E-2</v>
      </c>
      <c r="BO101" s="6">
        <f t="shared" ca="1" si="339"/>
        <v>2.7199999999999998E-2</v>
      </c>
      <c r="BP101" s="6">
        <f t="shared" ca="1" si="339"/>
        <v>2.7199999999999998E-2</v>
      </c>
      <c r="BQ101" s="6">
        <f t="shared" ca="1" si="339"/>
        <v>2.7199999999999998E-2</v>
      </c>
      <c r="BR101" s="6">
        <f t="shared" ca="1" si="339"/>
        <v>2.7199999999999998E-2</v>
      </c>
      <c r="BS101" s="6">
        <f t="shared" ca="1" si="339"/>
        <v>2.7199999999999998E-2</v>
      </c>
      <c r="BT101" s="6">
        <f t="shared" ca="1" si="339"/>
        <v>2.7199999999999998E-2</v>
      </c>
      <c r="BU101" s="6">
        <f t="shared" ca="1" si="339"/>
        <v>2.7199999999999998E-2</v>
      </c>
      <c r="BV101" s="6">
        <f t="shared" ca="1" si="339"/>
        <v>2.7199999999999998E-2</v>
      </c>
      <c r="BW101" s="6">
        <f t="shared" ca="1" si="339"/>
        <v>2.7199999999999998E-2</v>
      </c>
      <c r="BX101" s="6">
        <f t="shared" ca="1" si="339"/>
        <v>2.7199999999999998E-2</v>
      </c>
      <c r="BY101" s="31">
        <f t="shared" ref="BY101:BY132" ca="1" si="340">IFERROR(VLOOKUP($C101,DOSDetail,CELL("col",BY$4)+58,FALSE),ROUND(Q101*BM101,2))</f>
        <v>11408.25</v>
      </c>
      <c r="BZ101" s="31">
        <f t="shared" ref="BZ101:BZ132" ca="1" si="341">IFERROR(VLOOKUP($C101,DOSDetail,CELL("col",BZ$4)+58,FALSE),ROUND(R101*BN101,2))</f>
        <v>8065.49</v>
      </c>
      <c r="CA101" s="31">
        <f t="shared" ref="CA101:CA132" ca="1" si="342">IFERROR(VLOOKUP($C101,DOSDetail,CELL("col",CA$4)+58,FALSE),ROUND(S101*BO101,2))</f>
        <v>10258.61</v>
      </c>
      <c r="CB101" s="31">
        <f t="shared" ref="CB101:CB132" ca="1" si="343">IFERROR(VLOOKUP($C101,DOSDetail,CELL("col",CB$4)+58,FALSE),ROUND(T101*BP101,2))</f>
        <v>11295.84</v>
      </c>
      <c r="CC101" s="31">
        <f t="shared" ref="CC101:CC132" ca="1" si="344">IFERROR(VLOOKUP($C101,DOSDetail,CELL("col",CC$4)+58,FALSE),ROUND(U101*BQ101,2))</f>
        <v>11450.75</v>
      </c>
      <c r="CD101" s="31">
        <f t="shared" ref="CD101:CD132" ca="1" si="345">IFERROR(VLOOKUP($C101,DOSDetail,CELL("col",CD$4)+58,FALSE),ROUND(V101*BR101,2))</f>
        <v>4018.78</v>
      </c>
      <c r="CE101" s="31">
        <f t="shared" ref="CE101:CE132" ca="1" si="346">IFERROR(VLOOKUP($C101,DOSDetail,CELL("col",CE$4)+58,FALSE),ROUND(W101*BS101,2))</f>
        <v>3879.36</v>
      </c>
      <c r="CF101" s="31">
        <f t="shared" ref="CF101:CF132" ca="1" si="347">IFERROR(VLOOKUP($C101,DOSDetail,CELL("col",CF$4)+58,FALSE),ROUND(X101*BT101,2))</f>
        <v>3558.38</v>
      </c>
      <c r="CG101" s="31">
        <f t="shared" ref="CG101:CG132" ca="1" si="348">IFERROR(VLOOKUP($C101,DOSDetail,CELL("col",CG$4)+58,FALSE),ROUND(Y101*BU101,2))</f>
        <v>6861.46</v>
      </c>
      <c r="CH101" s="31">
        <f t="shared" ref="CH101:CH132" ca="1" si="349">IFERROR(VLOOKUP($C101,DOSDetail,CELL("col",CH$4)+58,FALSE),ROUND(Z101*BV101,2))</f>
        <v>10072.5</v>
      </c>
      <c r="CI101" s="31">
        <f t="shared" ref="CI101:CI132" ca="1" si="350">IFERROR(VLOOKUP($C101,DOSDetail,CELL("col",CI$4)+58,FALSE),ROUND(AA101*BW101,2))</f>
        <v>5483.33</v>
      </c>
      <c r="CJ101" s="31">
        <f t="shared" ref="CJ101:CJ132" ca="1" si="351">IFERROR(VLOOKUP($C101,DOSDetail,CELL("col",CJ$4)+58,FALSE),ROUND(AB101*BX101,2))</f>
        <v>11171.26</v>
      </c>
      <c r="CK101" s="32">
        <f t="shared" ca="1" si="315"/>
        <v>2306.81</v>
      </c>
      <c r="CL101" s="32">
        <f t="shared" ca="1" si="316"/>
        <v>1630.89</v>
      </c>
      <c r="CM101" s="32">
        <f t="shared" ca="1" si="317"/>
        <v>2074.35</v>
      </c>
      <c r="CN101" s="32">
        <f t="shared" ca="1" si="318"/>
        <v>2284.08</v>
      </c>
      <c r="CO101" s="32">
        <f t="shared" ca="1" si="319"/>
        <v>2315.41</v>
      </c>
      <c r="CP101" s="32">
        <f t="shared" ca="1" si="320"/>
        <v>812.62</v>
      </c>
      <c r="CQ101" s="32">
        <f t="shared" ca="1" si="321"/>
        <v>784.43</v>
      </c>
      <c r="CR101" s="32">
        <f t="shared" ca="1" si="322"/>
        <v>719.53</v>
      </c>
      <c r="CS101" s="32">
        <f t="shared" ca="1" si="323"/>
        <v>1387.43</v>
      </c>
      <c r="CT101" s="32">
        <f t="shared" ca="1" si="324"/>
        <v>2036.72</v>
      </c>
      <c r="CU101" s="32">
        <f t="shared" ca="1" si="325"/>
        <v>1108.76</v>
      </c>
      <c r="CV101" s="32">
        <f t="shared" ca="1" si="326"/>
        <v>2258.89</v>
      </c>
      <c r="CW101" s="31">
        <f t="shared" ca="1" si="327"/>
        <v>1467.9799999999998</v>
      </c>
      <c r="CX101" s="31">
        <f t="shared" ca="1" si="328"/>
        <v>1037.8399999999999</v>
      </c>
      <c r="CY101" s="31">
        <f t="shared" ca="1" si="329"/>
        <v>1320.0400000000011</v>
      </c>
      <c r="CZ101" s="31">
        <f t="shared" ca="1" si="330"/>
        <v>83.060000000000855</v>
      </c>
      <c r="DA101" s="31">
        <f t="shared" ca="1" si="331"/>
        <v>84.209999999999354</v>
      </c>
      <c r="DB101" s="31">
        <f t="shared" ca="1" si="332"/>
        <v>29.540000000000873</v>
      </c>
      <c r="DC101" s="31">
        <f t="shared" ca="1" si="333"/>
        <v>-171.14999999999998</v>
      </c>
      <c r="DD101" s="31">
        <f t="shared" ca="1" si="334"/>
        <v>-156.98000000000002</v>
      </c>
      <c r="DE101" s="31">
        <f t="shared" ca="1" si="335"/>
        <v>-302.71000000000026</v>
      </c>
      <c r="DF101" s="31">
        <f t="shared" ca="1" si="336"/>
        <v>518.42999999999938</v>
      </c>
      <c r="DG101" s="31">
        <f t="shared" ca="1" si="337"/>
        <v>282.23000000000047</v>
      </c>
      <c r="DH101" s="31">
        <f t="shared" ca="1" si="338"/>
        <v>574.98999999999933</v>
      </c>
      <c r="DI101" s="32">
        <f t="shared" ca="1" si="267"/>
        <v>73.400000000000006</v>
      </c>
      <c r="DJ101" s="32">
        <f t="shared" ca="1" si="268"/>
        <v>51.89</v>
      </c>
      <c r="DK101" s="32">
        <f t="shared" ca="1" si="269"/>
        <v>66</v>
      </c>
      <c r="DL101" s="32">
        <f t="shared" ca="1" si="270"/>
        <v>4.1500000000000004</v>
      </c>
      <c r="DM101" s="32">
        <f t="shared" ca="1" si="271"/>
        <v>4.21</v>
      </c>
      <c r="DN101" s="32">
        <f t="shared" ca="1" si="272"/>
        <v>1.48</v>
      </c>
      <c r="DO101" s="32">
        <f t="shared" ca="1" si="273"/>
        <v>-8.56</v>
      </c>
      <c r="DP101" s="32">
        <f t="shared" ca="1" si="274"/>
        <v>-7.85</v>
      </c>
      <c r="DQ101" s="32">
        <f t="shared" ca="1" si="275"/>
        <v>-15.14</v>
      </c>
      <c r="DR101" s="32">
        <f t="shared" ca="1" si="276"/>
        <v>25.92</v>
      </c>
      <c r="DS101" s="32">
        <f t="shared" ca="1" si="277"/>
        <v>14.11</v>
      </c>
      <c r="DT101" s="32">
        <f t="shared" ca="1" si="278"/>
        <v>28.75</v>
      </c>
      <c r="DU101" s="31">
        <f t="shared" ca="1" si="279"/>
        <v>198.43</v>
      </c>
      <c r="DV101" s="31">
        <f t="shared" ca="1" si="280"/>
        <v>138.31</v>
      </c>
      <c r="DW101" s="31">
        <f t="shared" ca="1" si="281"/>
        <v>173.57</v>
      </c>
      <c r="DX101" s="31">
        <f t="shared" ca="1" si="282"/>
        <v>10.76</v>
      </c>
      <c r="DY101" s="31">
        <f t="shared" ca="1" si="283"/>
        <v>10.76</v>
      </c>
      <c r="DZ101" s="31">
        <f t="shared" ca="1" si="284"/>
        <v>3.72</v>
      </c>
      <c r="EA101" s="31">
        <f t="shared" ca="1" si="285"/>
        <v>-21.22</v>
      </c>
      <c r="EB101" s="31">
        <f t="shared" ca="1" si="286"/>
        <v>-19.16</v>
      </c>
      <c r="EC101" s="31">
        <f t="shared" ca="1" si="287"/>
        <v>-36.380000000000003</v>
      </c>
      <c r="ED101" s="31">
        <f t="shared" ca="1" si="288"/>
        <v>61.35</v>
      </c>
      <c r="EE101" s="31">
        <f t="shared" ca="1" si="289"/>
        <v>32.86</v>
      </c>
      <c r="EF101" s="31">
        <f t="shared" ca="1" si="290"/>
        <v>65.88</v>
      </c>
      <c r="EG101" s="32">
        <f t="shared" ca="1" si="291"/>
        <v>1739.81</v>
      </c>
      <c r="EH101" s="32">
        <f t="shared" ca="1" si="292"/>
        <v>1228.04</v>
      </c>
      <c r="EI101" s="32">
        <f t="shared" ca="1" si="293"/>
        <v>1559.610000000001</v>
      </c>
      <c r="EJ101" s="32">
        <f t="shared" ca="1" si="294"/>
        <v>97.970000000000866</v>
      </c>
      <c r="EK101" s="32">
        <f t="shared" ca="1" si="295"/>
        <v>99.179999999999353</v>
      </c>
      <c r="EL101" s="32">
        <f t="shared" ca="1" si="296"/>
        <v>34.740000000000876</v>
      </c>
      <c r="EM101" s="32">
        <f t="shared" ca="1" si="297"/>
        <v>-200.92999999999998</v>
      </c>
      <c r="EN101" s="32">
        <f t="shared" ca="1" si="298"/>
        <v>-183.99</v>
      </c>
      <c r="EO101" s="32">
        <f t="shared" ca="1" si="299"/>
        <v>-354.23000000000025</v>
      </c>
      <c r="EP101" s="32">
        <f t="shared" ca="1" si="300"/>
        <v>605.69999999999936</v>
      </c>
      <c r="EQ101" s="32">
        <f t="shared" ca="1" si="301"/>
        <v>329.2000000000005</v>
      </c>
      <c r="ER101" s="32">
        <f t="shared" ca="1" si="302"/>
        <v>669.61999999999932</v>
      </c>
    </row>
    <row r="102" spans="1:148" x14ac:dyDescent="0.25">
      <c r="A102" t="s">
        <v>467</v>
      </c>
      <c r="B102" s="1" t="s">
        <v>140</v>
      </c>
      <c r="C102" t="str">
        <f t="shared" ca="1" si="265"/>
        <v>MKRC</v>
      </c>
      <c r="D102" t="str">
        <f t="shared" ca="1" si="266"/>
        <v>MacKay River Industrial System</v>
      </c>
      <c r="E102" s="48">
        <v>132119.25599999999</v>
      </c>
      <c r="F102" s="48">
        <v>123128.17600000001</v>
      </c>
      <c r="G102" s="48">
        <v>129461.82399999999</v>
      </c>
      <c r="H102" s="48">
        <v>112742.5502</v>
      </c>
      <c r="I102" s="48">
        <v>11486.8346</v>
      </c>
      <c r="J102" s="48">
        <v>7538.24</v>
      </c>
      <c r="K102" s="48">
        <v>82061.229649999994</v>
      </c>
      <c r="L102" s="48">
        <v>102768.5726</v>
      </c>
      <c r="M102" s="48">
        <v>62477.468500000003</v>
      </c>
      <c r="N102" s="48">
        <v>129215.264</v>
      </c>
      <c r="O102" s="48">
        <v>125078.976</v>
      </c>
      <c r="P102" s="48">
        <v>127725.92</v>
      </c>
      <c r="Q102" s="32">
        <v>2949178.75</v>
      </c>
      <c r="R102" s="32">
        <v>2122572.9500000002</v>
      </c>
      <c r="S102" s="32">
        <v>1916815.63</v>
      </c>
      <c r="T102" s="32">
        <v>1535522.23</v>
      </c>
      <c r="U102" s="32">
        <v>166879.10999999999</v>
      </c>
      <c r="V102" s="32">
        <v>99290.74</v>
      </c>
      <c r="W102" s="32">
        <v>1561324.15</v>
      </c>
      <c r="X102" s="32">
        <v>1822384.41</v>
      </c>
      <c r="Y102" s="32">
        <v>1144305.95</v>
      </c>
      <c r="Z102" s="32">
        <v>3279185.3</v>
      </c>
      <c r="AA102" s="32">
        <v>2044942.74</v>
      </c>
      <c r="AB102" s="32">
        <v>3041398.32</v>
      </c>
      <c r="AC102" s="2">
        <v>2.99</v>
      </c>
      <c r="AD102" s="2">
        <v>2.99</v>
      </c>
      <c r="AE102" s="2">
        <v>2.99</v>
      </c>
      <c r="AF102" s="2">
        <v>2.99</v>
      </c>
      <c r="AG102" s="2">
        <v>2.99</v>
      </c>
      <c r="AH102" s="2">
        <v>2.99</v>
      </c>
      <c r="AI102" s="2">
        <v>2.99</v>
      </c>
      <c r="AJ102" s="2">
        <v>2.99</v>
      </c>
      <c r="AK102" s="2">
        <v>2.99</v>
      </c>
      <c r="AL102" s="2">
        <v>2.99</v>
      </c>
      <c r="AM102" s="2">
        <v>2.99</v>
      </c>
      <c r="AN102" s="2">
        <v>2.99</v>
      </c>
      <c r="AO102" s="33">
        <v>88180.44</v>
      </c>
      <c r="AP102" s="33">
        <v>63464.93</v>
      </c>
      <c r="AQ102" s="33">
        <v>57312.79</v>
      </c>
      <c r="AR102" s="33">
        <v>45912.11</v>
      </c>
      <c r="AS102" s="33">
        <v>4989.6899999999996</v>
      </c>
      <c r="AT102" s="33">
        <v>2968.79</v>
      </c>
      <c r="AU102" s="33">
        <v>46683.59</v>
      </c>
      <c r="AV102" s="33">
        <v>54489.29</v>
      </c>
      <c r="AW102" s="33">
        <v>34214.75</v>
      </c>
      <c r="AX102" s="33">
        <v>98047.64</v>
      </c>
      <c r="AY102" s="33">
        <v>61143.79</v>
      </c>
      <c r="AZ102" s="33">
        <v>90937.81</v>
      </c>
      <c r="BA102" s="31">
        <f t="shared" si="303"/>
        <v>2064.4299999999998</v>
      </c>
      <c r="BB102" s="31">
        <f t="shared" si="304"/>
        <v>1485.8</v>
      </c>
      <c r="BC102" s="31">
        <f t="shared" si="305"/>
        <v>1341.77</v>
      </c>
      <c r="BD102" s="31">
        <f t="shared" si="306"/>
        <v>6142.09</v>
      </c>
      <c r="BE102" s="31">
        <f t="shared" si="307"/>
        <v>667.52</v>
      </c>
      <c r="BF102" s="31">
        <f t="shared" si="308"/>
        <v>397.16</v>
      </c>
      <c r="BG102" s="31">
        <f t="shared" si="309"/>
        <v>8431.15</v>
      </c>
      <c r="BH102" s="31">
        <f t="shared" si="310"/>
        <v>9840.8799999999992</v>
      </c>
      <c r="BI102" s="31">
        <f t="shared" si="311"/>
        <v>6179.25</v>
      </c>
      <c r="BJ102" s="31">
        <f t="shared" si="312"/>
        <v>9181.7199999999993</v>
      </c>
      <c r="BK102" s="31">
        <f t="shared" si="313"/>
        <v>5725.84</v>
      </c>
      <c r="BL102" s="31">
        <f t="shared" si="314"/>
        <v>8515.92</v>
      </c>
      <c r="BM102" s="6">
        <f t="shared" ca="1" si="339"/>
        <v>1.8599999999999998E-2</v>
      </c>
      <c r="BN102" s="6">
        <f t="shared" ca="1" si="339"/>
        <v>1.8599999999999998E-2</v>
      </c>
      <c r="BO102" s="6">
        <f t="shared" ca="1" si="339"/>
        <v>1.8599999999999998E-2</v>
      </c>
      <c r="BP102" s="6">
        <f t="shared" ca="1" si="339"/>
        <v>1.8599999999999998E-2</v>
      </c>
      <c r="BQ102" s="6">
        <f t="shared" ca="1" si="339"/>
        <v>1.8599999999999998E-2</v>
      </c>
      <c r="BR102" s="6">
        <f t="shared" ca="1" si="339"/>
        <v>1.8599999999999998E-2</v>
      </c>
      <c r="BS102" s="6">
        <f t="shared" ca="1" si="339"/>
        <v>1.8599999999999998E-2</v>
      </c>
      <c r="BT102" s="6">
        <f t="shared" ca="1" si="339"/>
        <v>1.8599999999999998E-2</v>
      </c>
      <c r="BU102" s="6">
        <f t="shared" ca="1" si="339"/>
        <v>1.8599999999999998E-2</v>
      </c>
      <c r="BV102" s="6">
        <f t="shared" ca="1" si="339"/>
        <v>1.8599999999999998E-2</v>
      </c>
      <c r="BW102" s="6">
        <f t="shared" ca="1" si="339"/>
        <v>1.8599999999999998E-2</v>
      </c>
      <c r="BX102" s="6">
        <f t="shared" ca="1" si="339"/>
        <v>1.8599999999999998E-2</v>
      </c>
      <c r="BY102" s="31">
        <f t="shared" ca="1" si="340"/>
        <v>54854.720000000001</v>
      </c>
      <c r="BZ102" s="31">
        <f t="shared" ca="1" si="341"/>
        <v>39479.86</v>
      </c>
      <c r="CA102" s="31">
        <f t="shared" ca="1" si="342"/>
        <v>35652.769999999997</v>
      </c>
      <c r="CB102" s="31">
        <f t="shared" ca="1" si="343"/>
        <v>28560.71</v>
      </c>
      <c r="CC102" s="31">
        <f t="shared" ca="1" si="344"/>
        <v>3103.95</v>
      </c>
      <c r="CD102" s="31">
        <f t="shared" ca="1" si="345"/>
        <v>1846.81</v>
      </c>
      <c r="CE102" s="31">
        <f t="shared" ca="1" si="346"/>
        <v>29040.63</v>
      </c>
      <c r="CF102" s="31">
        <f t="shared" ca="1" si="347"/>
        <v>33896.35</v>
      </c>
      <c r="CG102" s="31">
        <f t="shared" ca="1" si="348"/>
        <v>21284.09</v>
      </c>
      <c r="CH102" s="31">
        <f t="shared" ca="1" si="349"/>
        <v>60992.85</v>
      </c>
      <c r="CI102" s="31">
        <f t="shared" ca="1" si="350"/>
        <v>38035.93</v>
      </c>
      <c r="CJ102" s="31">
        <f t="shared" ca="1" si="351"/>
        <v>56570.01</v>
      </c>
      <c r="CK102" s="32">
        <f t="shared" ca="1" si="315"/>
        <v>16220.48</v>
      </c>
      <c r="CL102" s="32">
        <f t="shared" ca="1" si="316"/>
        <v>11674.15</v>
      </c>
      <c r="CM102" s="32">
        <f t="shared" ca="1" si="317"/>
        <v>10542.49</v>
      </c>
      <c r="CN102" s="32">
        <f t="shared" ca="1" si="318"/>
        <v>8445.3700000000008</v>
      </c>
      <c r="CO102" s="32">
        <f t="shared" ca="1" si="319"/>
        <v>917.84</v>
      </c>
      <c r="CP102" s="32">
        <f t="shared" ca="1" si="320"/>
        <v>546.1</v>
      </c>
      <c r="CQ102" s="32">
        <f t="shared" ca="1" si="321"/>
        <v>8587.2800000000007</v>
      </c>
      <c r="CR102" s="32">
        <f t="shared" ca="1" si="322"/>
        <v>10023.11</v>
      </c>
      <c r="CS102" s="32">
        <f t="shared" ca="1" si="323"/>
        <v>6293.68</v>
      </c>
      <c r="CT102" s="32">
        <f t="shared" ca="1" si="324"/>
        <v>18035.52</v>
      </c>
      <c r="CU102" s="32">
        <f t="shared" ca="1" si="325"/>
        <v>11247.19</v>
      </c>
      <c r="CV102" s="32">
        <f t="shared" ca="1" si="326"/>
        <v>16727.689999999999</v>
      </c>
      <c r="CW102" s="31">
        <f t="shared" ca="1" si="327"/>
        <v>-19169.670000000006</v>
      </c>
      <c r="CX102" s="31">
        <f t="shared" ca="1" si="328"/>
        <v>-13796.719999999998</v>
      </c>
      <c r="CY102" s="31">
        <f t="shared" ca="1" si="329"/>
        <v>-12459.300000000007</v>
      </c>
      <c r="CZ102" s="31">
        <f t="shared" ca="1" si="330"/>
        <v>-15048.119999999999</v>
      </c>
      <c r="DA102" s="31">
        <f t="shared" ca="1" si="331"/>
        <v>-1635.4199999999996</v>
      </c>
      <c r="DB102" s="31">
        <f t="shared" ca="1" si="332"/>
        <v>-973.04000000000019</v>
      </c>
      <c r="DC102" s="31">
        <f t="shared" ca="1" si="333"/>
        <v>-17486.829999999994</v>
      </c>
      <c r="DD102" s="31">
        <f t="shared" ca="1" si="334"/>
        <v>-20410.71</v>
      </c>
      <c r="DE102" s="31">
        <f t="shared" ca="1" si="335"/>
        <v>-12816.23</v>
      </c>
      <c r="DF102" s="31">
        <f t="shared" ca="1" si="336"/>
        <v>-28200.990000000005</v>
      </c>
      <c r="DG102" s="31">
        <f t="shared" ca="1" si="337"/>
        <v>-17586.509999999998</v>
      </c>
      <c r="DH102" s="31">
        <f t="shared" ca="1" si="338"/>
        <v>-26156.03</v>
      </c>
      <c r="DI102" s="32">
        <f t="shared" ca="1" si="267"/>
        <v>-958.48</v>
      </c>
      <c r="DJ102" s="32">
        <f t="shared" ca="1" si="268"/>
        <v>-689.84</v>
      </c>
      <c r="DK102" s="32">
        <f t="shared" ca="1" si="269"/>
        <v>-622.97</v>
      </c>
      <c r="DL102" s="32">
        <f t="shared" ca="1" si="270"/>
        <v>-752.41</v>
      </c>
      <c r="DM102" s="32">
        <f t="shared" ca="1" si="271"/>
        <v>-81.77</v>
      </c>
      <c r="DN102" s="32">
        <f t="shared" ca="1" si="272"/>
        <v>-48.65</v>
      </c>
      <c r="DO102" s="32">
        <f t="shared" ca="1" si="273"/>
        <v>-874.34</v>
      </c>
      <c r="DP102" s="32">
        <f t="shared" ca="1" si="274"/>
        <v>-1020.54</v>
      </c>
      <c r="DQ102" s="32">
        <f t="shared" ca="1" si="275"/>
        <v>-640.80999999999995</v>
      </c>
      <c r="DR102" s="32">
        <f t="shared" ca="1" si="276"/>
        <v>-1410.05</v>
      </c>
      <c r="DS102" s="32">
        <f t="shared" ca="1" si="277"/>
        <v>-879.33</v>
      </c>
      <c r="DT102" s="32">
        <f t="shared" ca="1" si="278"/>
        <v>-1307.8</v>
      </c>
      <c r="DU102" s="31">
        <f t="shared" ca="1" si="279"/>
        <v>-2591.2600000000002</v>
      </c>
      <c r="DV102" s="31">
        <f t="shared" ca="1" si="280"/>
        <v>-1838.68</v>
      </c>
      <c r="DW102" s="31">
        <f t="shared" ca="1" si="281"/>
        <v>-1638.23</v>
      </c>
      <c r="DX102" s="31">
        <f t="shared" ca="1" si="282"/>
        <v>-1949.94</v>
      </c>
      <c r="DY102" s="31">
        <f t="shared" ca="1" si="283"/>
        <v>-208.9</v>
      </c>
      <c r="DZ102" s="31">
        <f t="shared" ca="1" si="284"/>
        <v>-122.44</v>
      </c>
      <c r="EA102" s="31">
        <f t="shared" ca="1" si="285"/>
        <v>-2168.13</v>
      </c>
      <c r="EB102" s="31">
        <f t="shared" ca="1" si="286"/>
        <v>-2491.75</v>
      </c>
      <c r="EC102" s="31">
        <f t="shared" ca="1" si="287"/>
        <v>-1540.19</v>
      </c>
      <c r="ED102" s="31">
        <f t="shared" ca="1" si="288"/>
        <v>-3337.04</v>
      </c>
      <c r="EE102" s="31">
        <f t="shared" ca="1" si="289"/>
        <v>-2047.51</v>
      </c>
      <c r="EF102" s="31">
        <f t="shared" ca="1" si="290"/>
        <v>-2996.97</v>
      </c>
      <c r="EG102" s="32">
        <f t="shared" ca="1" si="291"/>
        <v>-22719.410000000003</v>
      </c>
      <c r="EH102" s="32">
        <f t="shared" ca="1" si="292"/>
        <v>-16325.239999999998</v>
      </c>
      <c r="EI102" s="32">
        <f t="shared" ca="1" si="293"/>
        <v>-14720.500000000005</v>
      </c>
      <c r="EJ102" s="32">
        <f t="shared" ca="1" si="294"/>
        <v>-17750.469999999998</v>
      </c>
      <c r="EK102" s="32">
        <f t="shared" ca="1" si="295"/>
        <v>-1926.0899999999997</v>
      </c>
      <c r="EL102" s="32">
        <f t="shared" ca="1" si="296"/>
        <v>-1144.1300000000001</v>
      </c>
      <c r="EM102" s="32">
        <f t="shared" ca="1" si="297"/>
        <v>-20529.299999999996</v>
      </c>
      <c r="EN102" s="32">
        <f t="shared" ca="1" si="298"/>
        <v>-23923</v>
      </c>
      <c r="EO102" s="32">
        <f t="shared" ca="1" si="299"/>
        <v>-14997.23</v>
      </c>
      <c r="EP102" s="32">
        <f t="shared" ca="1" si="300"/>
        <v>-32948.080000000002</v>
      </c>
      <c r="EQ102" s="32">
        <f t="shared" ca="1" si="301"/>
        <v>-20513.349999999999</v>
      </c>
      <c r="ER102" s="32">
        <f t="shared" ca="1" si="302"/>
        <v>-30460.799999999999</v>
      </c>
    </row>
    <row r="103" spans="1:148" x14ac:dyDescent="0.25">
      <c r="A103" t="s">
        <v>504</v>
      </c>
      <c r="B103" s="1" t="s">
        <v>93</v>
      </c>
      <c r="C103" t="str">
        <f t="shared" ca="1" si="265"/>
        <v>BCHIMP</v>
      </c>
      <c r="D103" t="str">
        <f t="shared" ca="1" si="266"/>
        <v>Alberta-BC Intertie - Import</v>
      </c>
      <c r="G103" s="48">
        <v>100</v>
      </c>
      <c r="K103" s="48">
        <v>100</v>
      </c>
      <c r="Q103" s="32"/>
      <c r="R103" s="32"/>
      <c r="S103" s="32">
        <v>1157</v>
      </c>
      <c r="T103" s="32"/>
      <c r="U103" s="32"/>
      <c r="V103" s="32"/>
      <c r="W103" s="32">
        <v>2139.5</v>
      </c>
      <c r="X103" s="32"/>
      <c r="Y103" s="32"/>
      <c r="Z103" s="32"/>
      <c r="AA103" s="32"/>
      <c r="AB103" s="32"/>
      <c r="AE103" s="2">
        <v>2.56</v>
      </c>
      <c r="AI103" s="2">
        <v>2.56</v>
      </c>
      <c r="AO103" s="33"/>
      <c r="AP103" s="33"/>
      <c r="AQ103" s="33">
        <v>29.62</v>
      </c>
      <c r="AR103" s="33"/>
      <c r="AS103" s="33"/>
      <c r="AT103" s="33"/>
      <c r="AU103" s="33">
        <v>54.77</v>
      </c>
      <c r="AV103" s="33"/>
      <c r="AW103" s="33"/>
      <c r="AX103" s="33"/>
      <c r="AY103" s="33"/>
      <c r="AZ103" s="33"/>
      <c r="BA103" s="31">
        <f t="shared" si="303"/>
        <v>0</v>
      </c>
      <c r="BB103" s="31">
        <f t="shared" si="304"/>
        <v>0</v>
      </c>
      <c r="BC103" s="31">
        <f t="shared" si="305"/>
        <v>0.81</v>
      </c>
      <c r="BD103" s="31">
        <f t="shared" si="306"/>
        <v>0</v>
      </c>
      <c r="BE103" s="31">
        <f t="shared" si="307"/>
        <v>0</v>
      </c>
      <c r="BF103" s="31">
        <f t="shared" si="308"/>
        <v>0</v>
      </c>
      <c r="BG103" s="31">
        <f t="shared" si="309"/>
        <v>11.55</v>
      </c>
      <c r="BH103" s="31">
        <f t="shared" si="310"/>
        <v>0</v>
      </c>
      <c r="BI103" s="31">
        <f t="shared" si="311"/>
        <v>0</v>
      </c>
      <c r="BJ103" s="31">
        <f t="shared" si="312"/>
        <v>0</v>
      </c>
      <c r="BK103" s="31">
        <f t="shared" si="313"/>
        <v>0</v>
      </c>
      <c r="BL103" s="31">
        <f t="shared" si="314"/>
        <v>0</v>
      </c>
      <c r="BM103" s="6">
        <f t="shared" ref="BM103:BX124" ca="1" si="352">VLOOKUP($C103,LossFactorLookup,3,FALSE)</f>
        <v>3.5900000000000001E-2</v>
      </c>
      <c r="BN103" s="6">
        <f t="shared" ca="1" si="352"/>
        <v>3.5900000000000001E-2</v>
      </c>
      <c r="BO103" s="6">
        <f t="shared" ca="1" si="352"/>
        <v>3.5900000000000001E-2</v>
      </c>
      <c r="BP103" s="6">
        <f t="shared" ca="1" si="352"/>
        <v>3.5900000000000001E-2</v>
      </c>
      <c r="BQ103" s="6">
        <f t="shared" ca="1" si="352"/>
        <v>3.5900000000000001E-2</v>
      </c>
      <c r="BR103" s="6">
        <f t="shared" ca="1" si="352"/>
        <v>3.5900000000000001E-2</v>
      </c>
      <c r="BS103" s="6">
        <f t="shared" ca="1" si="352"/>
        <v>3.5900000000000001E-2</v>
      </c>
      <c r="BT103" s="6">
        <f t="shared" ca="1" si="352"/>
        <v>3.5900000000000001E-2</v>
      </c>
      <c r="BU103" s="6">
        <f t="shared" ca="1" si="352"/>
        <v>3.5900000000000001E-2</v>
      </c>
      <c r="BV103" s="6">
        <f t="shared" ca="1" si="352"/>
        <v>3.5900000000000001E-2</v>
      </c>
      <c r="BW103" s="6">
        <f t="shared" ca="1" si="352"/>
        <v>3.5900000000000001E-2</v>
      </c>
      <c r="BX103" s="6">
        <f t="shared" ca="1" si="352"/>
        <v>3.5900000000000001E-2</v>
      </c>
      <c r="BY103" s="31">
        <f t="shared" ca="1" si="340"/>
        <v>0</v>
      </c>
      <c r="BZ103" s="31">
        <f t="shared" ca="1" si="341"/>
        <v>0</v>
      </c>
      <c r="CA103" s="31">
        <f t="shared" ca="1" si="342"/>
        <v>41.54</v>
      </c>
      <c r="CB103" s="31">
        <f t="shared" ca="1" si="343"/>
        <v>0</v>
      </c>
      <c r="CC103" s="31">
        <f t="shared" ca="1" si="344"/>
        <v>0</v>
      </c>
      <c r="CD103" s="31">
        <f t="shared" ca="1" si="345"/>
        <v>0</v>
      </c>
      <c r="CE103" s="31">
        <f t="shared" ca="1" si="346"/>
        <v>76.81</v>
      </c>
      <c r="CF103" s="31">
        <f t="shared" ca="1" si="347"/>
        <v>0</v>
      </c>
      <c r="CG103" s="31">
        <f t="shared" ca="1" si="348"/>
        <v>0</v>
      </c>
      <c r="CH103" s="31">
        <f t="shared" ca="1" si="349"/>
        <v>0</v>
      </c>
      <c r="CI103" s="31">
        <f t="shared" ca="1" si="350"/>
        <v>0</v>
      </c>
      <c r="CJ103" s="31">
        <f t="shared" ca="1" si="351"/>
        <v>0</v>
      </c>
      <c r="CK103" s="32">
        <f t="shared" ca="1" si="315"/>
        <v>0</v>
      </c>
      <c r="CL103" s="32">
        <f t="shared" ca="1" si="316"/>
        <v>0</v>
      </c>
      <c r="CM103" s="32">
        <f t="shared" ca="1" si="317"/>
        <v>6.36</v>
      </c>
      <c r="CN103" s="32">
        <f t="shared" ca="1" si="318"/>
        <v>0</v>
      </c>
      <c r="CO103" s="32">
        <f t="shared" ca="1" si="319"/>
        <v>0</v>
      </c>
      <c r="CP103" s="32">
        <f t="shared" ca="1" si="320"/>
        <v>0</v>
      </c>
      <c r="CQ103" s="32">
        <f t="shared" ca="1" si="321"/>
        <v>11.77</v>
      </c>
      <c r="CR103" s="32">
        <f t="shared" ca="1" si="322"/>
        <v>0</v>
      </c>
      <c r="CS103" s="32">
        <f t="shared" ca="1" si="323"/>
        <v>0</v>
      </c>
      <c r="CT103" s="32">
        <f t="shared" ca="1" si="324"/>
        <v>0</v>
      </c>
      <c r="CU103" s="32">
        <f t="shared" ca="1" si="325"/>
        <v>0</v>
      </c>
      <c r="CV103" s="32">
        <f t="shared" ca="1" si="326"/>
        <v>0</v>
      </c>
      <c r="CW103" s="31">
        <f t="shared" ca="1" si="327"/>
        <v>0</v>
      </c>
      <c r="CX103" s="31">
        <f t="shared" ca="1" si="328"/>
        <v>0</v>
      </c>
      <c r="CY103" s="31">
        <f t="shared" ca="1" si="329"/>
        <v>17.47</v>
      </c>
      <c r="CZ103" s="31">
        <f t="shared" ca="1" si="330"/>
        <v>0</v>
      </c>
      <c r="DA103" s="31">
        <f t="shared" ca="1" si="331"/>
        <v>0</v>
      </c>
      <c r="DB103" s="31">
        <f t="shared" ca="1" si="332"/>
        <v>0</v>
      </c>
      <c r="DC103" s="31">
        <f t="shared" ca="1" si="333"/>
        <v>22.259999999999994</v>
      </c>
      <c r="DD103" s="31">
        <f t="shared" ca="1" si="334"/>
        <v>0</v>
      </c>
      <c r="DE103" s="31">
        <f t="shared" ca="1" si="335"/>
        <v>0</v>
      </c>
      <c r="DF103" s="31">
        <f t="shared" ca="1" si="336"/>
        <v>0</v>
      </c>
      <c r="DG103" s="31">
        <f t="shared" ca="1" si="337"/>
        <v>0</v>
      </c>
      <c r="DH103" s="31">
        <f t="shared" ca="1" si="338"/>
        <v>0</v>
      </c>
      <c r="DI103" s="32">
        <f t="shared" ca="1" si="267"/>
        <v>0</v>
      </c>
      <c r="DJ103" s="32">
        <f t="shared" ca="1" si="268"/>
        <v>0</v>
      </c>
      <c r="DK103" s="32">
        <f t="shared" ca="1" si="269"/>
        <v>0.87</v>
      </c>
      <c r="DL103" s="32">
        <f t="shared" ca="1" si="270"/>
        <v>0</v>
      </c>
      <c r="DM103" s="32">
        <f t="shared" ca="1" si="271"/>
        <v>0</v>
      </c>
      <c r="DN103" s="32">
        <f t="shared" ca="1" si="272"/>
        <v>0</v>
      </c>
      <c r="DO103" s="32">
        <f t="shared" ca="1" si="273"/>
        <v>1.1100000000000001</v>
      </c>
      <c r="DP103" s="32">
        <f t="shared" ca="1" si="274"/>
        <v>0</v>
      </c>
      <c r="DQ103" s="32">
        <f t="shared" ca="1" si="275"/>
        <v>0</v>
      </c>
      <c r="DR103" s="32">
        <f t="shared" ca="1" si="276"/>
        <v>0</v>
      </c>
      <c r="DS103" s="32">
        <f t="shared" ca="1" si="277"/>
        <v>0</v>
      </c>
      <c r="DT103" s="32">
        <f t="shared" ca="1" si="278"/>
        <v>0</v>
      </c>
      <c r="DU103" s="31">
        <f t="shared" ca="1" si="279"/>
        <v>0</v>
      </c>
      <c r="DV103" s="31">
        <f t="shared" ca="1" si="280"/>
        <v>0</v>
      </c>
      <c r="DW103" s="31">
        <f t="shared" ca="1" si="281"/>
        <v>2.2999999999999998</v>
      </c>
      <c r="DX103" s="31">
        <f t="shared" ca="1" si="282"/>
        <v>0</v>
      </c>
      <c r="DY103" s="31">
        <f t="shared" ca="1" si="283"/>
        <v>0</v>
      </c>
      <c r="DZ103" s="31">
        <f t="shared" ca="1" si="284"/>
        <v>0</v>
      </c>
      <c r="EA103" s="31">
        <f t="shared" ca="1" si="285"/>
        <v>2.76</v>
      </c>
      <c r="EB103" s="31">
        <f t="shared" ca="1" si="286"/>
        <v>0</v>
      </c>
      <c r="EC103" s="31">
        <f t="shared" ca="1" si="287"/>
        <v>0</v>
      </c>
      <c r="ED103" s="31">
        <f t="shared" ca="1" si="288"/>
        <v>0</v>
      </c>
      <c r="EE103" s="31">
        <f t="shared" ca="1" si="289"/>
        <v>0</v>
      </c>
      <c r="EF103" s="31">
        <f t="shared" ca="1" si="290"/>
        <v>0</v>
      </c>
      <c r="EG103" s="32">
        <f t="shared" ca="1" si="291"/>
        <v>0</v>
      </c>
      <c r="EH103" s="32">
        <f t="shared" ca="1" si="292"/>
        <v>0</v>
      </c>
      <c r="EI103" s="32">
        <f t="shared" ca="1" si="293"/>
        <v>20.64</v>
      </c>
      <c r="EJ103" s="32">
        <f t="shared" ca="1" si="294"/>
        <v>0</v>
      </c>
      <c r="EK103" s="32">
        <f t="shared" ca="1" si="295"/>
        <v>0</v>
      </c>
      <c r="EL103" s="32">
        <f t="shared" ca="1" si="296"/>
        <v>0</v>
      </c>
      <c r="EM103" s="32">
        <f t="shared" ca="1" si="297"/>
        <v>26.129999999999995</v>
      </c>
      <c r="EN103" s="32">
        <f t="shared" ca="1" si="298"/>
        <v>0</v>
      </c>
      <c r="EO103" s="32">
        <f t="shared" ca="1" si="299"/>
        <v>0</v>
      </c>
      <c r="EP103" s="32">
        <f t="shared" ca="1" si="300"/>
        <v>0</v>
      </c>
      <c r="EQ103" s="32">
        <f t="shared" ca="1" si="301"/>
        <v>0</v>
      </c>
      <c r="ER103" s="32">
        <f t="shared" ca="1" si="302"/>
        <v>0</v>
      </c>
    </row>
    <row r="104" spans="1:148" x14ac:dyDescent="0.25">
      <c r="A104" t="s">
        <v>504</v>
      </c>
      <c r="B104" s="1" t="s">
        <v>94</v>
      </c>
      <c r="C104" t="str">
        <f t="shared" ca="1" si="265"/>
        <v>120SIMP</v>
      </c>
      <c r="D104" t="str">
        <f t="shared" ca="1" si="266"/>
        <v>Alberta-Montana Intertie - Import</v>
      </c>
      <c r="E104" s="48">
        <v>14959.6625633</v>
      </c>
      <c r="F104" s="48">
        <v>3519.9679999999998</v>
      </c>
      <c r="G104" s="48">
        <v>17618.328000000001</v>
      </c>
      <c r="H104" s="48">
        <v>15487.0884068</v>
      </c>
      <c r="I104" s="48">
        <v>11999.786383000001</v>
      </c>
      <c r="J104" s="48">
        <v>4693.0709335000001</v>
      </c>
      <c r="K104" s="48">
        <v>5637.8232528999997</v>
      </c>
      <c r="L104" s="48">
        <v>299.31842360000002</v>
      </c>
      <c r="M104" s="48">
        <v>7093.7933623999998</v>
      </c>
      <c r="N104" s="48">
        <v>17663.606837899999</v>
      </c>
      <c r="O104" s="48">
        <v>14247.904</v>
      </c>
      <c r="P104" s="48">
        <v>24272.207999999999</v>
      </c>
      <c r="Q104" s="32">
        <v>429412.83</v>
      </c>
      <c r="R104" s="32">
        <v>66719.990000000005</v>
      </c>
      <c r="S104" s="32">
        <v>241968.21</v>
      </c>
      <c r="T104" s="32">
        <v>206452.84</v>
      </c>
      <c r="U104" s="32">
        <v>204972</v>
      </c>
      <c r="V104" s="32">
        <v>69124.25</v>
      </c>
      <c r="W104" s="32">
        <v>86136.65</v>
      </c>
      <c r="X104" s="32">
        <v>5291</v>
      </c>
      <c r="Y104" s="32">
        <v>112427.11</v>
      </c>
      <c r="Z104" s="32">
        <v>466311.36</v>
      </c>
      <c r="AA104" s="32">
        <v>219413.31</v>
      </c>
      <c r="AB104" s="32">
        <v>463246.33</v>
      </c>
      <c r="AC104" s="2">
        <v>2.5299999999999998</v>
      </c>
      <c r="AD104" s="2">
        <v>2.5299999999999998</v>
      </c>
      <c r="AE104" s="2">
        <v>2.5299999999999998</v>
      </c>
      <c r="AF104" s="2">
        <v>2.5299999999999998</v>
      </c>
      <c r="AG104" s="2">
        <v>2.5299999999999998</v>
      </c>
      <c r="AH104" s="2">
        <v>2.5299999999999998</v>
      </c>
      <c r="AI104" s="2">
        <v>2.5299999999999998</v>
      </c>
      <c r="AJ104" s="2">
        <v>2.5299999999999998</v>
      </c>
      <c r="AK104" s="2">
        <v>2.5299999999999998</v>
      </c>
      <c r="AL104" s="2">
        <v>2.5299999999999998</v>
      </c>
      <c r="AM104" s="2">
        <v>2.5299999999999998</v>
      </c>
      <c r="AN104" s="2">
        <v>2.5299999999999998</v>
      </c>
      <c r="AO104" s="33">
        <v>10864.14</v>
      </c>
      <c r="AP104" s="33">
        <v>1688.02</v>
      </c>
      <c r="AQ104" s="33">
        <v>6121.8</v>
      </c>
      <c r="AR104" s="33">
        <v>5223.26</v>
      </c>
      <c r="AS104" s="33">
        <v>5185.79</v>
      </c>
      <c r="AT104" s="33">
        <v>1748.84</v>
      </c>
      <c r="AU104" s="33">
        <v>2179.2600000000002</v>
      </c>
      <c r="AV104" s="33">
        <v>133.86000000000001</v>
      </c>
      <c r="AW104" s="33">
        <v>2844.41</v>
      </c>
      <c r="AX104" s="33">
        <v>11797.68</v>
      </c>
      <c r="AY104" s="33">
        <v>5551.16</v>
      </c>
      <c r="AZ104" s="33">
        <v>11720.13</v>
      </c>
      <c r="BA104" s="31">
        <f t="shared" si="303"/>
        <v>300.58999999999997</v>
      </c>
      <c r="BB104" s="31">
        <f t="shared" si="304"/>
        <v>46.7</v>
      </c>
      <c r="BC104" s="31">
        <f t="shared" si="305"/>
        <v>169.38</v>
      </c>
      <c r="BD104" s="31">
        <f t="shared" si="306"/>
        <v>825.81</v>
      </c>
      <c r="BE104" s="31">
        <f t="shared" si="307"/>
        <v>819.89</v>
      </c>
      <c r="BF104" s="31">
        <f t="shared" si="308"/>
        <v>276.5</v>
      </c>
      <c r="BG104" s="31">
        <f t="shared" si="309"/>
        <v>465.14</v>
      </c>
      <c r="BH104" s="31">
        <f t="shared" si="310"/>
        <v>28.57</v>
      </c>
      <c r="BI104" s="31">
        <f t="shared" si="311"/>
        <v>607.11</v>
      </c>
      <c r="BJ104" s="31">
        <f t="shared" si="312"/>
        <v>1305.67</v>
      </c>
      <c r="BK104" s="31">
        <f t="shared" si="313"/>
        <v>614.36</v>
      </c>
      <c r="BL104" s="31">
        <f t="shared" si="314"/>
        <v>1297.0899999999999</v>
      </c>
      <c r="BM104" s="6">
        <f t="shared" ca="1" si="352"/>
        <v>3.95E-2</v>
      </c>
      <c r="BN104" s="6">
        <f t="shared" ca="1" si="352"/>
        <v>3.95E-2</v>
      </c>
      <c r="BO104" s="6">
        <f t="shared" ca="1" si="352"/>
        <v>3.95E-2</v>
      </c>
      <c r="BP104" s="6">
        <f t="shared" ca="1" si="352"/>
        <v>3.95E-2</v>
      </c>
      <c r="BQ104" s="6">
        <f t="shared" ca="1" si="352"/>
        <v>3.95E-2</v>
      </c>
      <c r="BR104" s="6">
        <f t="shared" ca="1" si="352"/>
        <v>3.95E-2</v>
      </c>
      <c r="BS104" s="6">
        <f t="shared" ca="1" si="352"/>
        <v>3.95E-2</v>
      </c>
      <c r="BT104" s="6">
        <f t="shared" ca="1" si="352"/>
        <v>3.95E-2</v>
      </c>
      <c r="BU104" s="6">
        <f t="shared" ca="1" si="352"/>
        <v>3.95E-2</v>
      </c>
      <c r="BV104" s="6">
        <f t="shared" ca="1" si="352"/>
        <v>3.95E-2</v>
      </c>
      <c r="BW104" s="6">
        <f t="shared" ca="1" si="352"/>
        <v>3.95E-2</v>
      </c>
      <c r="BX104" s="6">
        <f t="shared" ca="1" si="352"/>
        <v>3.95E-2</v>
      </c>
      <c r="BY104" s="31">
        <f t="shared" ca="1" si="340"/>
        <v>16961.810000000001</v>
      </c>
      <c r="BZ104" s="31">
        <f t="shared" ca="1" si="341"/>
        <v>2635.44</v>
      </c>
      <c r="CA104" s="31">
        <f t="shared" ca="1" si="342"/>
        <v>9557.74</v>
      </c>
      <c r="CB104" s="31">
        <f t="shared" ca="1" si="343"/>
        <v>8154.89</v>
      </c>
      <c r="CC104" s="31">
        <f t="shared" ca="1" si="344"/>
        <v>8096.39</v>
      </c>
      <c r="CD104" s="31">
        <f t="shared" ca="1" si="345"/>
        <v>2730.41</v>
      </c>
      <c r="CE104" s="31">
        <f t="shared" ca="1" si="346"/>
        <v>3402.4</v>
      </c>
      <c r="CF104" s="31">
        <f t="shared" ca="1" si="347"/>
        <v>208.99</v>
      </c>
      <c r="CG104" s="31">
        <f t="shared" ca="1" si="348"/>
        <v>4440.87</v>
      </c>
      <c r="CH104" s="31">
        <f t="shared" ca="1" si="349"/>
        <v>18419.3</v>
      </c>
      <c r="CI104" s="31">
        <f t="shared" ca="1" si="350"/>
        <v>8666.83</v>
      </c>
      <c r="CJ104" s="31">
        <f t="shared" ca="1" si="351"/>
        <v>18298.23</v>
      </c>
      <c r="CK104" s="32">
        <f t="shared" ca="1" si="315"/>
        <v>2361.77</v>
      </c>
      <c r="CL104" s="32">
        <f t="shared" ca="1" si="316"/>
        <v>366.96</v>
      </c>
      <c r="CM104" s="32">
        <f t="shared" ca="1" si="317"/>
        <v>1330.83</v>
      </c>
      <c r="CN104" s="32">
        <f t="shared" ca="1" si="318"/>
        <v>1135.49</v>
      </c>
      <c r="CO104" s="32">
        <f t="shared" ca="1" si="319"/>
        <v>1127.3499999999999</v>
      </c>
      <c r="CP104" s="32">
        <f t="shared" ca="1" si="320"/>
        <v>380.18</v>
      </c>
      <c r="CQ104" s="32">
        <f t="shared" ca="1" si="321"/>
        <v>473.75</v>
      </c>
      <c r="CR104" s="32">
        <f t="shared" ca="1" si="322"/>
        <v>29.1</v>
      </c>
      <c r="CS104" s="32">
        <f t="shared" ca="1" si="323"/>
        <v>618.35</v>
      </c>
      <c r="CT104" s="32">
        <f t="shared" ca="1" si="324"/>
        <v>2564.71</v>
      </c>
      <c r="CU104" s="32">
        <f t="shared" ca="1" si="325"/>
        <v>1206.77</v>
      </c>
      <c r="CV104" s="32">
        <f t="shared" ca="1" si="326"/>
        <v>2547.85</v>
      </c>
      <c r="CW104" s="31">
        <f t="shared" ca="1" si="327"/>
        <v>8158.8500000000022</v>
      </c>
      <c r="CX104" s="31">
        <f t="shared" ca="1" si="328"/>
        <v>1267.68</v>
      </c>
      <c r="CY104" s="31">
        <f t="shared" ca="1" si="329"/>
        <v>4597.3899999999994</v>
      </c>
      <c r="CZ104" s="31">
        <f t="shared" ca="1" si="330"/>
        <v>3241.3100000000009</v>
      </c>
      <c r="DA104" s="31">
        <f t="shared" ca="1" si="331"/>
        <v>3218.06</v>
      </c>
      <c r="DB104" s="31">
        <f t="shared" ca="1" si="332"/>
        <v>1085.2499999999998</v>
      </c>
      <c r="DC104" s="31">
        <f t="shared" ca="1" si="333"/>
        <v>1231.75</v>
      </c>
      <c r="DD104" s="31">
        <f t="shared" ca="1" si="334"/>
        <v>75.66</v>
      </c>
      <c r="DE104" s="31">
        <f t="shared" ca="1" si="335"/>
        <v>1607.7000000000003</v>
      </c>
      <c r="DF104" s="31">
        <f t="shared" ca="1" si="336"/>
        <v>7880.659999999998</v>
      </c>
      <c r="DG104" s="31">
        <f t="shared" ca="1" si="337"/>
        <v>3708.0800000000004</v>
      </c>
      <c r="DH104" s="31">
        <f t="shared" ca="1" si="338"/>
        <v>7828.8599999999988</v>
      </c>
      <c r="DI104" s="32">
        <f t="shared" ca="1" si="267"/>
        <v>407.94</v>
      </c>
      <c r="DJ104" s="32">
        <f t="shared" ca="1" si="268"/>
        <v>63.38</v>
      </c>
      <c r="DK104" s="32">
        <f t="shared" ca="1" si="269"/>
        <v>229.87</v>
      </c>
      <c r="DL104" s="32">
        <f t="shared" ca="1" si="270"/>
        <v>162.07</v>
      </c>
      <c r="DM104" s="32">
        <f t="shared" ca="1" si="271"/>
        <v>160.9</v>
      </c>
      <c r="DN104" s="32">
        <f t="shared" ca="1" si="272"/>
        <v>54.26</v>
      </c>
      <c r="DO104" s="32">
        <f t="shared" ca="1" si="273"/>
        <v>61.59</v>
      </c>
      <c r="DP104" s="32">
        <f t="shared" ca="1" si="274"/>
        <v>3.78</v>
      </c>
      <c r="DQ104" s="32">
        <f t="shared" ca="1" si="275"/>
        <v>80.39</v>
      </c>
      <c r="DR104" s="32">
        <f t="shared" ca="1" si="276"/>
        <v>394.03</v>
      </c>
      <c r="DS104" s="32">
        <f t="shared" ca="1" si="277"/>
        <v>185.4</v>
      </c>
      <c r="DT104" s="32">
        <f t="shared" ca="1" si="278"/>
        <v>391.44</v>
      </c>
      <c r="DU104" s="31">
        <f t="shared" ca="1" si="279"/>
        <v>1102.8699999999999</v>
      </c>
      <c r="DV104" s="31">
        <f t="shared" ca="1" si="280"/>
        <v>168.94</v>
      </c>
      <c r="DW104" s="31">
        <f t="shared" ca="1" si="281"/>
        <v>604.49</v>
      </c>
      <c r="DX104" s="31">
        <f t="shared" ca="1" si="282"/>
        <v>420.01</v>
      </c>
      <c r="DY104" s="31">
        <f t="shared" ca="1" si="283"/>
        <v>411.06</v>
      </c>
      <c r="DZ104" s="31">
        <f t="shared" ca="1" si="284"/>
        <v>136.56</v>
      </c>
      <c r="EA104" s="31">
        <f t="shared" ca="1" si="285"/>
        <v>152.72</v>
      </c>
      <c r="EB104" s="31">
        <f t="shared" ca="1" si="286"/>
        <v>9.24</v>
      </c>
      <c r="EC104" s="31">
        <f t="shared" ca="1" si="287"/>
        <v>193.21</v>
      </c>
      <c r="ED104" s="31">
        <f t="shared" ca="1" si="288"/>
        <v>932.52</v>
      </c>
      <c r="EE104" s="31">
        <f t="shared" ca="1" si="289"/>
        <v>431.71</v>
      </c>
      <c r="EF104" s="31">
        <f t="shared" ca="1" si="290"/>
        <v>897.04</v>
      </c>
      <c r="EG104" s="32">
        <f t="shared" ca="1" si="291"/>
        <v>9669.6600000000035</v>
      </c>
      <c r="EH104" s="32">
        <f t="shared" ca="1" si="292"/>
        <v>1500.0000000000002</v>
      </c>
      <c r="EI104" s="32">
        <f t="shared" ca="1" si="293"/>
        <v>5431.7499999999991</v>
      </c>
      <c r="EJ104" s="32">
        <f t="shared" ca="1" si="294"/>
        <v>3823.3900000000012</v>
      </c>
      <c r="EK104" s="32">
        <f t="shared" ca="1" si="295"/>
        <v>3790.02</v>
      </c>
      <c r="EL104" s="32">
        <f t="shared" ca="1" si="296"/>
        <v>1276.0699999999997</v>
      </c>
      <c r="EM104" s="32">
        <f t="shared" ca="1" si="297"/>
        <v>1446.06</v>
      </c>
      <c r="EN104" s="32">
        <f t="shared" ca="1" si="298"/>
        <v>88.679999999999993</v>
      </c>
      <c r="EO104" s="32">
        <f t="shared" ca="1" si="299"/>
        <v>1881.3000000000004</v>
      </c>
      <c r="EP104" s="32">
        <f t="shared" ca="1" si="300"/>
        <v>9207.2099999999991</v>
      </c>
      <c r="EQ104" s="32">
        <f t="shared" ca="1" si="301"/>
        <v>4325.1900000000005</v>
      </c>
      <c r="ER104" s="32">
        <f t="shared" ca="1" si="302"/>
        <v>9117.34</v>
      </c>
    </row>
    <row r="105" spans="1:148" x14ac:dyDescent="0.25">
      <c r="A105" t="s">
        <v>504</v>
      </c>
      <c r="B105" s="1" t="s">
        <v>95</v>
      </c>
      <c r="C105" t="str">
        <f t="shared" ca="1" si="265"/>
        <v>BCHEXP</v>
      </c>
      <c r="D105" t="str">
        <f t="shared" ca="1" si="266"/>
        <v>Alberta-BC Intertie - Export</v>
      </c>
      <c r="E105" s="48">
        <v>1265</v>
      </c>
      <c r="F105" s="48">
        <v>1700</v>
      </c>
      <c r="G105" s="48">
        <v>234.75</v>
      </c>
      <c r="H105" s="48">
        <v>200</v>
      </c>
      <c r="I105" s="48">
        <v>120</v>
      </c>
      <c r="J105" s="48">
        <v>2085.5</v>
      </c>
      <c r="K105" s="48">
        <v>15281.25</v>
      </c>
      <c r="L105" s="48">
        <v>790</v>
      </c>
      <c r="M105" s="48">
        <v>3773</v>
      </c>
      <c r="O105" s="48">
        <v>237.5</v>
      </c>
      <c r="P105" s="48">
        <v>8190.25</v>
      </c>
      <c r="Q105" s="32">
        <v>18628.48</v>
      </c>
      <c r="R105" s="32">
        <v>25899.5</v>
      </c>
      <c r="S105" s="32">
        <v>3185.92</v>
      </c>
      <c r="T105" s="32">
        <v>3258</v>
      </c>
      <c r="U105" s="32">
        <v>1845.15</v>
      </c>
      <c r="V105" s="32">
        <v>39809.599999999999</v>
      </c>
      <c r="W105" s="32">
        <v>287869.28000000003</v>
      </c>
      <c r="X105" s="32">
        <v>12380</v>
      </c>
      <c r="Y105" s="32">
        <v>65687.11</v>
      </c>
      <c r="Z105" s="32"/>
      <c r="AA105" s="32">
        <v>4246.38</v>
      </c>
      <c r="AB105" s="32">
        <v>161919.79999999999</v>
      </c>
      <c r="AC105" s="2">
        <v>0.77</v>
      </c>
      <c r="AD105" s="2">
        <v>0.77</v>
      </c>
      <c r="AE105" s="2">
        <v>0.77</v>
      </c>
      <c r="AF105" s="2">
        <v>0.77</v>
      </c>
      <c r="AG105" s="2">
        <v>0.77</v>
      </c>
      <c r="AH105" s="2">
        <v>0.77</v>
      </c>
      <c r="AI105" s="2">
        <v>0.77</v>
      </c>
      <c r="AJ105" s="2">
        <v>0.77</v>
      </c>
      <c r="AK105" s="2">
        <v>0.77</v>
      </c>
      <c r="AM105" s="2">
        <v>0.77</v>
      </c>
      <c r="AN105" s="2">
        <v>0.77</v>
      </c>
      <c r="AO105" s="33">
        <v>143.44</v>
      </c>
      <c r="AP105" s="33">
        <v>199.43</v>
      </c>
      <c r="AQ105" s="33">
        <v>24.53</v>
      </c>
      <c r="AR105" s="33">
        <v>25.09</v>
      </c>
      <c r="AS105" s="33">
        <v>14.21</v>
      </c>
      <c r="AT105" s="33">
        <v>306.52999999999997</v>
      </c>
      <c r="AU105" s="33">
        <v>2216.59</v>
      </c>
      <c r="AV105" s="33">
        <v>95.33</v>
      </c>
      <c r="AW105" s="33">
        <v>505.79</v>
      </c>
      <c r="AX105" s="33"/>
      <c r="AY105" s="33">
        <v>32.700000000000003</v>
      </c>
      <c r="AZ105" s="33">
        <v>1246.78</v>
      </c>
      <c r="BA105" s="31">
        <f t="shared" si="303"/>
        <v>13.04</v>
      </c>
      <c r="BB105" s="31">
        <f t="shared" si="304"/>
        <v>18.13</v>
      </c>
      <c r="BC105" s="31">
        <f t="shared" si="305"/>
        <v>2.23</v>
      </c>
      <c r="BD105" s="31">
        <f t="shared" si="306"/>
        <v>13.03</v>
      </c>
      <c r="BE105" s="31">
        <f t="shared" si="307"/>
        <v>7.38</v>
      </c>
      <c r="BF105" s="31">
        <f t="shared" si="308"/>
        <v>159.24</v>
      </c>
      <c r="BG105" s="31">
        <f t="shared" si="309"/>
        <v>1554.49</v>
      </c>
      <c r="BH105" s="31">
        <f t="shared" si="310"/>
        <v>66.849999999999994</v>
      </c>
      <c r="BI105" s="31">
        <f t="shared" si="311"/>
        <v>354.71</v>
      </c>
      <c r="BJ105" s="31">
        <f t="shared" si="312"/>
        <v>0</v>
      </c>
      <c r="BK105" s="31">
        <f t="shared" si="313"/>
        <v>11.89</v>
      </c>
      <c r="BL105" s="31">
        <f t="shared" si="314"/>
        <v>453.38</v>
      </c>
      <c r="BM105" s="6">
        <f t="shared" ca="1" si="352"/>
        <v>8.3000000000000001E-3</v>
      </c>
      <c r="BN105" s="6">
        <f t="shared" ca="1" si="352"/>
        <v>8.3000000000000001E-3</v>
      </c>
      <c r="BO105" s="6">
        <f t="shared" ca="1" si="352"/>
        <v>8.3000000000000001E-3</v>
      </c>
      <c r="BP105" s="6">
        <f t="shared" ca="1" si="352"/>
        <v>8.3000000000000001E-3</v>
      </c>
      <c r="BQ105" s="6">
        <f t="shared" ca="1" si="352"/>
        <v>8.3000000000000001E-3</v>
      </c>
      <c r="BR105" s="6">
        <f t="shared" ca="1" si="352"/>
        <v>8.3000000000000001E-3</v>
      </c>
      <c r="BS105" s="6">
        <f t="shared" ca="1" si="352"/>
        <v>8.3000000000000001E-3</v>
      </c>
      <c r="BT105" s="6">
        <f t="shared" ca="1" si="352"/>
        <v>8.3000000000000001E-3</v>
      </c>
      <c r="BU105" s="6">
        <f t="shared" ca="1" si="352"/>
        <v>8.3000000000000001E-3</v>
      </c>
      <c r="BV105" s="6">
        <f t="shared" ca="1" si="352"/>
        <v>8.3000000000000001E-3</v>
      </c>
      <c r="BW105" s="6">
        <f t="shared" ca="1" si="352"/>
        <v>8.3000000000000001E-3</v>
      </c>
      <c r="BX105" s="6">
        <f t="shared" ca="1" si="352"/>
        <v>8.3000000000000001E-3</v>
      </c>
      <c r="BY105" s="31">
        <f t="shared" ca="1" si="340"/>
        <v>154.62</v>
      </c>
      <c r="BZ105" s="31">
        <f t="shared" ca="1" si="341"/>
        <v>214.97</v>
      </c>
      <c r="CA105" s="31">
        <f t="shared" ca="1" si="342"/>
        <v>26.44</v>
      </c>
      <c r="CB105" s="31">
        <f t="shared" ca="1" si="343"/>
        <v>27.04</v>
      </c>
      <c r="CC105" s="31">
        <f t="shared" ca="1" si="344"/>
        <v>15.31</v>
      </c>
      <c r="CD105" s="31">
        <f t="shared" ca="1" si="345"/>
        <v>330.42</v>
      </c>
      <c r="CE105" s="31">
        <f t="shared" ca="1" si="346"/>
        <v>2389.3200000000002</v>
      </c>
      <c r="CF105" s="31">
        <f t="shared" ca="1" si="347"/>
        <v>102.75</v>
      </c>
      <c r="CG105" s="31">
        <f t="shared" ca="1" si="348"/>
        <v>545.20000000000005</v>
      </c>
      <c r="CH105" s="31">
        <f t="shared" ca="1" si="349"/>
        <v>0</v>
      </c>
      <c r="CI105" s="31">
        <f t="shared" ca="1" si="350"/>
        <v>35.24</v>
      </c>
      <c r="CJ105" s="31">
        <f t="shared" ca="1" si="351"/>
        <v>1343.93</v>
      </c>
      <c r="CK105" s="32">
        <f t="shared" ca="1" si="315"/>
        <v>102.46</v>
      </c>
      <c r="CL105" s="32">
        <f t="shared" ca="1" si="316"/>
        <v>142.44999999999999</v>
      </c>
      <c r="CM105" s="32">
        <f t="shared" ca="1" si="317"/>
        <v>17.52</v>
      </c>
      <c r="CN105" s="32">
        <f t="shared" ca="1" si="318"/>
        <v>17.920000000000002</v>
      </c>
      <c r="CO105" s="32">
        <f t="shared" ca="1" si="319"/>
        <v>10.15</v>
      </c>
      <c r="CP105" s="32">
        <f t="shared" ca="1" si="320"/>
        <v>218.95</v>
      </c>
      <c r="CQ105" s="32">
        <f t="shared" ca="1" si="321"/>
        <v>1583.28</v>
      </c>
      <c r="CR105" s="32">
        <f t="shared" ca="1" si="322"/>
        <v>68.09</v>
      </c>
      <c r="CS105" s="32">
        <f t="shared" ca="1" si="323"/>
        <v>361.28</v>
      </c>
      <c r="CT105" s="32">
        <f t="shared" ca="1" si="324"/>
        <v>0</v>
      </c>
      <c r="CU105" s="32">
        <f t="shared" ca="1" si="325"/>
        <v>23.36</v>
      </c>
      <c r="CV105" s="32">
        <f t="shared" ca="1" si="326"/>
        <v>890.56</v>
      </c>
      <c r="CW105" s="31">
        <f t="shared" ca="1" si="327"/>
        <v>100.6</v>
      </c>
      <c r="CX105" s="31">
        <f t="shared" ca="1" si="328"/>
        <v>139.85999999999996</v>
      </c>
      <c r="CY105" s="31">
        <f t="shared" ca="1" si="329"/>
        <v>17.2</v>
      </c>
      <c r="CZ105" s="31">
        <f t="shared" ca="1" si="330"/>
        <v>6.8400000000000016</v>
      </c>
      <c r="DA105" s="31">
        <f t="shared" ca="1" si="331"/>
        <v>3.87</v>
      </c>
      <c r="DB105" s="31">
        <f t="shared" ca="1" si="332"/>
        <v>83.600000000000023</v>
      </c>
      <c r="DC105" s="31">
        <f t="shared" ca="1" si="333"/>
        <v>201.52000000000021</v>
      </c>
      <c r="DD105" s="31">
        <f t="shared" ca="1" si="334"/>
        <v>8.6600000000000108</v>
      </c>
      <c r="DE105" s="31">
        <f t="shared" ca="1" si="335"/>
        <v>45.980000000000018</v>
      </c>
      <c r="DF105" s="31">
        <f t="shared" ca="1" si="336"/>
        <v>0</v>
      </c>
      <c r="DG105" s="31">
        <f t="shared" ca="1" si="337"/>
        <v>14.009999999999998</v>
      </c>
      <c r="DH105" s="31">
        <f t="shared" ca="1" si="338"/>
        <v>534.32999999999981</v>
      </c>
      <c r="DI105" s="32">
        <f t="shared" ca="1" si="267"/>
        <v>5.03</v>
      </c>
      <c r="DJ105" s="32">
        <f t="shared" ca="1" si="268"/>
        <v>6.99</v>
      </c>
      <c r="DK105" s="32">
        <f t="shared" ca="1" si="269"/>
        <v>0.86</v>
      </c>
      <c r="DL105" s="32">
        <f t="shared" ca="1" si="270"/>
        <v>0.34</v>
      </c>
      <c r="DM105" s="32">
        <f t="shared" ca="1" si="271"/>
        <v>0.19</v>
      </c>
      <c r="DN105" s="32">
        <f t="shared" ca="1" si="272"/>
        <v>4.18</v>
      </c>
      <c r="DO105" s="32">
        <f t="shared" ca="1" si="273"/>
        <v>10.08</v>
      </c>
      <c r="DP105" s="32">
        <f t="shared" ca="1" si="274"/>
        <v>0.43</v>
      </c>
      <c r="DQ105" s="32">
        <f t="shared" ca="1" si="275"/>
        <v>2.2999999999999998</v>
      </c>
      <c r="DR105" s="32">
        <f t="shared" ca="1" si="276"/>
        <v>0</v>
      </c>
      <c r="DS105" s="32">
        <f t="shared" ca="1" si="277"/>
        <v>0.7</v>
      </c>
      <c r="DT105" s="32">
        <f t="shared" ca="1" si="278"/>
        <v>26.72</v>
      </c>
      <c r="DU105" s="31">
        <f t="shared" ca="1" si="279"/>
        <v>13.6</v>
      </c>
      <c r="DV105" s="31">
        <f t="shared" ca="1" si="280"/>
        <v>18.64</v>
      </c>
      <c r="DW105" s="31">
        <f t="shared" ca="1" si="281"/>
        <v>2.2599999999999998</v>
      </c>
      <c r="DX105" s="31">
        <f t="shared" ca="1" si="282"/>
        <v>0.89</v>
      </c>
      <c r="DY105" s="31">
        <f t="shared" ca="1" si="283"/>
        <v>0.49</v>
      </c>
      <c r="DZ105" s="31">
        <f t="shared" ca="1" si="284"/>
        <v>10.52</v>
      </c>
      <c r="EA105" s="31">
        <f t="shared" ca="1" si="285"/>
        <v>24.99</v>
      </c>
      <c r="EB105" s="31">
        <f t="shared" ca="1" si="286"/>
        <v>1.06</v>
      </c>
      <c r="EC105" s="31">
        <f t="shared" ca="1" si="287"/>
        <v>5.53</v>
      </c>
      <c r="ED105" s="31">
        <f t="shared" ca="1" si="288"/>
        <v>0</v>
      </c>
      <c r="EE105" s="31">
        <f t="shared" ca="1" si="289"/>
        <v>1.63</v>
      </c>
      <c r="EF105" s="31">
        <f t="shared" ca="1" si="290"/>
        <v>61.22</v>
      </c>
      <c r="EG105" s="32">
        <f t="shared" ca="1" si="291"/>
        <v>119.22999999999999</v>
      </c>
      <c r="EH105" s="32">
        <f t="shared" ca="1" si="292"/>
        <v>165.48999999999995</v>
      </c>
      <c r="EI105" s="32">
        <f t="shared" ca="1" si="293"/>
        <v>20.32</v>
      </c>
      <c r="EJ105" s="32">
        <f t="shared" ca="1" si="294"/>
        <v>8.0700000000000021</v>
      </c>
      <c r="EK105" s="32">
        <f t="shared" ca="1" si="295"/>
        <v>4.5500000000000007</v>
      </c>
      <c r="EL105" s="32">
        <f t="shared" ca="1" si="296"/>
        <v>98.300000000000026</v>
      </c>
      <c r="EM105" s="32">
        <f t="shared" ca="1" si="297"/>
        <v>236.59000000000023</v>
      </c>
      <c r="EN105" s="32">
        <f t="shared" ca="1" si="298"/>
        <v>10.150000000000011</v>
      </c>
      <c r="EO105" s="32">
        <f t="shared" ca="1" si="299"/>
        <v>53.810000000000016</v>
      </c>
      <c r="EP105" s="32">
        <f t="shared" ca="1" si="300"/>
        <v>0</v>
      </c>
      <c r="EQ105" s="32">
        <f t="shared" ca="1" si="301"/>
        <v>16.339999999999996</v>
      </c>
      <c r="ER105" s="32">
        <f t="shared" ca="1" si="302"/>
        <v>622.26999999999987</v>
      </c>
    </row>
    <row r="106" spans="1:148" x14ac:dyDescent="0.25">
      <c r="A106" t="s">
        <v>504</v>
      </c>
      <c r="B106" s="1" t="s">
        <v>96</v>
      </c>
      <c r="C106" t="str">
        <f t="shared" ca="1" si="265"/>
        <v>SPCEXP</v>
      </c>
      <c r="D106" t="str">
        <f t="shared" ca="1" si="266"/>
        <v>Alberta-Saskatchewan Intertie - Export</v>
      </c>
      <c r="L106" s="48">
        <v>25</v>
      </c>
      <c r="Q106" s="32"/>
      <c r="R106" s="32"/>
      <c r="S106" s="32"/>
      <c r="T106" s="32"/>
      <c r="U106" s="32"/>
      <c r="V106" s="32"/>
      <c r="W106" s="32"/>
      <c r="X106" s="32">
        <v>535</v>
      </c>
      <c r="Y106" s="32"/>
      <c r="Z106" s="32"/>
      <c r="AA106" s="32"/>
      <c r="AB106" s="32"/>
      <c r="AJ106" s="2">
        <v>2.2999999999999998</v>
      </c>
      <c r="AO106" s="33"/>
      <c r="AP106" s="33"/>
      <c r="AQ106" s="33"/>
      <c r="AR106" s="33"/>
      <c r="AS106" s="33"/>
      <c r="AT106" s="33"/>
      <c r="AU106" s="33"/>
      <c r="AV106" s="33">
        <v>12.3</v>
      </c>
      <c r="AW106" s="33"/>
      <c r="AX106" s="33"/>
      <c r="AY106" s="33"/>
      <c r="AZ106" s="33"/>
      <c r="BA106" s="31">
        <f t="shared" si="303"/>
        <v>0</v>
      </c>
      <c r="BB106" s="31">
        <f t="shared" si="304"/>
        <v>0</v>
      </c>
      <c r="BC106" s="31">
        <f t="shared" si="305"/>
        <v>0</v>
      </c>
      <c r="BD106" s="31">
        <f t="shared" si="306"/>
        <v>0</v>
      </c>
      <c r="BE106" s="31">
        <f t="shared" si="307"/>
        <v>0</v>
      </c>
      <c r="BF106" s="31">
        <f t="shared" si="308"/>
        <v>0</v>
      </c>
      <c r="BG106" s="31">
        <f t="shared" si="309"/>
        <v>0</v>
      </c>
      <c r="BH106" s="31">
        <f t="shared" si="310"/>
        <v>2.89</v>
      </c>
      <c r="BI106" s="31">
        <f t="shared" si="311"/>
        <v>0</v>
      </c>
      <c r="BJ106" s="31">
        <f t="shared" si="312"/>
        <v>0</v>
      </c>
      <c r="BK106" s="31">
        <f t="shared" si="313"/>
        <v>0</v>
      </c>
      <c r="BL106" s="31">
        <f t="shared" si="314"/>
        <v>0</v>
      </c>
      <c r="BM106" s="6">
        <f t="shared" ca="1" si="352"/>
        <v>2.1999999999999999E-2</v>
      </c>
      <c r="BN106" s="6">
        <f t="shared" ca="1" si="352"/>
        <v>2.1999999999999999E-2</v>
      </c>
      <c r="BO106" s="6">
        <f t="shared" ca="1" si="352"/>
        <v>2.1999999999999999E-2</v>
      </c>
      <c r="BP106" s="6">
        <f t="shared" ca="1" si="352"/>
        <v>2.1999999999999999E-2</v>
      </c>
      <c r="BQ106" s="6">
        <f t="shared" ca="1" si="352"/>
        <v>2.1999999999999999E-2</v>
      </c>
      <c r="BR106" s="6">
        <f t="shared" ca="1" si="352"/>
        <v>2.1999999999999999E-2</v>
      </c>
      <c r="BS106" s="6">
        <f t="shared" ca="1" si="352"/>
        <v>2.1999999999999999E-2</v>
      </c>
      <c r="BT106" s="6">
        <f t="shared" ca="1" si="352"/>
        <v>2.1999999999999999E-2</v>
      </c>
      <c r="BU106" s="6">
        <f t="shared" ca="1" si="352"/>
        <v>2.1999999999999999E-2</v>
      </c>
      <c r="BV106" s="6">
        <f t="shared" ca="1" si="352"/>
        <v>2.1999999999999999E-2</v>
      </c>
      <c r="BW106" s="6">
        <f t="shared" ca="1" si="352"/>
        <v>2.1999999999999999E-2</v>
      </c>
      <c r="BX106" s="6">
        <f t="shared" ca="1" si="352"/>
        <v>2.1999999999999999E-2</v>
      </c>
      <c r="BY106" s="31">
        <f t="shared" ca="1" si="340"/>
        <v>0</v>
      </c>
      <c r="BZ106" s="31">
        <f t="shared" ca="1" si="341"/>
        <v>0</v>
      </c>
      <c r="CA106" s="31">
        <f t="shared" ca="1" si="342"/>
        <v>0</v>
      </c>
      <c r="CB106" s="31">
        <f t="shared" ca="1" si="343"/>
        <v>0</v>
      </c>
      <c r="CC106" s="31">
        <f t="shared" ca="1" si="344"/>
        <v>0</v>
      </c>
      <c r="CD106" s="31">
        <f t="shared" ca="1" si="345"/>
        <v>0</v>
      </c>
      <c r="CE106" s="31">
        <f t="shared" ca="1" si="346"/>
        <v>0</v>
      </c>
      <c r="CF106" s="31">
        <f t="shared" ca="1" si="347"/>
        <v>11.77</v>
      </c>
      <c r="CG106" s="31">
        <f t="shared" ca="1" si="348"/>
        <v>0</v>
      </c>
      <c r="CH106" s="31">
        <f t="shared" ca="1" si="349"/>
        <v>0</v>
      </c>
      <c r="CI106" s="31">
        <f t="shared" ca="1" si="350"/>
        <v>0</v>
      </c>
      <c r="CJ106" s="31">
        <f t="shared" ca="1" si="351"/>
        <v>0</v>
      </c>
      <c r="CK106" s="32">
        <f t="shared" ca="1" si="315"/>
        <v>0</v>
      </c>
      <c r="CL106" s="32">
        <f t="shared" ca="1" si="316"/>
        <v>0</v>
      </c>
      <c r="CM106" s="32">
        <f t="shared" ca="1" si="317"/>
        <v>0</v>
      </c>
      <c r="CN106" s="32">
        <f t="shared" ca="1" si="318"/>
        <v>0</v>
      </c>
      <c r="CO106" s="32">
        <f t="shared" ca="1" si="319"/>
        <v>0</v>
      </c>
      <c r="CP106" s="32">
        <f t="shared" ca="1" si="320"/>
        <v>0</v>
      </c>
      <c r="CQ106" s="32">
        <f t="shared" ca="1" si="321"/>
        <v>0</v>
      </c>
      <c r="CR106" s="32">
        <f t="shared" ca="1" si="322"/>
        <v>2.94</v>
      </c>
      <c r="CS106" s="32">
        <f t="shared" ca="1" si="323"/>
        <v>0</v>
      </c>
      <c r="CT106" s="32">
        <f t="shared" ca="1" si="324"/>
        <v>0</v>
      </c>
      <c r="CU106" s="32">
        <f t="shared" ca="1" si="325"/>
        <v>0</v>
      </c>
      <c r="CV106" s="32">
        <f t="shared" ca="1" si="326"/>
        <v>0</v>
      </c>
      <c r="CW106" s="31">
        <f t="shared" ca="1" si="327"/>
        <v>0</v>
      </c>
      <c r="CX106" s="31">
        <f t="shared" ca="1" si="328"/>
        <v>0</v>
      </c>
      <c r="CY106" s="31">
        <f t="shared" ca="1" si="329"/>
        <v>0</v>
      </c>
      <c r="CZ106" s="31">
        <f t="shared" ca="1" si="330"/>
        <v>0</v>
      </c>
      <c r="DA106" s="31">
        <f t="shared" ca="1" si="331"/>
        <v>0</v>
      </c>
      <c r="DB106" s="31">
        <f t="shared" ca="1" si="332"/>
        <v>0</v>
      </c>
      <c r="DC106" s="31">
        <f t="shared" ca="1" si="333"/>
        <v>0</v>
      </c>
      <c r="DD106" s="31">
        <f t="shared" ca="1" si="334"/>
        <v>-0.48000000000000176</v>
      </c>
      <c r="DE106" s="31">
        <f t="shared" ca="1" si="335"/>
        <v>0</v>
      </c>
      <c r="DF106" s="31">
        <f t="shared" ca="1" si="336"/>
        <v>0</v>
      </c>
      <c r="DG106" s="31">
        <f t="shared" ca="1" si="337"/>
        <v>0</v>
      </c>
      <c r="DH106" s="31">
        <f t="shared" ca="1" si="338"/>
        <v>0</v>
      </c>
      <c r="DI106" s="32">
        <f t="shared" ca="1" si="267"/>
        <v>0</v>
      </c>
      <c r="DJ106" s="32">
        <f t="shared" ca="1" si="268"/>
        <v>0</v>
      </c>
      <c r="DK106" s="32">
        <f t="shared" ca="1" si="269"/>
        <v>0</v>
      </c>
      <c r="DL106" s="32">
        <f t="shared" ca="1" si="270"/>
        <v>0</v>
      </c>
      <c r="DM106" s="32">
        <f t="shared" ca="1" si="271"/>
        <v>0</v>
      </c>
      <c r="DN106" s="32">
        <f t="shared" ca="1" si="272"/>
        <v>0</v>
      </c>
      <c r="DO106" s="32">
        <f t="shared" ca="1" si="273"/>
        <v>0</v>
      </c>
      <c r="DP106" s="32">
        <f t="shared" ca="1" si="274"/>
        <v>-0.02</v>
      </c>
      <c r="DQ106" s="32">
        <f t="shared" ca="1" si="275"/>
        <v>0</v>
      </c>
      <c r="DR106" s="32">
        <f t="shared" ca="1" si="276"/>
        <v>0</v>
      </c>
      <c r="DS106" s="32">
        <f t="shared" ca="1" si="277"/>
        <v>0</v>
      </c>
      <c r="DT106" s="32">
        <f t="shared" ca="1" si="278"/>
        <v>0</v>
      </c>
      <c r="DU106" s="31">
        <f t="shared" ca="1" si="279"/>
        <v>0</v>
      </c>
      <c r="DV106" s="31">
        <f t="shared" ca="1" si="280"/>
        <v>0</v>
      </c>
      <c r="DW106" s="31">
        <f t="shared" ca="1" si="281"/>
        <v>0</v>
      </c>
      <c r="DX106" s="31">
        <f t="shared" ca="1" si="282"/>
        <v>0</v>
      </c>
      <c r="DY106" s="31">
        <f t="shared" ca="1" si="283"/>
        <v>0</v>
      </c>
      <c r="DZ106" s="31">
        <f t="shared" ca="1" si="284"/>
        <v>0</v>
      </c>
      <c r="EA106" s="31">
        <f t="shared" ca="1" si="285"/>
        <v>0</v>
      </c>
      <c r="EB106" s="31">
        <f t="shared" ca="1" si="286"/>
        <v>-0.06</v>
      </c>
      <c r="EC106" s="31">
        <f t="shared" ca="1" si="287"/>
        <v>0</v>
      </c>
      <c r="ED106" s="31">
        <f t="shared" ca="1" si="288"/>
        <v>0</v>
      </c>
      <c r="EE106" s="31">
        <f t="shared" ca="1" si="289"/>
        <v>0</v>
      </c>
      <c r="EF106" s="31">
        <f t="shared" ca="1" si="290"/>
        <v>0</v>
      </c>
      <c r="EG106" s="32">
        <f t="shared" ca="1" si="291"/>
        <v>0</v>
      </c>
      <c r="EH106" s="32">
        <f t="shared" ca="1" si="292"/>
        <v>0</v>
      </c>
      <c r="EI106" s="32">
        <f t="shared" ca="1" si="293"/>
        <v>0</v>
      </c>
      <c r="EJ106" s="32">
        <f t="shared" ca="1" si="294"/>
        <v>0</v>
      </c>
      <c r="EK106" s="32">
        <f t="shared" ca="1" si="295"/>
        <v>0</v>
      </c>
      <c r="EL106" s="32">
        <f t="shared" ca="1" si="296"/>
        <v>0</v>
      </c>
      <c r="EM106" s="32">
        <f t="shared" ca="1" si="297"/>
        <v>0</v>
      </c>
      <c r="EN106" s="32">
        <f t="shared" ca="1" si="298"/>
        <v>-0.56000000000000183</v>
      </c>
      <c r="EO106" s="32">
        <f t="shared" ca="1" si="299"/>
        <v>0</v>
      </c>
      <c r="EP106" s="32">
        <f t="shared" ca="1" si="300"/>
        <v>0</v>
      </c>
      <c r="EQ106" s="32">
        <f t="shared" ca="1" si="301"/>
        <v>0</v>
      </c>
      <c r="ER106" s="32">
        <f t="shared" ca="1" si="302"/>
        <v>0</v>
      </c>
    </row>
    <row r="107" spans="1:148" x14ac:dyDescent="0.25">
      <c r="A107" t="s">
        <v>505</v>
      </c>
      <c r="B107" s="1" t="s">
        <v>83</v>
      </c>
      <c r="C107" t="str">
        <f t="shared" ca="1" si="265"/>
        <v>NEP1</v>
      </c>
      <c r="D107" t="str">
        <f t="shared" ca="1" si="266"/>
        <v>Ghost Pine Wind Facility</v>
      </c>
      <c r="E107" s="48">
        <v>17181.753400000001</v>
      </c>
      <c r="F107" s="48">
        <v>15144.5535</v>
      </c>
      <c r="G107" s="48">
        <v>16231.446099999999</v>
      </c>
      <c r="H107" s="48">
        <v>19976.327000000001</v>
      </c>
      <c r="I107" s="48">
        <v>19877.419699999999</v>
      </c>
      <c r="J107" s="48">
        <v>14853.7066</v>
      </c>
      <c r="K107" s="48">
        <v>8635.9541000000008</v>
      </c>
      <c r="L107" s="48">
        <v>14583.936</v>
      </c>
      <c r="M107" s="48">
        <v>12285.143700000001</v>
      </c>
      <c r="N107" s="48">
        <v>9029.0771999999997</v>
      </c>
      <c r="O107" s="48">
        <v>15592.6536</v>
      </c>
      <c r="P107" s="48">
        <v>23893.794999999998</v>
      </c>
      <c r="Q107" s="32">
        <v>326157.06</v>
      </c>
      <c r="R107" s="32">
        <v>240155.05</v>
      </c>
      <c r="S107" s="32">
        <v>231736.76</v>
      </c>
      <c r="T107" s="32">
        <v>260879.04</v>
      </c>
      <c r="U107" s="32">
        <v>296410.40999999997</v>
      </c>
      <c r="V107" s="32">
        <v>212619.35</v>
      </c>
      <c r="W107" s="32">
        <v>140294.42000000001</v>
      </c>
      <c r="X107" s="32">
        <v>231868.2</v>
      </c>
      <c r="Y107" s="32">
        <v>206454.32</v>
      </c>
      <c r="Z107" s="32">
        <v>220621.7</v>
      </c>
      <c r="AA107" s="32">
        <v>236728.63</v>
      </c>
      <c r="AB107" s="32">
        <v>513605.7</v>
      </c>
      <c r="AC107" s="2">
        <v>3.94</v>
      </c>
      <c r="AD107" s="2">
        <v>3.94</v>
      </c>
      <c r="AE107" s="2">
        <v>3.94</v>
      </c>
      <c r="AF107" s="2">
        <v>3.94</v>
      </c>
      <c r="AG107" s="2">
        <v>3.94</v>
      </c>
      <c r="AH107" s="2">
        <v>3.94</v>
      </c>
      <c r="AI107" s="2">
        <v>3.94</v>
      </c>
      <c r="AJ107" s="2">
        <v>3.94</v>
      </c>
      <c r="AK107" s="2">
        <v>3.94</v>
      </c>
      <c r="AL107" s="2">
        <v>3.94</v>
      </c>
      <c r="AM107" s="2">
        <v>3.94</v>
      </c>
      <c r="AN107" s="2">
        <v>3.94</v>
      </c>
      <c r="AO107" s="33">
        <v>12850.59</v>
      </c>
      <c r="AP107" s="33">
        <v>9462.11</v>
      </c>
      <c r="AQ107" s="33">
        <v>9130.43</v>
      </c>
      <c r="AR107" s="33">
        <v>10278.629999999999</v>
      </c>
      <c r="AS107" s="33">
        <v>11678.57</v>
      </c>
      <c r="AT107" s="33">
        <v>8377.2000000000007</v>
      </c>
      <c r="AU107" s="33">
        <v>5527.6</v>
      </c>
      <c r="AV107" s="33">
        <v>9135.61</v>
      </c>
      <c r="AW107" s="33">
        <v>8134.3</v>
      </c>
      <c r="AX107" s="33">
        <v>8692.49</v>
      </c>
      <c r="AY107" s="33">
        <v>9327.11</v>
      </c>
      <c r="AZ107" s="33">
        <v>20236.060000000001</v>
      </c>
      <c r="BA107" s="31">
        <f t="shared" si="303"/>
        <v>228.31</v>
      </c>
      <c r="BB107" s="31">
        <f t="shared" si="304"/>
        <v>168.11</v>
      </c>
      <c r="BC107" s="31">
        <f t="shared" si="305"/>
        <v>162.22</v>
      </c>
      <c r="BD107" s="31">
        <f t="shared" si="306"/>
        <v>1043.52</v>
      </c>
      <c r="BE107" s="31">
        <f t="shared" si="307"/>
        <v>1185.6400000000001</v>
      </c>
      <c r="BF107" s="31">
        <f t="shared" si="308"/>
        <v>850.48</v>
      </c>
      <c r="BG107" s="31">
        <f t="shared" si="309"/>
        <v>757.59</v>
      </c>
      <c r="BH107" s="31">
        <f t="shared" si="310"/>
        <v>1252.0899999999999</v>
      </c>
      <c r="BI107" s="31">
        <f t="shared" si="311"/>
        <v>1114.8499999999999</v>
      </c>
      <c r="BJ107" s="31">
        <f t="shared" si="312"/>
        <v>617.74</v>
      </c>
      <c r="BK107" s="31">
        <f t="shared" si="313"/>
        <v>662.84</v>
      </c>
      <c r="BL107" s="31">
        <f t="shared" si="314"/>
        <v>1438.1</v>
      </c>
      <c r="BM107" s="6">
        <f t="shared" ca="1" si="352"/>
        <v>4.6699999999999998E-2</v>
      </c>
      <c r="BN107" s="6">
        <f t="shared" ca="1" si="352"/>
        <v>4.6699999999999998E-2</v>
      </c>
      <c r="BO107" s="6">
        <f t="shared" ca="1" si="352"/>
        <v>4.6699999999999998E-2</v>
      </c>
      <c r="BP107" s="6">
        <f t="shared" ca="1" si="352"/>
        <v>4.6699999999999998E-2</v>
      </c>
      <c r="BQ107" s="6">
        <f t="shared" ca="1" si="352"/>
        <v>4.6699999999999998E-2</v>
      </c>
      <c r="BR107" s="6">
        <f t="shared" ca="1" si="352"/>
        <v>4.6699999999999998E-2</v>
      </c>
      <c r="BS107" s="6">
        <f t="shared" ca="1" si="352"/>
        <v>4.6699999999999998E-2</v>
      </c>
      <c r="BT107" s="6">
        <f t="shared" ca="1" si="352"/>
        <v>4.6699999999999998E-2</v>
      </c>
      <c r="BU107" s="6">
        <f t="shared" ca="1" si="352"/>
        <v>4.6699999999999998E-2</v>
      </c>
      <c r="BV107" s="6">
        <f t="shared" ca="1" si="352"/>
        <v>4.6699999999999998E-2</v>
      </c>
      <c r="BW107" s="6">
        <f t="shared" ca="1" si="352"/>
        <v>4.6699999999999998E-2</v>
      </c>
      <c r="BX107" s="6">
        <f t="shared" ca="1" si="352"/>
        <v>4.6699999999999998E-2</v>
      </c>
      <c r="BY107" s="31">
        <f t="shared" ca="1" si="340"/>
        <v>15231.53</v>
      </c>
      <c r="BZ107" s="31">
        <f t="shared" ca="1" si="341"/>
        <v>11215.24</v>
      </c>
      <c r="CA107" s="31">
        <f t="shared" ca="1" si="342"/>
        <v>10822.11</v>
      </c>
      <c r="CB107" s="31">
        <f t="shared" ca="1" si="343"/>
        <v>12183.05</v>
      </c>
      <c r="CC107" s="31">
        <f t="shared" ca="1" si="344"/>
        <v>13842.37</v>
      </c>
      <c r="CD107" s="31">
        <f t="shared" ca="1" si="345"/>
        <v>9929.32</v>
      </c>
      <c r="CE107" s="31">
        <f t="shared" ca="1" si="346"/>
        <v>6551.75</v>
      </c>
      <c r="CF107" s="31">
        <f t="shared" ca="1" si="347"/>
        <v>10828.24</v>
      </c>
      <c r="CG107" s="31">
        <f t="shared" ca="1" si="348"/>
        <v>9641.42</v>
      </c>
      <c r="CH107" s="31">
        <f t="shared" ca="1" si="349"/>
        <v>10303.030000000001</v>
      </c>
      <c r="CI107" s="31">
        <f t="shared" ca="1" si="350"/>
        <v>11055.23</v>
      </c>
      <c r="CJ107" s="31">
        <f t="shared" ca="1" si="351"/>
        <v>23985.39</v>
      </c>
      <c r="CK107" s="32">
        <f t="shared" ca="1" si="315"/>
        <v>1793.86</v>
      </c>
      <c r="CL107" s="32">
        <f t="shared" ca="1" si="316"/>
        <v>1320.85</v>
      </c>
      <c r="CM107" s="32">
        <f t="shared" ca="1" si="317"/>
        <v>1274.55</v>
      </c>
      <c r="CN107" s="32">
        <f t="shared" ca="1" si="318"/>
        <v>1434.83</v>
      </c>
      <c r="CO107" s="32">
        <f t="shared" ca="1" si="319"/>
        <v>1630.26</v>
      </c>
      <c r="CP107" s="32">
        <f t="shared" ca="1" si="320"/>
        <v>1169.4100000000001</v>
      </c>
      <c r="CQ107" s="32">
        <f t="shared" ca="1" si="321"/>
        <v>771.62</v>
      </c>
      <c r="CR107" s="32">
        <f t="shared" ca="1" si="322"/>
        <v>1275.28</v>
      </c>
      <c r="CS107" s="32">
        <f t="shared" ca="1" si="323"/>
        <v>1135.5</v>
      </c>
      <c r="CT107" s="32">
        <f t="shared" ca="1" si="324"/>
        <v>1213.42</v>
      </c>
      <c r="CU107" s="32">
        <f t="shared" ca="1" si="325"/>
        <v>1302.01</v>
      </c>
      <c r="CV107" s="32">
        <f t="shared" ca="1" si="326"/>
        <v>2824.83</v>
      </c>
      <c r="CW107" s="31">
        <f t="shared" ca="1" si="327"/>
        <v>3946.4899999999993</v>
      </c>
      <c r="CX107" s="31">
        <f t="shared" ca="1" si="328"/>
        <v>2905.8699999999994</v>
      </c>
      <c r="CY107" s="31">
        <f t="shared" ca="1" si="329"/>
        <v>2804.0099999999998</v>
      </c>
      <c r="CZ107" s="31">
        <f t="shared" ca="1" si="330"/>
        <v>2295.73</v>
      </c>
      <c r="DA107" s="31">
        <f t="shared" ca="1" si="331"/>
        <v>2608.420000000001</v>
      </c>
      <c r="DB107" s="31">
        <f t="shared" ca="1" si="332"/>
        <v>1871.0499999999988</v>
      </c>
      <c r="DC107" s="31">
        <f t="shared" ca="1" si="333"/>
        <v>1038.1799999999994</v>
      </c>
      <c r="DD107" s="31">
        <f t="shared" ca="1" si="334"/>
        <v>1715.82</v>
      </c>
      <c r="DE107" s="31">
        <f t="shared" ca="1" si="335"/>
        <v>1527.77</v>
      </c>
      <c r="DF107" s="31">
        <f t="shared" ca="1" si="336"/>
        <v>2206.2200000000012</v>
      </c>
      <c r="DG107" s="31">
        <f t="shared" ca="1" si="337"/>
        <v>2367.2899999999991</v>
      </c>
      <c r="DH107" s="31">
        <f t="shared" ca="1" si="338"/>
        <v>5136.0599999999995</v>
      </c>
      <c r="DI107" s="32">
        <f t="shared" ca="1" si="267"/>
        <v>197.32</v>
      </c>
      <c r="DJ107" s="32">
        <f t="shared" ca="1" si="268"/>
        <v>145.29</v>
      </c>
      <c r="DK107" s="32">
        <f t="shared" ca="1" si="269"/>
        <v>140.19999999999999</v>
      </c>
      <c r="DL107" s="32">
        <f t="shared" ca="1" si="270"/>
        <v>114.79</v>
      </c>
      <c r="DM107" s="32">
        <f t="shared" ca="1" si="271"/>
        <v>130.41999999999999</v>
      </c>
      <c r="DN107" s="32">
        <f t="shared" ca="1" si="272"/>
        <v>93.55</v>
      </c>
      <c r="DO107" s="32">
        <f t="shared" ca="1" si="273"/>
        <v>51.91</v>
      </c>
      <c r="DP107" s="32">
        <f t="shared" ca="1" si="274"/>
        <v>85.79</v>
      </c>
      <c r="DQ107" s="32">
        <f t="shared" ca="1" si="275"/>
        <v>76.39</v>
      </c>
      <c r="DR107" s="32">
        <f t="shared" ca="1" si="276"/>
        <v>110.31</v>
      </c>
      <c r="DS107" s="32">
        <f t="shared" ca="1" si="277"/>
        <v>118.36</v>
      </c>
      <c r="DT107" s="32">
        <f t="shared" ca="1" si="278"/>
        <v>256.8</v>
      </c>
      <c r="DU107" s="31">
        <f t="shared" ca="1" si="279"/>
        <v>533.47</v>
      </c>
      <c r="DV107" s="31">
        <f t="shared" ca="1" si="280"/>
        <v>387.26</v>
      </c>
      <c r="DW107" s="31">
        <f t="shared" ca="1" si="281"/>
        <v>368.69</v>
      </c>
      <c r="DX107" s="31">
        <f t="shared" ca="1" si="282"/>
        <v>297.48</v>
      </c>
      <c r="DY107" s="31">
        <f t="shared" ca="1" si="283"/>
        <v>333.19</v>
      </c>
      <c r="DZ107" s="31">
        <f t="shared" ca="1" si="284"/>
        <v>235.44</v>
      </c>
      <c r="EA107" s="31">
        <f t="shared" ca="1" si="285"/>
        <v>128.72</v>
      </c>
      <c r="EB107" s="31">
        <f t="shared" ca="1" si="286"/>
        <v>209.47</v>
      </c>
      <c r="EC107" s="31">
        <f t="shared" ca="1" si="287"/>
        <v>183.6</v>
      </c>
      <c r="ED107" s="31">
        <f t="shared" ca="1" si="288"/>
        <v>261.06</v>
      </c>
      <c r="EE107" s="31">
        <f t="shared" ca="1" si="289"/>
        <v>275.61</v>
      </c>
      <c r="EF107" s="31">
        <f t="shared" ca="1" si="290"/>
        <v>588.49</v>
      </c>
      <c r="EG107" s="32">
        <f t="shared" ca="1" si="291"/>
        <v>4677.28</v>
      </c>
      <c r="EH107" s="32">
        <f t="shared" ca="1" si="292"/>
        <v>3438.4199999999992</v>
      </c>
      <c r="EI107" s="32">
        <f t="shared" ca="1" si="293"/>
        <v>3312.8999999999996</v>
      </c>
      <c r="EJ107" s="32">
        <f t="shared" ca="1" si="294"/>
        <v>2708</v>
      </c>
      <c r="EK107" s="32">
        <f t="shared" ca="1" si="295"/>
        <v>3072.0300000000011</v>
      </c>
      <c r="EL107" s="32">
        <f t="shared" ca="1" si="296"/>
        <v>2200.0399999999986</v>
      </c>
      <c r="EM107" s="32">
        <f t="shared" ca="1" si="297"/>
        <v>1218.8099999999995</v>
      </c>
      <c r="EN107" s="32">
        <f t="shared" ca="1" si="298"/>
        <v>2011.08</v>
      </c>
      <c r="EO107" s="32">
        <f t="shared" ca="1" si="299"/>
        <v>1787.76</v>
      </c>
      <c r="EP107" s="32">
        <f t="shared" ca="1" si="300"/>
        <v>2577.5900000000011</v>
      </c>
      <c r="EQ107" s="32">
        <f t="shared" ca="1" si="301"/>
        <v>2761.2599999999993</v>
      </c>
      <c r="ER107" s="32">
        <f t="shared" ca="1" si="302"/>
        <v>5981.3499999999995</v>
      </c>
    </row>
    <row r="108" spans="1:148" x14ac:dyDescent="0.25">
      <c r="A108" t="s">
        <v>506</v>
      </c>
      <c r="B108" s="1" t="s">
        <v>22</v>
      </c>
      <c r="C108" t="str">
        <f t="shared" ca="1" si="265"/>
        <v>NOVAGEN15M</v>
      </c>
      <c r="D108" t="str">
        <f t="shared" ca="1" si="266"/>
        <v>Joffre Industrial System</v>
      </c>
      <c r="E108" s="48">
        <v>86739.736090000006</v>
      </c>
      <c r="F108" s="48">
        <v>88729.951960000006</v>
      </c>
      <c r="G108" s="48">
        <v>32627.810700000002</v>
      </c>
      <c r="H108" s="48">
        <v>29476.87255</v>
      </c>
      <c r="I108" s="48">
        <v>12631.451691</v>
      </c>
      <c r="J108" s="48">
        <v>12907.545260000001</v>
      </c>
      <c r="K108" s="48">
        <v>15996.46358</v>
      </c>
      <c r="L108" s="48">
        <v>18387.88391</v>
      </c>
      <c r="M108" s="48">
        <v>31722.713830000001</v>
      </c>
      <c r="N108" s="48">
        <v>73034.348180000001</v>
      </c>
      <c r="O108" s="48">
        <v>59434.132109999999</v>
      </c>
      <c r="P108" s="48">
        <v>32567.367450000002</v>
      </c>
      <c r="Q108" s="32">
        <v>2067692.29</v>
      </c>
      <c r="R108" s="32">
        <v>1639519.79</v>
      </c>
      <c r="S108" s="32">
        <v>492383.96</v>
      </c>
      <c r="T108" s="32">
        <v>403378.64</v>
      </c>
      <c r="U108" s="32">
        <v>192568.49</v>
      </c>
      <c r="V108" s="32">
        <v>220300.44</v>
      </c>
      <c r="W108" s="32">
        <v>343080.18</v>
      </c>
      <c r="X108" s="32">
        <v>412809.86</v>
      </c>
      <c r="Y108" s="32">
        <v>596023.91</v>
      </c>
      <c r="Z108" s="32">
        <v>2009623.79</v>
      </c>
      <c r="AA108" s="32">
        <v>978976.74</v>
      </c>
      <c r="AB108" s="32">
        <v>854883.6</v>
      </c>
      <c r="AC108" s="2">
        <v>1.71</v>
      </c>
      <c r="AD108" s="2">
        <v>1.71</v>
      </c>
      <c r="AE108" s="2">
        <v>1.71</v>
      </c>
      <c r="AF108" s="2">
        <v>1.71</v>
      </c>
      <c r="AG108" s="2">
        <v>1.71</v>
      </c>
      <c r="AH108" s="2">
        <v>1.71</v>
      </c>
      <c r="AI108" s="2">
        <v>1.71</v>
      </c>
      <c r="AJ108" s="2">
        <v>1.71</v>
      </c>
      <c r="AK108" s="2">
        <v>1.71</v>
      </c>
      <c r="AL108" s="2">
        <v>1.71</v>
      </c>
      <c r="AM108" s="2">
        <v>1.71</v>
      </c>
      <c r="AN108" s="2">
        <v>1.71</v>
      </c>
      <c r="AO108" s="33">
        <v>35357.54</v>
      </c>
      <c r="AP108" s="33">
        <v>28035.79</v>
      </c>
      <c r="AQ108" s="33">
        <v>8419.77</v>
      </c>
      <c r="AR108" s="33">
        <v>6897.77</v>
      </c>
      <c r="AS108" s="33">
        <v>3292.92</v>
      </c>
      <c r="AT108" s="33">
        <v>3767.14</v>
      </c>
      <c r="AU108" s="33">
        <v>5866.67</v>
      </c>
      <c r="AV108" s="33">
        <v>7059.05</v>
      </c>
      <c r="AW108" s="33">
        <v>10192.01</v>
      </c>
      <c r="AX108" s="33">
        <v>34364.57</v>
      </c>
      <c r="AY108" s="33">
        <v>16740.5</v>
      </c>
      <c r="AZ108" s="33">
        <v>14618.51</v>
      </c>
      <c r="BA108" s="31">
        <f t="shared" si="303"/>
        <v>1447.38</v>
      </c>
      <c r="BB108" s="31">
        <f t="shared" si="304"/>
        <v>1147.6600000000001</v>
      </c>
      <c r="BC108" s="31">
        <f t="shared" si="305"/>
        <v>344.67</v>
      </c>
      <c r="BD108" s="31">
        <f t="shared" si="306"/>
        <v>1613.51</v>
      </c>
      <c r="BE108" s="31">
        <f t="shared" si="307"/>
        <v>770.27</v>
      </c>
      <c r="BF108" s="31">
        <f t="shared" si="308"/>
        <v>881.2</v>
      </c>
      <c r="BG108" s="31">
        <f t="shared" si="309"/>
        <v>1852.63</v>
      </c>
      <c r="BH108" s="31">
        <f t="shared" si="310"/>
        <v>2229.17</v>
      </c>
      <c r="BI108" s="31">
        <f t="shared" si="311"/>
        <v>3218.53</v>
      </c>
      <c r="BJ108" s="31">
        <f t="shared" si="312"/>
        <v>5626.95</v>
      </c>
      <c r="BK108" s="31">
        <f t="shared" si="313"/>
        <v>2741.13</v>
      </c>
      <c r="BL108" s="31">
        <f t="shared" si="314"/>
        <v>2393.67</v>
      </c>
      <c r="BM108" s="6">
        <f t="shared" ca="1" si="352"/>
        <v>1.21E-2</v>
      </c>
      <c r="BN108" s="6">
        <f t="shared" ca="1" si="352"/>
        <v>1.21E-2</v>
      </c>
      <c r="BO108" s="6">
        <f t="shared" ca="1" si="352"/>
        <v>1.21E-2</v>
      </c>
      <c r="BP108" s="6">
        <f t="shared" ca="1" si="352"/>
        <v>1.21E-2</v>
      </c>
      <c r="BQ108" s="6">
        <f t="shared" ca="1" si="352"/>
        <v>1.21E-2</v>
      </c>
      <c r="BR108" s="6">
        <f t="shared" ca="1" si="352"/>
        <v>1.21E-2</v>
      </c>
      <c r="BS108" s="6">
        <f t="shared" ca="1" si="352"/>
        <v>1.21E-2</v>
      </c>
      <c r="BT108" s="6">
        <f t="shared" ca="1" si="352"/>
        <v>1.21E-2</v>
      </c>
      <c r="BU108" s="6">
        <f t="shared" ca="1" si="352"/>
        <v>1.21E-2</v>
      </c>
      <c r="BV108" s="6">
        <f t="shared" ca="1" si="352"/>
        <v>1.21E-2</v>
      </c>
      <c r="BW108" s="6">
        <f t="shared" ca="1" si="352"/>
        <v>1.21E-2</v>
      </c>
      <c r="BX108" s="6">
        <f t="shared" ca="1" si="352"/>
        <v>1.21E-2</v>
      </c>
      <c r="BY108" s="31">
        <f t="shared" ca="1" si="340"/>
        <v>25019.08</v>
      </c>
      <c r="BZ108" s="31">
        <f t="shared" ca="1" si="341"/>
        <v>19838.189999999999</v>
      </c>
      <c r="CA108" s="31">
        <f t="shared" ca="1" si="342"/>
        <v>5957.85</v>
      </c>
      <c r="CB108" s="31">
        <f t="shared" ca="1" si="343"/>
        <v>4880.88</v>
      </c>
      <c r="CC108" s="31">
        <f t="shared" ca="1" si="344"/>
        <v>2330.08</v>
      </c>
      <c r="CD108" s="31">
        <f t="shared" ca="1" si="345"/>
        <v>2665.64</v>
      </c>
      <c r="CE108" s="31">
        <f t="shared" ca="1" si="346"/>
        <v>4151.2700000000004</v>
      </c>
      <c r="CF108" s="31">
        <f t="shared" ca="1" si="347"/>
        <v>4995</v>
      </c>
      <c r="CG108" s="31">
        <f t="shared" ca="1" si="348"/>
        <v>7211.89</v>
      </c>
      <c r="CH108" s="31">
        <f t="shared" ca="1" si="349"/>
        <v>24316.45</v>
      </c>
      <c r="CI108" s="31">
        <f t="shared" ca="1" si="350"/>
        <v>11845.62</v>
      </c>
      <c r="CJ108" s="31">
        <f t="shared" ca="1" si="351"/>
        <v>10344.09</v>
      </c>
      <c r="CK108" s="32">
        <f t="shared" ca="1" si="315"/>
        <v>11372.31</v>
      </c>
      <c r="CL108" s="32">
        <f t="shared" ca="1" si="316"/>
        <v>9017.36</v>
      </c>
      <c r="CM108" s="32">
        <f t="shared" ca="1" si="317"/>
        <v>2708.11</v>
      </c>
      <c r="CN108" s="32">
        <f t="shared" ca="1" si="318"/>
        <v>2218.58</v>
      </c>
      <c r="CO108" s="32">
        <f t="shared" ca="1" si="319"/>
        <v>1059.1300000000001</v>
      </c>
      <c r="CP108" s="32">
        <f t="shared" ca="1" si="320"/>
        <v>1211.6500000000001</v>
      </c>
      <c r="CQ108" s="32">
        <f t="shared" ca="1" si="321"/>
        <v>1886.94</v>
      </c>
      <c r="CR108" s="32">
        <f t="shared" ca="1" si="322"/>
        <v>2270.4499999999998</v>
      </c>
      <c r="CS108" s="32">
        <f t="shared" ca="1" si="323"/>
        <v>3278.13</v>
      </c>
      <c r="CT108" s="32">
        <f t="shared" ca="1" si="324"/>
        <v>11052.93</v>
      </c>
      <c r="CU108" s="32">
        <f t="shared" ca="1" si="325"/>
        <v>5384.37</v>
      </c>
      <c r="CV108" s="32">
        <f t="shared" ca="1" si="326"/>
        <v>4701.8599999999997</v>
      </c>
      <c r="CW108" s="31">
        <f t="shared" ca="1" si="327"/>
        <v>-413.53000000000156</v>
      </c>
      <c r="CX108" s="31">
        <f t="shared" ca="1" si="328"/>
        <v>-327.90000000000168</v>
      </c>
      <c r="CY108" s="31">
        <f t="shared" ca="1" si="329"/>
        <v>-98.479999999999507</v>
      </c>
      <c r="CZ108" s="31">
        <f t="shared" ca="1" si="330"/>
        <v>-1411.8200000000004</v>
      </c>
      <c r="DA108" s="31">
        <f t="shared" ca="1" si="331"/>
        <v>-673.98</v>
      </c>
      <c r="DB108" s="31">
        <f t="shared" ca="1" si="332"/>
        <v>-771.05</v>
      </c>
      <c r="DC108" s="31">
        <f t="shared" ca="1" si="333"/>
        <v>-1681.0899999999992</v>
      </c>
      <c r="DD108" s="31">
        <f t="shared" ca="1" si="334"/>
        <v>-2022.7700000000004</v>
      </c>
      <c r="DE108" s="31">
        <f t="shared" ca="1" si="335"/>
        <v>-2920.52</v>
      </c>
      <c r="DF108" s="31">
        <f t="shared" ca="1" si="336"/>
        <v>-4622.1399999999949</v>
      </c>
      <c r="DG108" s="31">
        <f t="shared" ca="1" si="337"/>
        <v>-2251.6399999999985</v>
      </c>
      <c r="DH108" s="31">
        <f t="shared" ca="1" si="338"/>
        <v>-1966.2299999999996</v>
      </c>
      <c r="DI108" s="32">
        <f t="shared" ca="1" si="267"/>
        <v>-20.68</v>
      </c>
      <c r="DJ108" s="32">
        <f t="shared" ca="1" si="268"/>
        <v>-16.399999999999999</v>
      </c>
      <c r="DK108" s="32">
        <f t="shared" ca="1" si="269"/>
        <v>-4.92</v>
      </c>
      <c r="DL108" s="32">
        <f t="shared" ca="1" si="270"/>
        <v>-70.59</v>
      </c>
      <c r="DM108" s="32">
        <f t="shared" ca="1" si="271"/>
        <v>-33.700000000000003</v>
      </c>
      <c r="DN108" s="32">
        <f t="shared" ca="1" si="272"/>
        <v>-38.549999999999997</v>
      </c>
      <c r="DO108" s="32">
        <f t="shared" ca="1" si="273"/>
        <v>-84.05</v>
      </c>
      <c r="DP108" s="32">
        <f t="shared" ca="1" si="274"/>
        <v>-101.14</v>
      </c>
      <c r="DQ108" s="32">
        <f t="shared" ca="1" si="275"/>
        <v>-146.03</v>
      </c>
      <c r="DR108" s="32">
        <f t="shared" ca="1" si="276"/>
        <v>-231.11</v>
      </c>
      <c r="DS108" s="32">
        <f t="shared" ca="1" si="277"/>
        <v>-112.58</v>
      </c>
      <c r="DT108" s="32">
        <f t="shared" ca="1" si="278"/>
        <v>-98.31</v>
      </c>
      <c r="DU108" s="31">
        <f t="shared" ca="1" si="279"/>
        <v>-55.9</v>
      </c>
      <c r="DV108" s="31">
        <f t="shared" ca="1" si="280"/>
        <v>-43.7</v>
      </c>
      <c r="DW108" s="31">
        <f t="shared" ca="1" si="281"/>
        <v>-12.95</v>
      </c>
      <c r="DX108" s="31">
        <f t="shared" ca="1" si="282"/>
        <v>-182.94</v>
      </c>
      <c r="DY108" s="31">
        <f t="shared" ca="1" si="283"/>
        <v>-86.09</v>
      </c>
      <c r="DZ108" s="31">
        <f t="shared" ca="1" si="284"/>
        <v>-97.02</v>
      </c>
      <c r="EA108" s="31">
        <f t="shared" ca="1" si="285"/>
        <v>-208.43</v>
      </c>
      <c r="EB108" s="31">
        <f t="shared" ca="1" si="286"/>
        <v>-246.94</v>
      </c>
      <c r="EC108" s="31">
        <f t="shared" ca="1" si="287"/>
        <v>-350.97</v>
      </c>
      <c r="ED108" s="31">
        <f t="shared" ca="1" si="288"/>
        <v>-546.94000000000005</v>
      </c>
      <c r="EE108" s="31">
        <f t="shared" ca="1" si="289"/>
        <v>-262.14999999999998</v>
      </c>
      <c r="EF108" s="31">
        <f t="shared" ca="1" si="290"/>
        <v>-225.29</v>
      </c>
      <c r="EG108" s="32">
        <f t="shared" ca="1" si="291"/>
        <v>-490.11000000000155</v>
      </c>
      <c r="EH108" s="32">
        <f t="shared" ca="1" si="292"/>
        <v>-388.00000000000165</v>
      </c>
      <c r="EI108" s="32">
        <f t="shared" ca="1" si="293"/>
        <v>-116.34999999999951</v>
      </c>
      <c r="EJ108" s="32">
        <f t="shared" ca="1" si="294"/>
        <v>-1665.3500000000004</v>
      </c>
      <c r="EK108" s="32">
        <f t="shared" ca="1" si="295"/>
        <v>-793.7700000000001</v>
      </c>
      <c r="EL108" s="32">
        <f t="shared" ca="1" si="296"/>
        <v>-906.61999999999989</v>
      </c>
      <c r="EM108" s="32">
        <f t="shared" ca="1" si="297"/>
        <v>-1973.5699999999993</v>
      </c>
      <c r="EN108" s="32">
        <f t="shared" ca="1" si="298"/>
        <v>-2370.8500000000004</v>
      </c>
      <c r="EO108" s="32">
        <f t="shared" ca="1" si="299"/>
        <v>-3417.5200000000004</v>
      </c>
      <c r="EP108" s="32">
        <f t="shared" ca="1" si="300"/>
        <v>-5400.1899999999951</v>
      </c>
      <c r="EQ108" s="32">
        <f t="shared" ca="1" si="301"/>
        <v>-2626.3699999999985</v>
      </c>
      <c r="ER108" s="32">
        <f t="shared" ca="1" si="302"/>
        <v>-2289.8299999999995</v>
      </c>
    </row>
    <row r="109" spans="1:148" x14ac:dyDescent="0.25">
      <c r="A109" t="s">
        <v>507</v>
      </c>
      <c r="B109" s="1" t="s">
        <v>101</v>
      </c>
      <c r="C109" t="str">
        <f t="shared" ca="1" si="265"/>
        <v>NPC1</v>
      </c>
      <c r="D109" t="str">
        <f t="shared" ca="1" si="266"/>
        <v>Northstone Elmworth - Denis St. Pierre</v>
      </c>
      <c r="E109" s="48">
        <v>339.71178900000001</v>
      </c>
      <c r="F109" s="48">
        <v>84.979640000000003</v>
      </c>
      <c r="G109" s="48">
        <v>549.97640100000001</v>
      </c>
      <c r="H109" s="48">
        <v>1.393364</v>
      </c>
      <c r="I109" s="48">
        <v>789.56885299999999</v>
      </c>
      <c r="J109" s="48">
        <v>60.727882999999999</v>
      </c>
      <c r="Q109" s="32">
        <v>14983.68</v>
      </c>
      <c r="R109" s="32">
        <v>1726.16</v>
      </c>
      <c r="S109" s="32">
        <v>9599.4</v>
      </c>
      <c r="T109" s="32">
        <v>25.38</v>
      </c>
      <c r="U109" s="32">
        <v>16387.22</v>
      </c>
      <c r="V109" s="32">
        <v>1263.49</v>
      </c>
      <c r="W109" s="32"/>
      <c r="X109" s="32"/>
      <c r="Y109" s="32"/>
      <c r="Z109" s="32"/>
      <c r="AA109" s="32"/>
      <c r="AB109" s="32"/>
      <c r="AC109" s="2">
        <v>-6.52</v>
      </c>
      <c r="AD109" s="2">
        <v>-6.52</v>
      </c>
      <c r="AE109" s="2">
        <v>-6.52</v>
      </c>
      <c r="AF109" s="2">
        <v>-6.52</v>
      </c>
      <c r="AG109" s="2">
        <v>-6.52</v>
      </c>
      <c r="AH109" s="2">
        <v>-6.52</v>
      </c>
      <c r="AO109" s="33">
        <v>-976.94</v>
      </c>
      <c r="AP109" s="33">
        <v>-112.55</v>
      </c>
      <c r="AQ109" s="33">
        <v>-625.88</v>
      </c>
      <c r="AR109" s="33">
        <v>-1.65</v>
      </c>
      <c r="AS109" s="33">
        <v>-1068.45</v>
      </c>
      <c r="AT109" s="33">
        <v>-82.38</v>
      </c>
      <c r="AU109" s="33"/>
      <c r="AV109" s="33"/>
      <c r="AW109" s="33"/>
      <c r="AX109" s="33"/>
      <c r="AY109" s="33"/>
      <c r="AZ109" s="33"/>
      <c r="BA109" s="31">
        <f t="shared" si="303"/>
        <v>10.49</v>
      </c>
      <c r="BB109" s="31">
        <f t="shared" si="304"/>
        <v>1.21</v>
      </c>
      <c r="BC109" s="31">
        <f t="shared" si="305"/>
        <v>6.72</v>
      </c>
      <c r="BD109" s="31">
        <f t="shared" si="306"/>
        <v>0.1</v>
      </c>
      <c r="BE109" s="31">
        <f t="shared" si="307"/>
        <v>65.55</v>
      </c>
      <c r="BF109" s="31">
        <f t="shared" si="308"/>
        <v>5.05</v>
      </c>
      <c r="BG109" s="31">
        <f t="shared" si="309"/>
        <v>0</v>
      </c>
      <c r="BH109" s="31">
        <f t="shared" si="310"/>
        <v>0</v>
      </c>
      <c r="BI109" s="31">
        <f t="shared" si="311"/>
        <v>0</v>
      </c>
      <c r="BJ109" s="31">
        <f t="shared" si="312"/>
        <v>0</v>
      </c>
      <c r="BK109" s="31">
        <f t="shared" si="313"/>
        <v>0</v>
      </c>
      <c r="BL109" s="31">
        <f t="shared" si="314"/>
        <v>0</v>
      </c>
      <c r="BM109" s="6">
        <f t="shared" ca="1" si="352"/>
        <v>-0.12</v>
      </c>
      <c r="BN109" s="6">
        <f t="shared" ca="1" si="352"/>
        <v>-0.12</v>
      </c>
      <c r="BO109" s="6">
        <f t="shared" ca="1" si="352"/>
        <v>-0.12</v>
      </c>
      <c r="BP109" s="6">
        <f t="shared" ca="1" si="352"/>
        <v>-0.12</v>
      </c>
      <c r="BQ109" s="6">
        <f t="shared" ca="1" si="352"/>
        <v>-0.12</v>
      </c>
      <c r="BR109" s="6">
        <f t="shared" ca="1" si="352"/>
        <v>-0.12</v>
      </c>
      <c r="BS109" s="6">
        <f t="shared" ca="1" si="352"/>
        <v>-0.12</v>
      </c>
      <c r="BT109" s="6">
        <f t="shared" ca="1" si="352"/>
        <v>-0.12</v>
      </c>
      <c r="BU109" s="6">
        <f t="shared" ca="1" si="352"/>
        <v>-0.12</v>
      </c>
      <c r="BV109" s="6">
        <f t="shared" ca="1" si="352"/>
        <v>-0.12</v>
      </c>
      <c r="BW109" s="6">
        <f t="shared" ca="1" si="352"/>
        <v>-0.12</v>
      </c>
      <c r="BX109" s="6">
        <f t="shared" ca="1" si="352"/>
        <v>-0.12</v>
      </c>
      <c r="BY109" s="31">
        <f t="shared" ca="1" si="340"/>
        <v>-1798.04</v>
      </c>
      <c r="BZ109" s="31">
        <f t="shared" ca="1" si="341"/>
        <v>-207.14</v>
      </c>
      <c r="CA109" s="31">
        <f t="shared" ca="1" si="342"/>
        <v>-1151.93</v>
      </c>
      <c r="CB109" s="31">
        <f t="shared" ca="1" si="343"/>
        <v>-3.05</v>
      </c>
      <c r="CC109" s="31">
        <f t="shared" ca="1" si="344"/>
        <v>-1966.47</v>
      </c>
      <c r="CD109" s="31">
        <f t="shared" ca="1" si="345"/>
        <v>-151.62</v>
      </c>
      <c r="CE109" s="31">
        <f t="shared" ca="1" si="346"/>
        <v>0</v>
      </c>
      <c r="CF109" s="31">
        <f t="shared" ca="1" si="347"/>
        <v>0</v>
      </c>
      <c r="CG109" s="31">
        <f t="shared" ca="1" si="348"/>
        <v>0</v>
      </c>
      <c r="CH109" s="31">
        <f t="shared" ca="1" si="349"/>
        <v>0</v>
      </c>
      <c r="CI109" s="31">
        <f t="shared" ca="1" si="350"/>
        <v>0</v>
      </c>
      <c r="CJ109" s="31">
        <f t="shared" ca="1" si="351"/>
        <v>0</v>
      </c>
      <c r="CK109" s="32">
        <f t="shared" ca="1" si="315"/>
        <v>82.41</v>
      </c>
      <c r="CL109" s="32">
        <f t="shared" ca="1" si="316"/>
        <v>9.49</v>
      </c>
      <c r="CM109" s="32">
        <f t="shared" ca="1" si="317"/>
        <v>52.8</v>
      </c>
      <c r="CN109" s="32">
        <f t="shared" ca="1" si="318"/>
        <v>0.14000000000000001</v>
      </c>
      <c r="CO109" s="32">
        <f t="shared" ca="1" si="319"/>
        <v>90.13</v>
      </c>
      <c r="CP109" s="32">
        <f t="shared" ca="1" si="320"/>
        <v>6.95</v>
      </c>
      <c r="CQ109" s="32">
        <f t="shared" ca="1" si="321"/>
        <v>0</v>
      </c>
      <c r="CR109" s="32">
        <f t="shared" ca="1" si="322"/>
        <v>0</v>
      </c>
      <c r="CS109" s="32">
        <f t="shared" ca="1" si="323"/>
        <v>0</v>
      </c>
      <c r="CT109" s="32">
        <f t="shared" ca="1" si="324"/>
        <v>0</v>
      </c>
      <c r="CU109" s="32">
        <f t="shared" ca="1" si="325"/>
        <v>0</v>
      </c>
      <c r="CV109" s="32">
        <f t="shared" ca="1" si="326"/>
        <v>0</v>
      </c>
      <c r="CW109" s="31">
        <f t="shared" ca="1" si="327"/>
        <v>-749.17999999999984</v>
      </c>
      <c r="CX109" s="31">
        <f t="shared" ca="1" si="328"/>
        <v>-86.309999999999974</v>
      </c>
      <c r="CY109" s="31">
        <f t="shared" ca="1" si="329"/>
        <v>-479.97000000000014</v>
      </c>
      <c r="CZ109" s="31">
        <f t="shared" ca="1" si="330"/>
        <v>-1.3599999999999999</v>
      </c>
      <c r="DA109" s="31">
        <f t="shared" ca="1" si="331"/>
        <v>-873.44</v>
      </c>
      <c r="DB109" s="31">
        <f t="shared" ca="1" si="332"/>
        <v>-67.340000000000018</v>
      </c>
      <c r="DC109" s="31">
        <f t="shared" ca="1" si="333"/>
        <v>0</v>
      </c>
      <c r="DD109" s="31">
        <f t="shared" ca="1" si="334"/>
        <v>0</v>
      </c>
      <c r="DE109" s="31">
        <f t="shared" ca="1" si="335"/>
        <v>0</v>
      </c>
      <c r="DF109" s="31">
        <f t="shared" ca="1" si="336"/>
        <v>0</v>
      </c>
      <c r="DG109" s="31">
        <f t="shared" ca="1" si="337"/>
        <v>0</v>
      </c>
      <c r="DH109" s="31">
        <f t="shared" ca="1" si="338"/>
        <v>0</v>
      </c>
      <c r="DI109" s="32">
        <f t="shared" ca="1" si="267"/>
        <v>-37.46</v>
      </c>
      <c r="DJ109" s="32">
        <f t="shared" ca="1" si="268"/>
        <v>-4.32</v>
      </c>
      <c r="DK109" s="32">
        <f t="shared" ca="1" si="269"/>
        <v>-24</v>
      </c>
      <c r="DL109" s="32">
        <f t="shared" ca="1" si="270"/>
        <v>-7.0000000000000007E-2</v>
      </c>
      <c r="DM109" s="32">
        <f t="shared" ca="1" si="271"/>
        <v>-43.67</v>
      </c>
      <c r="DN109" s="32">
        <f t="shared" ca="1" si="272"/>
        <v>-3.37</v>
      </c>
      <c r="DO109" s="32">
        <f t="shared" ca="1" si="273"/>
        <v>0</v>
      </c>
      <c r="DP109" s="32">
        <f t="shared" ca="1" si="274"/>
        <v>0</v>
      </c>
      <c r="DQ109" s="32">
        <f t="shared" ca="1" si="275"/>
        <v>0</v>
      </c>
      <c r="DR109" s="32">
        <f t="shared" ca="1" si="276"/>
        <v>0</v>
      </c>
      <c r="DS109" s="32">
        <f t="shared" ca="1" si="277"/>
        <v>0</v>
      </c>
      <c r="DT109" s="32">
        <f t="shared" ca="1" si="278"/>
        <v>0</v>
      </c>
      <c r="DU109" s="31">
        <f t="shared" ca="1" si="279"/>
        <v>-101.27</v>
      </c>
      <c r="DV109" s="31">
        <f t="shared" ca="1" si="280"/>
        <v>-11.5</v>
      </c>
      <c r="DW109" s="31">
        <f t="shared" ca="1" si="281"/>
        <v>-63.11</v>
      </c>
      <c r="DX109" s="31">
        <f t="shared" ca="1" si="282"/>
        <v>-0.18</v>
      </c>
      <c r="DY109" s="31">
        <f t="shared" ca="1" si="283"/>
        <v>-111.57</v>
      </c>
      <c r="DZ109" s="31">
        <f t="shared" ca="1" si="284"/>
        <v>-8.4700000000000006</v>
      </c>
      <c r="EA109" s="31">
        <f t="shared" ca="1" si="285"/>
        <v>0</v>
      </c>
      <c r="EB109" s="31">
        <f t="shared" ca="1" si="286"/>
        <v>0</v>
      </c>
      <c r="EC109" s="31">
        <f t="shared" ca="1" si="287"/>
        <v>0</v>
      </c>
      <c r="ED109" s="31">
        <f t="shared" ca="1" si="288"/>
        <v>0</v>
      </c>
      <c r="EE109" s="31">
        <f t="shared" ca="1" si="289"/>
        <v>0</v>
      </c>
      <c r="EF109" s="31">
        <f t="shared" ca="1" si="290"/>
        <v>0</v>
      </c>
      <c r="EG109" s="32">
        <f t="shared" ca="1" si="291"/>
        <v>-887.90999999999985</v>
      </c>
      <c r="EH109" s="32">
        <f t="shared" ca="1" si="292"/>
        <v>-102.12999999999997</v>
      </c>
      <c r="EI109" s="32">
        <f t="shared" ca="1" si="293"/>
        <v>-567.08000000000015</v>
      </c>
      <c r="EJ109" s="32">
        <f t="shared" ca="1" si="294"/>
        <v>-1.6099999999999999</v>
      </c>
      <c r="EK109" s="32">
        <f t="shared" ca="1" si="295"/>
        <v>-1028.68</v>
      </c>
      <c r="EL109" s="32">
        <f t="shared" ca="1" si="296"/>
        <v>-79.180000000000021</v>
      </c>
      <c r="EM109" s="32">
        <f t="shared" ca="1" si="297"/>
        <v>0</v>
      </c>
      <c r="EN109" s="32">
        <f t="shared" ca="1" si="298"/>
        <v>0</v>
      </c>
      <c r="EO109" s="32">
        <f t="shared" ca="1" si="299"/>
        <v>0</v>
      </c>
      <c r="EP109" s="32">
        <f t="shared" ca="1" si="300"/>
        <v>0</v>
      </c>
      <c r="EQ109" s="32">
        <f t="shared" ca="1" si="301"/>
        <v>0</v>
      </c>
      <c r="ER109" s="32">
        <f t="shared" ca="1" si="302"/>
        <v>0</v>
      </c>
    </row>
    <row r="110" spans="1:148" x14ac:dyDescent="0.25">
      <c r="A110" t="s">
        <v>508</v>
      </c>
      <c r="B110" s="1" t="s">
        <v>82</v>
      </c>
      <c r="C110" t="str">
        <f t="shared" ca="1" si="265"/>
        <v>NPP1</v>
      </c>
      <c r="D110" t="str">
        <f t="shared" ca="1" si="266"/>
        <v>Northern Prairie Power Project</v>
      </c>
      <c r="E110" s="48">
        <v>3055.6680000000001</v>
      </c>
      <c r="F110" s="48">
        <v>333.69</v>
      </c>
      <c r="G110" s="48">
        <v>4254.5159999999996</v>
      </c>
      <c r="H110" s="48">
        <v>3449.67</v>
      </c>
      <c r="I110" s="48">
        <v>25763.304</v>
      </c>
      <c r="J110" s="48">
        <v>9493.0079999999998</v>
      </c>
      <c r="K110" s="48">
        <v>7248.4440000000004</v>
      </c>
      <c r="L110" s="48">
        <v>1752.03</v>
      </c>
      <c r="M110" s="48">
        <v>831.39</v>
      </c>
      <c r="N110" s="48">
        <v>7028.9939999999997</v>
      </c>
      <c r="O110" s="48">
        <v>1305.6120000000001</v>
      </c>
      <c r="P110" s="48">
        <v>6416.4660000000003</v>
      </c>
      <c r="Q110" s="32">
        <v>119693.11</v>
      </c>
      <c r="R110" s="32">
        <v>10214.68</v>
      </c>
      <c r="S110" s="32">
        <v>74988.210000000006</v>
      </c>
      <c r="T110" s="32">
        <v>52083.360000000001</v>
      </c>
      <c r="U110" s="32">
        <v>458218.81</v>
      </c>
      <c r="V110" s="32">
        <v>168914.14</v>
      </c>
      <c r="W110" s="32">
        <v>187378.77</v>
      </c>
      <c r="X110" s="32">
        <v>28696.34</v>
      </c>
      <c r="Y110" s="32">
        <v>25130.44</v>
      </c>
      <c r="Z110" s="32">
        <v>208924.57</v>
      </c>
      <c r="AA110" s="32">
        <v>19077.560000000001</v>
      </c>
      <c r="AB110" s="32">
        <v>214641.59</v>
      </c>
      <c r="AC110" s="2">
        <v>-6.73</v>
      </c>
      <c r="AD110" s="2">
        <v>-6.73</v>
      </c>
      <c r="AE110" s="2">
        <v>-6.73</v>
      </c>
      <c r="AF110" s="2">
        <v>-6.73</v>
      </c>
      <c r="AG110" s="2">
        <v>-6.73</v>
      </c>
      <c r="AH110" s="2">
        <v>-6.73</v>
      </c>
      <c r="AI110" s="2">
        <v>-6.73</v>
      </c>
      <c r="AJ110" s="2">
        <v>-6.73</v>
      </c>
      <c r="AK110" s="2">
        <v>-6.73</v>
      </c>
      <c r="AL110" s="2">
        <v>-6.73</v>
      </c>
      <c r="AM110" s="2">
        <v>-6.73</v>
      </c>
      <c r="AN110" s="2">
        <v>-6.73</v>
      </c>
      <c r="AO110" s="33">
        <v>-8055.35</v>
      </c>
      <c r="AP110" s="33">
        <v>-687.45</v>
      </c>
      <c r="AQ110" s="33">
        <v>-5046.71</v>
      </c>
      <c r="AR110" s="33">
        <v>-3505.21</v>
      </c>
      <c r="AS110" s="33">
        <v>-30838.13</v>
      </c>
      <c r="AT110" s="33">
        <v>-11367.92</v>
      </c>
      <c r="AU110" s="33">
        <v>-12610.59</v>
      </c>
      <c r="AV110" s="33">
        <v>-1931.26</v>
      </c>
      <c r="AW110" s="33">
        <v>-1691.28</v>
      </c>
      <c r="AX110" s="33">
        <v>-14060.62</v>
      </c>
      <c r="AY110" s="33">
        <v>-1283.92</v>
      </c>
      <c r="AZ110" s="33">
        <v>-14445.38</v>
      </c>
      <c r="BA110" s="31">
        <f t="shared" si="303"/>
        <v>83.79</v>
      </c>
      <c r="BB110" s="31">
        <f t="shared" si="304"/>
        <v>7.15</v>
      </c>
      <c r="BC110" s="31">
        <f t="shared" si="305"/>
        <v>52.49</v>
      </c>
      <c r="BD110" s="31">
        <f t="shared" si="306"/>
        <v>208.33</v>
      </c>
      <c r="BE110" s="31">
        <f t="shared" si="307"/>
        <v>1832.88</v>
      </c>
      <c r="BF110" s="31">
        <f t="shared" si="308"/>
        <v>675.66</v>
      </c>
      <c r="BG110" s="31">
        <f t="shared" si="309"/>
        <v>1011.85</v>
      </c>
      <c r="BH110" s="31">
        <f t="shared" si="310"/>
        <v>154.96</v>
      </c>
      <c r="BI110" s="31">
        <f t="shared" si="311"/>
        <v>135.69999999999999</v>
      </c>
      <c r="BJ110" s="31">
        <f t="shared" si="312"/>
        <v>584.99</v>
      </c>
      <c r="BK110" s="31">
        <f t="shared" si="313"/>
        <v>53.42</v>
      </c>
      <c r="BL110" s="31">
        <f t="shared" si="314"/>
        <v>601</v>
      </c>
      <c r="BM110" s="6">
        <f t="shared" ca="1" si="352"/>
        <v>-0.12</v>
      </c>
      <c r="BN110" s="6">
        <f t="shared" ca="1" si="352"/>
        <v>-0.12</v>
      </c>
      <c r="BO110" s="6">
        <f t="shared" ca="1" si="352"/>
        <v>-0.12</v>
      </c>
      <c r="BP110" s="6">
        <f t="shared" ca="1" si="352"/>
        <v>-0.12</v>
      </c>
      <c r="BQ110" s="6">
        <f t="shared" ca="1" si="352"/>
        <v>-0.12</v>
      </c>
      <c r="BR110" s="6">
        <f t="shared" ca="1" si="352"/>
        <v>-0.12</v>
      </c>
      <c r="BS110" s="6">
        <f t="shared" ca="1" si="352"/>
        <v>-0.12</v>
      </c>
      <c r="BT110" s="6">
        <f t="shared" ca="1" si="352"/>
        <v>-0.12</v>
      </c>
      <c r="BU110" s="6">
        <f t="shared" ca="1" si="352"/>
        <v>-0.12</v>
      </c>
      <c r="BV110" s="6">
        <f t="shared" ca="1" si="352"/>
        <v>-0.12</v>
      </c>
      <c r="BW110" s="6">
        <f t="shared" ca="1" si="352"/>
        <v>-0.12</v>
      </c>
      <c r="BX110" s="6">
        <f t="shared" ca="1" si="352"/>
        <v>-0.12</v>
      </c>
      <c r="BY110" s="31">
        <f t="shared" ca="1" si="340"/>
        <v>-14363.17</v>
      </c>
      <c r="BZ110" s="31">
        <f t="shared" ca="1" si="341"/>
        <v>-1225.76</v>
      </c>
      <c r="CA110" s="31">
        <f t="shared" ca="1" si="342"/>
        <v>-8998.59</v>
      </c>
      <c r="CB110" s="31">
        <f t="shared" ca="1" si="343"/>
        <v>-6250</v>
      </c>
      <c r="CC110" s="31">
        <f t="shared" ca="1" si="344"/>
        <v>-54986.26</v>
      </c>
      <c r="CD110" s="31">
        <f t="shared" ca="1" si="345"/>
        <v>-20269.7</v>
      </c>
      <c r="CE110" s="31">
        <f t="shared" ca="1" si="346"/>
        <v>-22485.45</v>
      </c>
      <c r="CF110" s="31">
        <f t="shared" ca="1" si="347"/>
        <v>-3443.56</v>
      </c>
      <c r="CG110" s="31">
        <f t="shared" ca="1" si="348"/>
        <v>-3015.65</v>
      </c>
      <c r="CH110" s="31">
        <f t="shared" ca="1" si="349"/>
        <v>-25070.95</v>
      </c>
      <c r="CI110" s="31">
        <f t="shared" ca="1" si="350"/>
        <v>-2289.31</v>
      </c>
      <c r="CJ110" s="31">
        <f t="shared" ca="1" si="351"/>
        <v>-25756.99</v>
      </c>
      <c r="CK110" s="32">
        <f t="shared" ca="1" si="315"/>
        <v>658.31</v>
      </c>
      <c r="CL110" s="32">
        <f t="shared" ca="1" si="316"/>
        <v>56.18</v>
      </c>
      <c r="CM110" s="32">
        <f t="shared" ca="1" si="317"/>
        <v>412.44</v>
      </c>
      <c r="CN110" s="32">
        <f t="shared" ca="1" si="318"/>
        <v>286.45999999999998</v>
      </c>
      <c r="CO110" s="32">
        <f t="shared" ca="1" si="319"/>
        <v>2520.1999999999998</v>
      </c>
      <c r="CP110" s="32">
        <f t="shared" ca="1" si="320"/>
        <v>929.03</v>
      </c>
      <c r="CQ110" s="32">
        <f t="shared" ca="1" si="321"/>
        <v>1030.58</v>
      </c>
      <c r="CR110" s="32">
        <f t="shared" ca="1" si="322"/>
        <v>157.83000000000001</v>
      </c>
      <c r="CS110" s="32">
        <f t="shared" ca="1" si="323"/>
        <v>138.22</v>
      </c>
      <c r="CT110" s="32">
        <f t="shared" ca="1" si="324"/>
        <v>1149.0899999999999</v>
      </c>
      <c r="CU110" s="32">
        <f t="shared" ca="1" si="325"/>
        <v>104.93</v>
      </c>
      <c r="CV110" s="32">
        <f t="shared" ca="1" si="326"/>
        <v>1180.53</v>
      </c>
      <c r="CW110" s="31">
        <f t="shared" ca="1" si="327"/>
        <v>-5733.3</v>
      </c>
      <c r="CX110" s="31">
        <f t="shared" ca="1" si="328"/>
        <v>-489.27999999999986</v>
      </c>
      <c r="CY110" s="31">
        <f t="shared" ca="1" si="329"/>
        <v>-3591.9299999999994</v>
      </c>
      <c r="CZ110" s="31">
        <f t="shared" ca="1" si="330"/>
        <v>-2666.66</v>
      </c>
      <c r="DA110" s="31">
        <f t="shared" ca="1" si="331"/>
        <v>-23460.810000000005</v>
      </c>
      <c r="DB110" s="31">
        <f t="shared" ca="1" si="332"/>
        <v>-8648.4100000000017</v>
      </c>
      <c r="DC110" s="31">
        <f t="shared" ca="1" si="333"/>
        <v>-9856.1300000000028</v>
      </c>
      <c r="DD110" s="31">
        <f t="shared" ca="1" si="334"/>
        <v>-1509.43</v>
      </c>
      <c r="DE110" s="31">
        <f t="shared" ca="1" si="335"/>
        <v>-1321.8500000000004</v>
      </c>
      <c r="DF110" s="31">
        <f t="shared" ca="1" si="336"/>
        <v>-10446.23</v>
      </c>
      <c r="DG110" s="31">
        <f t="shared" ca="1" si="337"/>
        <v>-953.88</v>
      </c>
      <c r="DH110" s="31">
        <f t="shared" ca="1" si="338"/>
        <v>-10732.080000000004</v>
      </c>
      <c r="DI110" s="32">
        <f t="shared" ca="1" si="267"/>
        <v>-286.67</v>
      </c>
      <c r="DJ110" s="32">
        <f t="shared" ca="1" si="268"/>
        <v>-24.46</v>
      </c>
      <c r="DK110" s="32">
        <f t="shared" ca="1" si="269"/>
        <v>-179.6</v>
      </c>
      <c r="DL110" s="32">
        <f t="shared" ca="1" si="270"/>
        <v>-133.33000000000001</v>
      </c>
      <c r="DM110" s="32">
        <f t="shared" ca="1" si="271"/>
        <v>-1173.04</v>
      </c>
      <c r="DN110" s="32">
        <f t="shared" ca="1" si="272"/>
        <v>-432.42</v>
      </c>
      <c r="DO110" s="32">
        <f t="shared" ca="1" si="273"/>
        <v>-492.81</v>
      </c>
      <c r="DP110" s="32">
        <f t="shared" ca="1" si="274"/>
        <v>-75.47</v>
      </c>
      <c r="DQ110" s="32">
        <f t="shared" ca="1" si="275"/>
        <v>-66.09</v>
      </c>
      <c r="DR110" s="32">
        <f t="shared" ca="1" si="276"/>
        <v>-522.30999999999995</v>
      </c>
      <c r="DS110" s="32">
        <f t="shared" ca="1" si="277"/>
        <v>-47.69</v>
      </c>
      <c r="DT110" s="32">
        <f t="shared" ca="1" si="278"/>
        <v>-536.6</v>
      </c>
      <c r="DU110" s="31">
        <f t="shared" ca="1" si="279"/>
        <v>-775</v>
      </c>
      <c r="DV110" s="31">
        <f t="shared" ca="1" si="280"/>
        <v>-65.209999999999994</v>
      </c>
      <c r="DW110" s="31">
        <f t="shared" ca="1" si="281"/>
        <v>-472.29</v>
      </c>
      <c r="DX110" s="31">
        <f t="shared" ca="1" si="282"/>
        <v>-345.55</v>
      </c>
      <c r="DY110" s="31">
        <f t="shared" ca="1" si="283"/>
        <v>-2996.8</v>
      </c>
      <c r="DZ110" s="31">
        <f t="shared" ca="1" si="284"/>
        <v>-1088.23</v>
      </c>
      <c r="EA110" s="31">
        <f t="shared" ca="1" si="285"/>
        <v>-1222.03</v>
      </c>
      <c r="EB110" s="31">
        <f t="shared" ca="1" si="286"/>
        <v>-184.27</v>
      </c>
      <c r="EC110" s="31">
        <f t="shared" ca="1" si="287"/>
        <v>-158.85</v>
      </c>
      <c r="ED110" s="31">
        <f t="shared" ca="1" si="288"/>
        <v>-1236.1099999999999</v>
      </c>
      <c r="EE110" s="31">
        <f t="shared" ca="1" si="289"/>
        <v>-111.06</v>
      </c>
      <c r="EF110" s="31">
        <f t="shared" ca="1" si="290"/>
        <v>-1229.69</v>
      </c>
      <c r="EG110" s="32">
        <f t="shared" ca="1" si="291"/>
        <v>-6794.97</v>
      </c>
      <c r="EH110" s="32">
        <f t="shared" ca="1" si="292"/>
        <v>-578.94999999999993</v>
      </c>
      <c r="EI110" s="32">
        <f t="shared" ca="1" si="293"/>
        <v>-4243.82</v>
      </c>
      <c r="EJ110" s="32">
        <f t="shared" ca="1" si="294"/>
        <v>-3145.54</v>
      </c>
      <c r="EK110" s="32">
        <f t="shared" ca="1" si="295"/>
        <v>-27630.650000000005</v>
      </c>
      <c r="EL110" s="32">
        <f t="shared" ca="1" si="296"/>
        <v>-10169.060000000001</v>
      </c>
      <c r="EM110" s="32">
        <f t="shared" ca="1" si="297"/>
        <v>-11570.970000000003</v>
      </c>
      <c r="EN110" s="32">
        <f t="shared" ca="1" si="298"/>
        <v>-1769.17</v>
      </c>
      <c r="EO110" s="32">
        <f t="shared" ca="1" si="299"/>
        <v>-1546.7900000000002</v>
      </c>
      <c r="EP110" s="32">
        <f t="shared" ca="1" si="300"/>
        <v>-12204.65</v>
      </c>
      <c r="EQ110" s="32">
        <f t="shared" ca="1" si="301"/>
        <v>-1112.6299999999999</v>
      </c>
      <c r="ER110" s="32">
        <f t="shared" ca="1" si="302"/>
        <v>-12498.370000000004</v>
      </c>
    </row>
    <row r="111" spans="1:148" x14ac:dyDescent="0.25">
      <c r="A111" t="s">
        <v>509</v>
      </c>
      <c r="B111" s="1" t="s">
        <v>102</v>
      </c>
      <c r="C111" t="str">
        <f t="shared" ca="1" si="265"/>
        <v>NRG3</v>
      </c>
      <c r="D111" t="str">
        <f t="shared" ca="1" si="266"/>
        <v>NRGreen</v>
      </c>
      <c r="E111" s="48">
        <v>3916.4459999999999</v>
      </c>
      <c r="F111" s="48">
        <v>7219.6001999999999</v>
      </c>
      <c r="G111" s="48">
        <v>7267.0461999999998</v>
      </c>
      <c r="H111" s="48">
        <v>6507.8458000000001</v>
      </c>
      <c r="I111" s="48">
        <v>6442.0631000000003</v>
      </c>
      <c r="J111" s="48">
        <v>6000.0146999999997</v>
      </c>
      <c r="K111" s="48">
        <v>5568.2365</v>
      </c>
      <c r="L111" s="48">
        <v>6076.3013000000001</v>
      </c>
      <c r="M111" s="48">
        <v>1319.808</v>
      </c>
      <c r="N111" s="48">
        <v>0</v>
      </c>
      <c r="O111" s="48">
        <v>1040.8498999999999</v>
      </c>
      <c r="P111" s="48">
        <v>7065.6579000000002</v>
      </c>
      <c r="Q111" s="32">
        <v>83931.64</v>
      </c>
      <c r="R111" s="32">
        <v>124752.4</v>
      </c>
      <c r="S111" s="32">
        <v>107140.16</v>
      </c>
      <c r="T111" s="32">
        <v>88126.080000000002</v>
      </c>
      <c r="U111" s="32">
        <v>99510.98</v>
      </c>
      <c r="V111" s="32">
        <v>90390.44</v>
      </c>
      <c r="W111" s="32">
        <v>100259.99</v>
      </c>
      <c r="X111" s="32">
        <v>107834.92</v>
      </c>
      <c r="Y111" s="32">
        <v>20841.240000000002</v>
      </c>
      <c r="Z111" s="32">
        <v>0</v>
      </c>
      <c r="AA111" s="32">
        <v>17199.28</v>
      </c>
      <c r="AB111" s="32">
        <v>177728.05</v>
      </c>
      <c r="AC111" s="2">
        <v>1.98</v>
      </c>
      <c r="AD111" s="2">
        <v>1.98</v>
      </c>
      <c r="AE111" s="2">
        <v>1.98</v>
      </c>
      <c r="AF111" s="2">
        <v>1.98</v>
      </c>
      <c r="AG111" s="2">
        <v>1.98</v>
      </c>
      <c r="AH111" s="2">
        <v>1.98</v>
      </c>
      <c r="AI111" s="2">
        <v>1.98</v>
      </c>
      <c r="AJ111" s="2">
        <v>1.98</v>
      </c>
      <c r="AK111" s="2">
        <v>1.98</v>
      </c>
      <c r="AL111" s="2">
        <v>1.98</v>
      </c>
      <c r="AM111" s="2">
        <v>1.98</v>
      </c>
      <c r="AN111" s="2">
        <v>1.98</v>
      </c>
      <c r="AO111" s="33">
        <v>1661.85</v>
      </c>
      <c r="AP111" s="33">
        <v>2470.1</v>
      </c>
      <c r="AQ111" s="33">
        <v>2121.38</v>
      </c>
      <c r="AR111" s="33">
        <v>1744.9</v>
      </c>
      <c r="AS111" s="33">
        <v>1970.32</v>
      </c>
      <c r="AT111" s="33">
        <v>1789.73</v>
      </c>
      <c r="AU111" s="33">
        <v>1985.15</v>
      </c>
      <c r="AV111" s="33">
        <v>2135.13</v>
      </c>
      <c r="AW111" s="33">
        <v>412.66</v>
      </c>
      <c r="AX111" s="33">
        <v>0</v>
      </c>
      <c r="AY111" s="33">
        <v>340.55</v>
      </c>
      <c r="AZ111" s="33">
        <v>3519.02</v>
      </c>
      <c r="BA111" s="31">
        <f t="shared" si="303"/>
        <v>58.75</v>
      </c>
      <c r="BB111" s="31">
        <f t="shared" si="304"/>
        <v>87.33</v>
      </c>
      <c r="BC111" s="31">
        <f t="shared" si="305"/>
        <v>75</v>
      </c>
      <c r="BD111" s="31">
        <f t="shared" si="306"/>
        <v>352.5</v>
      </c>
      <c r="BE111" s="31">
        <f t="shared" si="307"/>
        <v>398.04</v>
      </c>
      <c r="BF111" s="31">
        <f t="shared" si="308"/>
        <v>361.56</v>
      </c>
      <c r="BG111" s="31">
        <f t="shared" si="309"/>
        <v>541.4</v>
      </c>
      <c r="BH111" s="31">
        <f t="shared" si="310"/>
        <v>582.30999999999995</v>
      </c>
      <c r="BI111" s="31">
        <f t="shared" si="311"/>
        <v>112.54</v>
      </c>
      <c r="BJ111" s="31">
        <f t="shared" si="312"/>
        <v>0</v>
      </c>
      <c r="BK111" s="31">
        <f t="shared" si="313"/>
        <v>48.16</v>
      </c>
      <c r="BL111" s="31">
        <f t="shared" si="314"/>
        <v>497.64</v>
      </c>
      <c r="BM111" s="6">
        <f t="shared" ca="1" si="352"/>
        <v>-2.4E-2</v>
      </c>
      <c r="BN111" s="6">
        <f t="shared" ca="1" si="352"/>
        <v>-2.4E-2</v>
      </c>
      <c r="BO111" s="6">
        <f t="shared" ca="1" si="352"/>
        <v>-2.4E-2</v>
      </c>
      <c r="BP111" s="6">
        <f t="shared" ca="1" si="352"/>
        <v>-2.4E-2</v>
      </c>
      <c r="BQ111" s="6">
        <f t="shared" ca="1" si="352"/>
        <v>-2.4E-2</v>
      </c>
      <c r="BR111" s="6">
        <f t="shared" ca="1" si="352"/>
        <v>-2.4E-2</v>
      </c>
      <c r="BS111" s="6">
        <f t="shared" ca="1" si="352"/>
        <v>-2.4E-2</v>
      </c>
      <c r="BT111" s="6">
        <f t="shared" ca="1" si="352"/>
        <v>-2.4E-2</v>
      </c>
      <c r="BU111" s="6">
        <f t="shared" ca="1" si="352"/>
        <v>-2.4E-2</v>
      </c>
      <c r="BV111" s="6">
        <f t="shared" ca="1" si="352"/>
        <v>-2.4E-2</v>
      </c>
      <c r="BW111" s="6">
        <f t="shared" ca="1" si="352"/>
        <v>-2.4E-2</v>
      </c>
      <c r="BX111" s="6">
        <f t="shared" ca="1" si="352"/>
        <v>-2.4E-2</v>
      </c>
      <c r="BY111" s="31">
        <f t="shared" ca="1" si="340"/>
        <v>-2014.36</v>
      </c>
      <c r="BZ111" s="31">
        <f t="shared" ca="1" si="341"/>
        <v>-2994.06</v>
      </c>
      <c r="CA111" s="31">
        <f t="shared" ca="1" si="342"/>
        <v>-2571.36</v>
      </c>
      <c r="CB111" s="31">
        <f t="shared" ca="1" si="343"/>
        <v>-2115.0300000000002</v>
      </c>
      <c r="CC111" s="31">
        <f t="shared" ca="1" si="344"/>
        <v>-2388.2600000000002</v>
      </c>
      <c r="CD111" s="31">
        <f t="shared" ca="1" si="345"/>
        <v>-2169.37</v>
      </c>
      <c r="CE111" s="31">
        <f t="shared" ca="1" si="346"/>
        <v>-2406.2399999999998</v>
      </c>
      <c r="CF111" s="31">
        <f t="shared" ca="1" si="347"/>
        <v>-2588.04</v>
      </c>
      <c r="CG111" s="31">
        <f t="shared" ca="1" si="348"/>
        <v>-500.19</v>
      </c>
      <c r="CH111" s="31">
        <f t="shared" ca="1" si="349"/>
        <v>0</v>
      </c>
      <c r="CI111" s="31">
        <f t="shared" ca="1" si="350"/>
        <v>-412.78</v>
      </c>
      <c r="CJ111" s="31">
        <f t="shared" ca="1" si="351"/>
        <v>-4265.47</v>
      </c>
      <c r="CK111" s="32">
        <f t="shared" ca="1" si="315"/>
        <v>461.62</v>
      </c>
      <c r="CL111" s="32">
        <f t="shared" ca="1" si="316"/>
        <v>686.14</v>
      </c>
      <c r="CM111" s="32">
        <f t="shared" ca="1" si="317"/>
        <v>589.27</v>
      </c>
      <c r="CN111" s="32">
        <f t="shared" ca="1" si="318"/>
        <v>484.69</v>
      </c>
      <c r="CO111" s="32">
        <f t="shared" ca="1" si="319"/>
        <v>547.30999999999995</v>
      </c>
      <c r="CP111" s="32">
        <f t="shared" ca="1" si="320"/>
        <v>497.15</v>
      </c>
      <c r="CQ111" s="32">
        <f t="shared" ca="1" si="321"/>
        <v>551.42999999999995</v>
      </c>
      <c r="CR111" s="32">
        <f t="shared" ca="1" si="322"/>
        <v>593.09</v>
      </c>
      <c r="CS111" s="32">
        <f t="shared" ca="1" si="323"/>
        <v>114.63</v>
      </c>
      <c r="CT111" s="32">
        <f t="shared" ca="1" si="324"/>
        <v>0</v>
      </c>
      <c r="CU111" s="32">
        <f t="shared" ca="1" si="325"/>
        <v>94.6</v>
      </c>
      <c r="CV111" s="32">
        <f t="shared" ca="1" si="326"/>
        <v>977.5</v>
      </c>
      <c r="CW111" s="31">
        <f t="shared" ca="1" si="327"/>
        <v>-3273.3399999999997</v>
      </c>
      <c r="CX111" s="31">
        <f t="shared" ca="1" si="328"/>
        <v>-4865.3500000000004</v>
      </c>
      <c r="CY111" s="31">
        <f t="shared" ca="1" si="329"/>
        <v>-4178.47</v>
      </c>
      <c r="CZ111" s="31">
        <f t="shared" ca="1" si="330"/>
        <v>-3727.7400000000002</v>
      </c>
      <c r="DA111" s="31">
        <f t="shared" ca="1" si="331"/>
        <v>-4209.3100000000004</v>
      </c>
      <c r="DB111" s="31">
        <f t="shared" ca="1" si="332"/>
        <v>-3823.5099999999998</v>
      </c>
      <c r="DC111" s="31">
        <f t="shared" ca="1" si="333"/>
        <v>-4381.3599999999997</v>
      </c>
      <c r="DD111" s="31">
        <f t="shared" ca="1" si="334"/>
        <v>-4712.3899999999994</v>
      </c>
      <c r="DE111" s="31">
        <f t="shared" ca="1" si="335"/>
        <v>-910.76</v>
      </c>
      <c r="DF111" s="31">
        <f t="shared" ca="1" si="336"/>
        <v>0</v>
      </c>
      <c r="DG111" s="31">
        <f t="shared" ca="1" si="337"/>
        <v>-706.89</v>
      </c>
      <c r="DH111" s="31">
        <f t="shared" ca="1" si="338"/>
        <v>-7304.63</v>
      </c>
      <c r="DI111" s="32">
        <f t="shared" ca="1" si="267"/>
        <v>-163.66999999999999</v>
      </c>
      <c r="DJ111" s="32">
        <f t="shared" ca="1" si="268"/>
        <v>-243.27</v>
      </c>
      <c r="DK111" s="32">
        <f t="shared" ca="1" si="269"/>
        <v>-208.92</v>
      </c>
      <c r="DL111" s="32">
        <f t="shared" ca="1" si="270"/>
        <v>-186.39</v>
      </c>
      <c r="DM111" s="32">
        <f t="shared" ca="1" si="271"/>
        <v>-210.47</v>
      </c>
      <c r="DN111" s="32">
        <f t="shared" ca="1" si="272"/>
        <v>-191.18</v>
      </c>
      <c r="DO111" s="32">
        <f t="shared" ca="1" si="273"/>
        <v>-219.07</v>
      </c>
      <c r="DP111" s="32">
        <f t="shared" ca="1" si="274"/>
        <v>-235.62</v>
      </c>
      <c r="DQ111" s="32">
        <f t="shared" ca="1" si="275"/>
        <v>-45.54</v>
      </c>
      <c r="DR111" s="32">
        <f t="shared" ca="1" si="276"/>
        <v>0</v>
      </c>
      <c r="DS111" s="32">
        <f t="shared" ca="1" si="277"/>
        <v>-35.340000000000003</v>
      </c>
      <c r="DT111" s="32">
        <f t="shared" ca="1" si="278"/>
        <v>-365.23</v>
      </c>
      <c r="DU111" s="31">
        <f t="shared" ca="1" si="279"/>
        <v>-442.47</v>
      </c>
      <c r="DV111" s="31">
        <f t="shared" ca="1" si="280"/>
        <v>-648.4</v>
      </c>
      <c r="DW111" s="31">
        <f t="shared" ca="1" si="281"/>
        <v>-549.41</v>
      </c>
      <c r="DX111" s="31">
        <f t="shared" ca="1" si="282"/>
        <v>-483.04</v>
      </c>
      <c r="DY111" s="31">
        <f t="shared" ca="1" si="283"/>
        <v>-537.67999999999995</v>
      </c>
      <c r="DZ111" s="31">
        <f t="shared" ca="1" si="284"/>
        <v>-481.11</v>
      </c>
      <c r="EA111" s="31">
        <f t="shared" ca="1" si="285"/>
        <v>-543.23</v>
      </c>
      <c r="EB111" s="31">
        <f t="shared" ca="1" si="286"/>
        <v>-575.29</v>
      </c>
      <c r="EC111" s="31">
        <f t="shared" ca="1" si="287"/>
        <v>-109.45</v>
      </c>
      <c r="ED111" s="31">
        <f t="shared" ca="1" si="288"/>
        <v>0</v>
      </c>
      <c r="EE111" s="31">
        <f t="shared" ca="1" si="289"/>
        <v>-82.3</v>
      </c>
      <c r="EF111" s="31">
        <f t="shared" ca="1" si="290"/>
        <v>-836.97</v>
      </c>
      <c r="EG111" s="32">
        <f t="shared" ca="1" si="291"/>
        <v>-3879.4799999999996</v>
      </c>
      <c r="EH111" s="32">
        <f t="shared" ca="1" si="292"/>
        <v>-5757.02</v>
      </c>
      <c r="EI111" s="32">
        <f t="shared" ca="1" si="293"/>
        <v>-4936.8</v>
      </c>
      <c r="EJ111" s="32">
        <f t="shared" ca="1" si="294"/>
        <v>-4397.17</v>
      </c>
      <c r="EK111" s="32">
        <f t="shared" ca="1" si="295"/>
        <v>-4957.4600000000009</v>
      </c>
      <c r="EL111" s="32">
        <f t="shared" ca="1" si="296"/>
        <v>-4495.7999999999993</v>
      </c>
      <c r="EM111" s="32">
        <f t="shared" ca="1" si="297"/>
        <v>-5143.66</v>
      </c>
      <c r="EN111" s="32">
        <f t="shared" ca="1" si="298"/>
        <v>-5523.2999999999993</v>
      </c>
      <c r="EO111" s="32">
        <f t="shared" ca="1" si="299"/>
        <v>-1065.75</v>
      </c>
      <c r="EP111" s="32">
        <f t="shared" ca="1" si="300"/>
        <v>0</v>
      </c>
      <c r="EQ111" s="32">
        <f t="shared" ca="1" si="301"/>
        <v>-824.53</v>
      </c>
      <c r="ER111" s="32">
        <f t="shared" ca="1" si="302"/>
        <v>-8506.83</v>
      </c>
    </row>
    <row r="112" spans="1:148" x14ac:dyDescent="0.25">
      <c r="A112" t="s">
        <v>510</v>
      </c>
      <c r="B112" s="1" t="s">
        <v>103</v>
      </c>
      <c r="C112" t="str">
        <f t="shared" ca="1" si="265"/>
        <v>NX01</v>
      </c>
      <c r="D112" t="str">
        <f t="shared" ca="1" si="266"/>
        <v>Nexen Balzac</v>
      </c>
      <c r="E112" s="48">
        <v>38032.188199999997</v>
      </c>
      <c r="F112" s="48">
        <v>6648.5402000000004</v>
      </c>
      <c r="G112" s="48">
        <v>19840.010200000001</v>
      </c>
      <c r="H112" s="48">
        <v>21955.132300000001</v>
      </c>
      <c r="I112" s="48">
        <v>20456.7628</v>
      </c>
      <c r="J112" s="48">
        <v>22784.026600000001</v>
      </c>
      <c r="K112" s="48">
        <v>14124.387699999999</v>
      </c>
      <c r="L112" s="48">
        <v>20241.733400000001</v>
      </c>
      <c r="M112" s="48">
        <v>7440.5649999999996</v>
      </c>
      <c r="N112" s="48">
        <v>13807.868399999999</v>
      </c>
      <c r="O112" s="48">
        <v>2561.6709000000001</v>
      </c>
      <c r="P112" s="48">
        <v>19908.1587</v>
      </c>
      <c r="Q112" s="32">
        <v>1002327.36</v>
      </c>
      <c r="R112" s="32">
        <v>134935.91</v>
      </c>
      <c r="S112" s="32">
        <v>302657.21000000002</v>
      </c>
      <c r="T112" s="32">
        <v>307631.96000000002</v>
      </c>
      <c r="U112" s="32">
        <v>361390.47</v>
      </c>
      <c r="V112" s="32">
        <v>372504.69</v>
      </c>
      <c r="W112" s="32">
        <v>356949.79</v>
      </c>
      <c r="X112" s="32">
        <v>427612.91</v>
      </c>
      <c r="Y112" s="32">
        <v>153122.34</v>
      </c>
      <c r="Z112" s="32">
        <v>408420.83</v>
      </c>
      <c r="AA112" s="32">
        <v>54570.36</v>
      </c>
      <c r="AB112" s="32">
        <v>672121.83</v>
      </c>
      <c r="AC112" s="2">
        <v>1.54</v>
      </c>
      <c r="AD112" s="2">
        <v>1.54</v>
      </c>
      <c r="AE112" s="2">
        <v>1.54</v>
      </c>
      <c r="AF112" s="2">
        <v>1.54</v>
      </c>
      <c r="AG112" s="2">
        <v>1.54</v>
      </c>
      <c r="AH112" s="2">
        <v>1.54</v>
      </c>
      <c r="AI112" s="2">
        <v>1.54</v>
      </c>
      <c r="AJ112" s="2">
        <v>1.54</v>
      </c>
      <c r="AK112" s="2">
        <v>1.54</v>
      </c>
      <c r="AL112" s="2">
        <v>1.54</v>
      </c>
      <c r="AM112" s="2">
        <v>1.54</v>
      </c>
      <c r="AN112" s="2">
        <v>1.54</v>
      </c>
      <c r="AO112" s="33">
        <v>15435.84</v>
      </c>
      <c r="AP112" s="33">
        <v>2078.0100000000002</v>
      </c>
      <c r="AQ112" s="33">
        <v>4660.92</v>
      </c>
      <c r="AR112" s="33">
        <v>4737.53</v>
      </c>
      <c r="AS112" s="33">
        <v>5565.41</v>
      </c>
      <c r="AT112" s="33">
        <v>5736.57</v>
      </c>
      <c r="AU112" s="33">
        <v>5497.03</v>
      </c>
      <c r="AV112" s="33">
        <v>6585.24</v>
      </c>
      <c r="AW112" s="33">
        <v>2358.08</v>
      </c>
      <c r="AX112" s="33">
        <v>6289.68</v>
      </c>
      <c r="AY112" s="33">
        <v>840.38</v>
      </c>
      <c r="AZ112" s="33">
        <v>10350.68</v>
      </c>
      <c r="BA112" s="31">
        <f t="shared" si="303"/>
        <v>701.63</v>
      </c>
      <c r="BB112" s="31">
        <f t="shared" si="304"/>
        <v>94.46</v>
      </c>
      <c r="BC112" s="31">
        <f t="shared" si="305"/>
        <v>211.86</v>
      </c>
      <c r="BD112" s="31">
        <f t="shared" si="306"/>
        <v>1230.53</v>
      </c>
      <c r="BE112" s="31">
        <f t="shared" si="307"/>
        <v>1445.56</v>
      </c>
      <c r="BF112" s="31">
        <f t="shared" si="308"/>
        <v>1490.02</v>
      </c>
      <c r="BG112" s="31">
        <f t="shared" si="309"/>
        <v>1927.53</v>
      </c>
      <c r="BH112" s="31">
        <f t="shared" si="310"/>
        <v>2309.11</v>
      </c>
      <c r="BI112" s="31">
        <f t="shared" si="311"/>
        <v>826.86</v>
      </c>
      <c r="BJ112" s="31">
        <f t="shared" si="312"/>
        <v>1143.58</v>
      </c>
      <c r="BK112" s="31">
        <f t="shared" si="313"/>
        <v>152.80000000000001</v>
      </c>
      <c r="BL112" s="31">
        <f t="shared" si="314"/>
        <v>1881.94</v>
      </c>
      <c r="BM112" s="6">
        <f t="shared" ca="1" si="352"/>
        <v>8.8000000000000005E-3</v>
      </c>
      <c r="BN112" s="6">
        <f t="shared" ca="1" si="352"/>
        <v>8.8000000000000005E-3</v>
      </c>
      <c r="BO112" s="6">
        <f t="shared" ca="1" si="352"/>
        <v>8.8000000000000005E-3</v>
      </c>
      <c r="BP112" s="6">
        <f t="shared" ca="1" si="352"/>
        <v>8.8000000000000005E-3</v>
      </c>
      <c r="BQ112" s="6">
        <f t="shared" ca="1" si="352"/>
        <v>8.8000000000000005E-3</v>
      </c>
      <c r="BR112" s="6">
        <f t="shared" ca="1" si="352"/>
        <v>8.8000000000000005E-3</v>
      </c>
      <c r="BS112" s="6">
        <f t="shared" ca="1" si="352"/>
        <v>8.8000000000000005E-3</v>
      </c>
      <c r="BT112" s="6">
        <f t="shared" ca="1" si="352"/>
        <v>8.8000000000000005E-3</v>
      </c>
      <c r="BU112" s="6">
        <f t="shared" ca="1" si="352"/>
        <v>8.8000000000000005E-3</v>
      </c>
      <c r="BV112" s="6">
        <f t="shared" ca="1" si="352"/>
        <v>8.8000000000000005E-3</v>
      </c>
      <c r="BW112" s="6">
        <f t="shared" ca="1" si="352"/>
        <v>8.8000000000000005E-3</v>
      </c>
      <c r="BX112" s="6">
        <f t="shared" ca="1" si="352"/>
        <v>8.8000000000000005E-3</v>
      </c>
      <c r="BY112" s="31">
        <f t="shared" ca="1" si="340"/>
        <v>8820.48</v>
      </c>
      <c r="BZ112" s="31">
        <f t="shared" ca="1" si="341"/>
        <v>1187.44</v>
      </c>
      <c r="CA112" s="31">
        <f t="shared" ca="1" si="342"/>
        <v>2663.38</v>
      </c>
      <c r="CB112" s="31">
        <f t="shared" ca="1" si="343"/>
        <v>2707.16</v>
      </c>
      <c r="CC112" s="31">
        <f t="shared" ca="1" si="344"/>
        <v>3180.24</v>
      </c>
      <c r="CD112" s="31">
        <f t="shared" ca="1" si="345"/>
        <v>3278.04</v>
      </c>
      <c r="CE112" s="31">
        <f t="shared" ca="1" si="346"/>
        <v>3141.16</v>
      </c>
      <c r="CF112" s="31">
        <f t="shared" ca="1" si="347"/>
        <v>3762.99</v>
      </c>
      <c r="CG112" s="31">
        <f t="shared" ca="1" si="348"/>
        <v>1347.48</v>
      </c>
      <c r="CH112" s="31">
        <f t="shared" ca="1" si="349"/>
        <v>3594.1</v>
      </c>
      <c r="CI112" s="31">
        <f t="shared" ca="1" si="350"/>
        <v>480.22</v>
      </c>
      <c r="CJ112" s="31">
        <f t="shared" ca="1" si="351"/>
        <v>5914.67</v>
      </c>
      <c r="CK112" s="32">
        <f t="shared" ca="1" si="315"/>
        <v>5512.8</v>
      </c>
      <c r="CL112" s="32">
        <f t="shared" ca="1" si="316"/>
        <v>742.15</v>
      </c>
      <c r="CM112" s="32">
        <f t="shared" ca="1" si="317"/>
        <v>1664.61</v>
      </c>
      <c r="CN112" s="32">
        <f t="shared" ca="1" si="318"/>
        <v>1691.98</v>
      </c>
      <c r="CO112" s="32">
        <f t="shared" ca="1" si="319"/>
        <v>1987.65</v>
      </c>
      <c r="CP112" s="32">
        <f t="shared" ca="1" si="320"/>
        <v>2048.7800000000002</v>
      </c>
      <c r="CQ112" s="32">
        <f t="shared" ca="1" si="321"/>
        <v>1963.22</v>
      </c>
      <c r="CR112" s="32">
        <f t="shared" ca="1" si="322"/>
        <v>2351.87</v>
      </c>
      <c r="CS112" s="32">
        <f t="shared" ca="1" si="323"/>
        <v>842.17</v>
      </c>
      <c r="CT112" s="32">
        <f t="shared" ca="1" si="324"/>
        <v>2246.31</v>
      </c>
      <c r="CU112" s="32">
        <f t="shared" ca="1" si="325"/>
        <v>300.14</v>
      </c>
      <c r="CV112" s="32">
        <f t="shared" ca="1" si="326"/>
        <v>3696.67</v>
      </c>
      <c r="CW112" s="31">
        <f t="shared" ca="1" si="327"/>
        <v>-1804.1900000000014</v>
      </c>
      <c r="CX112" s="31">
        <f t="shared" ca="1" si="328"/>
        <v>-242.88000000000005</v>
      </c>
      <c r="CY112" s="31">
        <f t="shared" ca="1" si="329"/>
        <v>-544.7900000000003</v>
      </c>
      <c r="CZ112" s="31">
        <f t="shared" ca="1" si="330"/>
        <v>-1568.9200000000003</v>
      </c>
      <c r="DA112" s="31">
        <f t="shared" ca="1" si="331"/>
        <v>-1843.0800000000004</v>
      </c>
      <c r="DB112" s="31">
        <f t="shared" ca="1" si="332"/>
        <v>-1899.77</v>
      </c>
      <c r="DC112" s="31">
        <f t="shared" ca="1" si="333"/>
        <v>-2320.1799999999994</v>
      </c>
      <c r="DD112" s="31">
        <f t="shared" ca="1" si="334"/>
        <v>-2779.4900000000002</v>
      </c>
      <c r="DE112" s="31">
        <f t="shared" ca="1" si="335"/>
        <v>-995.28999999999985</v>
      </c>
      <c r="DF112" s="31">
        <f t="shared" ca="1" si="336"/>
        <v>-1592.8500000000004</v>
      </c>
      <c r="DG112" s="31">
        <f t="shared" ca="1" si="337"/>
        <v>-212.82</v>
      </c>
      <c r="DH112" s="31">
        <f t="shared" ca="1" si="338"/>
        <v>-2621.2800000000002</v>
      </c>
      <c r="DI112" s="32">
        <f t="shared" ca="1" si="267"/>
        <v>-90.21</v>
      </c>
      <c r="DJ112" s="32">
        <f t="shared" ca="1" si="268"/>
        <v>-12.14</v>
      </c>
      <c r="DK112" s="32">
        <f t="shared" ca="1" si="269"/>
        <v>-27.24</v>
      </c>
      <c r="DL112" s="32">
        <f t="shared" ca="1" si="270"/>
        <v>-78.45</v>
      </c>
      <c r="DM112" s="32">
        <f t="shared" ca="1" si="271"/>
        <v>-92.15</v>
      </c>
      <c r="DN112" s="32">
        <f t="shared" ca="1" si="272"/>
        <v>-94.99</v>
      </c>
      <c r="DO112" s="32">
        <f t="shared" ca="1" si="273"/>
        <v>-116.01</v>
      </c>
      <c r="DP112" s="32">
        <f t="shared" ca="1" si="274"/>
        <v>-138.97</v>
      </c>
      <c r="DQ112" s="32">
        <f t="shared" ca="1" si="275"/>
        <v>-49.76</v>
      </c>
      <c r="DR112" s="32">
        <f t="shared" ca="1" si="276"/>
        <v>-79.64</v>
      </c>
      <c r="DS112" s="32">
        <f t="shared" ca="1" si="277"/>
        <v>-10.64</v>
      </c>
      <c r="DT112" s="32">
        <f t="shared" ca="1" si="278"/>
        <v>-131.06</v>
      </c>
      <c r="DU112" s="31">
        <f t="shared" ca="1" si="279"/>
        <v>-243.88</v>
      </c>
      <c r="DV112" s="31">
        <f t="shared" ca="1" si="280"/>
        <v>-32.369999999999997</v>
      </c>
      <c r="DW112" s="31">
        <f t="shared" ca="1" si="281"/>
        <v>-71.63</v>
      </c>
      <c r="DX112" s="31">
        <f t="shared" ca="1" si="282"/>
        <v>-203.3</v>
      </c>
      <c r="DY112" s="31">
        <f t="shared" ca="1" si="283"/>
        <v>-235.43</v>
      </c>
      <c r="DZ112" s="31">
        <f t="shared" ca="1" si="284"/>
        <v>-239.05</v>
      </c>
      <c r="EA112" s="31">
        <f t="shared" ca="1" si="285"/>
        <v>-287.67</v>
      </c>
      <c r="EB112" s="31">
        <f t="shared" ca="1" si="286"/>
        <v>-339.32</v>
      </c>
      <c r="EC112" s="31">
        <f t="shared" ca="1" si="287"/>
        <v>-119.61</v>
      </c>
      <c r="ED112" s="31">
        <f t="shared" ca="1" si="288"/>
        <v>-188.48</v>
      </c>
      <c r="EE112" s="31">
        <f t="shared" ca="1" si="289"/>
        <v>-24.78</v>
      </c>
      <c r="EF112" s="31">
        <f t="shared" ca="1" si="290"/>
        <v>-300.35000000000002</v>
      </c>
      <c r="EG112" s="32">
        <f t="shared" ca="1" si="291"/>
        <v>-2138.2800000000016</v>
      </c>
      <c r="EH112" s="32">
        <f t="shared" ca="1" si="292"/>
        <v>-287.39000000000004</v>
      </c>
      <c r="EI112" s="32">
        <f t="shared" ca="1" si="293"/>
        <v>-643.66000000000031</v>
      </c>
      <c r="EJ112" s="32">
        <f t="shared" ca="1" si="294"/>
        <v>-1850.6700000000003</v>
      </c>
      <c r="EK112" s="32">
        <f t="shared" ca="1" si="295"/>
        <v>-2170.6600000000003</v>
      </c>
      <c r="EL112" s="32">
        <f t="shared" ca="1" si="296"/>
        <v>-2233.81</v>
      </c>
      <c r="EM112" s="32">
        <f t="shared" ca="1" si="297"/>
        <v>-2723.8599999999997</v>
      </c>
      <c r="EN112" s="32">
        <f t="shared" ca="1" si="298"/>
        <v>-3257.78</v>
      </c>
      <c r="EO112" s="32">
        <f t="shared" ca="1" si="299"/>
        <v>-1164.6599999999999</v>
      </c>
      <c r="EP112" s="32">
        <f t="shared" ca="1" si="300"/>
        <v>-1860.9700000000005</v>
      </c>
      <c r="EQ112" s="32">
        <f t="shared" ca="1" si="301"/>
        <v>-248.23999999999998</v>
      </c>
      <c r="ER112" s="32">
        <f t="shared" ca="1" si="302"/>
        <v>-3052.69</v>
      </c>
    </row>
    <row r="113" spans="1:148" x14ac:dyDescent="0.25">
      <c r="A113" t="s">
        <v>510</v>
      </c>
      <c r="B113" s="1" t="s">
        <v>104</v>
      </c>
      <c r="C113" t="str">
        <f t="shared" ca="1" si="265"/>
        <v>NX02</v>
      </c>
      <c r="D113" t="str">
        <f t="shared" ca="1" si="266"/>
        <v>Nexen Long Lake Industrial System</v>
      </c>
      <c r="E113" s="48">
        <v>49260.635999999999</v>
      </c>
      <c r="F113" s="48">
        <v>67497.645999999993</v>
      </c>
      <c r="G113" s="48">
        <v>75286.390599999999</v>
      </c>
      <c r="H113" s="48">
        <v>73383.876499999998</v>
      </c>
      <c r="I113" s="48">
        <v>7908.2154</v>
      </c>
      <c r="J113" s="48">
        <v>0</v>
      </c>
      <c r="K113" s="48">
        <v>21208.683000000001</v>
      </c>
      <c r="L113" s="48">
        <v>42439.983999999997</v>
      </c>
      <c r="M113" s="48">
        <v>69464.455499999996</v>
      </c>
      <c r="N113" s="48">
        <v>100540.82640000001</v>
      </c>
      <c r="O113" s="48">
        <v>44115.584000000003</v>
      </c>
      <c r="P113" s="48">
        <v>62702.090700000001</v>
      </c>
      <c r="Q113" s="32">
        <v>1095031.22</v>
      </c>
      <c r="R113" s="32">
        <v>1159784.71</v>
      </c>
      <c r="S113" s="32">
        <v>1116655.69</v>
      </c>
      <c r="T113" s="32">
        <v>1000142.96</v>
      </c>
      <c r="U113" s="32">
        <v>117841.07</v>
      </c>
      <c r="V113" s="32">
        <v>0</v>
      </c>
      <c r="W113" s="32">
        <v>404822.22</v>
      </c>
      <c r="X113" s="32">
        <v>697623.77</v>
      </c>
      <c r="Y113" s="32">
        <v>1221652.3899999999</v>
      </c>
      <c r="Z113" s="32">
        <v>2545069.84</v>
      </c>
      <c r="AA113" s="32">
        <v>738740.29</v>
      </c>
      <c r="AB113" s="32">
        <v>1479494.9</v>
      </c>
      <c r="AC113" s="2">
        <v>1.84</v>
      </c>
      <c r="AD113" s="2">
        <v>1.84</v>
      </c>
      <c r="AE113" s="2">
        <v>1.84</v>
      </c>
      <c r="AF113" s="2">
        <v>1.84</v>
      </c>
      <c r="AG113" s="2">
        <v>1.84</v>
      </c>
      <c r="AH113" s="2">
        <v>1.84</v>
      </c>
      <c r="AI113" s="2">
        <v>1.84</v>
      </c>
      <c r="AJ113" s="2">
        <v>1.84</v>
      </c>
      <c r="AK113" s="2">
        <v>1.84</v>
      </c>
      <c r="AL113" s="2">
        <v>1.84</v>
      </c>
      <c r="AM113" s="2">
        <v>1.84</v>
      </c>
      <c r="AN113" s="2">
        <v>1.84</v>
      </c>
      <c r="AO113" s="33">
        <v>20148.57</v>
      </c>
      <c r="AP113" s="33">
        <v>21340.04</v>
      </c>
      <c r="AQ113" s="33">
        <v>20546.46</v>
      </c>
      <c r="AR113" s="33">
        <v>18402.63</v>
      </c>
      <c r="AS113" s="33">
        <v>2168.2800000000002</v>
      </c>
      <c r="AT113" s="33">
        <v>0</v>
      </c>
      <c r="AU113" s="33">
        <v>7448.73</v>
      </c>
      <c r="AV113" s="33">
        <v>12836.28</v>
      </c>
      <c r="AW113" s="33">
        <v>22478.400000000001</v>
      </c>
      <c r="AX113" s="33">
        <v>46829.29</v>
      </c>
      <c r="AY113" s="33">
        <v>13592.82</v>
      </c>
      <c r="AZ113" s="33">
        <v>27222.71</v>
      </c>
      <c r="BA113" s="31">
        <f t="shared" si="303"/>
        <v>766.52</v>
      </c>
      <c r="BB113" s="31">
        <f t="shared" si="304"/>
        <v>811.85</v>
      </c>
      <c r="BC113" s="31">
        <f t="shared" si="305"/>
        <v>781.66</v>
      </c>
      <c r="BD113" s="31">
        <f t="shared" si="306"/>
        <v>4000.57</v>
      </c>
      <c r="BE113" s="31">
        <f t="shared" si="307"/>
        <v>471.36</v>
      </c>
      <c r="BF113" s="31">
        <f t="shared" si="308"/>
        <v>0</v>
      </c>
      <c r="BG113" s="31">
        <f t="shared" si="309"/>
        <v>2186.04</v>
      </c>
      <c r="BH113" s="31">
        <f t="shared" si="310"/>
        <v>3767.17</v>
      </c>
      <c r="BI113" s="31">
        <f t="shared" si="311"/>
        <v>6596.92</v>
      </c>
      <c r="BJ113" s="31">
        <f t="shared" si="312"/>
        <v>7126.2</v>
      </c>
      <c r="BK113" s="31">
        <f t="shared" si="313"/>
        <v>2068.4699999999998</v>
      </c>
      <c r="BL113" s="31">
        <f t="shared" si="314"/>
        <v>4142.59</v>
      </c>
      <c r="BM113" s="6">
        <f t="shared" ca="1" si="352"/>
        <v>3.27E-2</v>
      </c>
      <c r="BN113" s="6">
        <f t="shared" ca="1" si="352"/>
        <v>3.27E-2</v>
      </c>
      <c r="BO113" s="6">
        <f t="shared" ca="1" si="352"/>
        <v>3.27E-2</v>
      </c>
      <c r="BP113" s="6">
        <f t="shared" ca="1" si="352"/>
        <v>3.27E-2</v>
      </c>
      <c r="BQ113" s="6">
        <f t="shared" ca="1" si="352"/>
        <v>3.27E-2</v>
      </c>
      <c r="BR113" s="6">
        <f t="shared" ca="1" si="352"/>
        <v>3.27E-2</v>
      </c>
      <c r="BS113" s="6">
        <f t="shared" ca="1" si="352"/>
        <v>3.27E-2</v>
      </c>
      <c r="BT113" s="6">
        <f t="shared" ca="1" si="352"/>
        <v>3.27E-2</v>
      </c>
      <c r="BU113" s="6">
        <f t="shared" ca="1" si="352"/>
        <v>3.27E-2</v>
      </c>
      <c r="BV113" s="6">
        <f t="shared" ca="1" si="352"/>
        <v>3.27E-2</v>
      </c>
      <c r="BW113" s="6">
        <f t="shared" ca="1" si="352"/>
        <v>3.27E-2</v>
      </c>
      <c r="BX113" s="6">
        <f t="shared" ca="1" si="352"/>
        <v>3.27E-2</v>
      </c>
      <c r="BY113" s="31">
        <f t="shared" ca="1" si="340"/>
        <v>35807.519999999997</v>
      </c>
      <c r="BZ113" s="31">
        <f t="shared" ca="1" si="341"/>
        <v>37924.959999999999</v>
      </c>
      <c r="CA113" s="31">
        <f t="shared" ca="1" si="342"/>
        <v>36514.639999999999</v>
      </c>
      <c r="CB113" s="31">
        <f t="shared" ca="1" si="343"/>
        <v>32704.67</v>
      </c>
      <c r="CC113" s="31">
        <f t="shared" ca="1" si="344"/>
        <v>3853.4</v>
      </c>
      <c r="CD113" s="31">
        <f t="shared" ca="1" si="345"/>
        <v>0</v>
      </c>
      <c r="CE113" s="31">
        <f t="shared" ca="1" si="346"/>
        <v>13237.69</v>
      </c>
      <c r="CF113" s="31">
        <f t="shared" ca="1" si="347"/>
        <v>22812.3</v>
      </c>
      <c r="CG113" s="31">
        <f t="shared" ca="1" si="348"/>
        <v>39948.03</v>
      </c>
      <c r="CH113" s="31">
        <f t="shared" ca="1" si="349"/>
        <v>83223.78</v>
      </c>
      <c r="CI113" s="31">
        <f t="shared" ca="1" si="350"/>
        <v>24156.81</v>
      </c>
      <c r="CJ113" s="31">
        <f t="shared" ca="1" si="351"/>
        <v>48379.48</v>
      </c>
      <c r="CK113" s="32">
        <f t="shared" ca="1" si="315"/>
        <v>6022.67</v>
      </c>
      <c r="CL113" s="32">
        <f t="shared" ca="1" si="316"/>
        <v>6378.82</v>
      </c>
      <c r="CM113" s="32">
        <f t="shared" ca="1" si="317"/>
        <v>6141.61</v>
      </c>
      <c r="CN113" s="32">
        <f t="shared" ca="1" si="318"/>
        <v>5500.79</v>
      </c>
      <c r="CO113" s="32">
        <f t="shared" ca="1" si="319"/>
        <v>648.13</v>
      </c>
      <c r="CP113" s="32">
        <f t="shared" ca="1" si="320"/>
        <v>0</v>
      </c>
      <c r="CQ113" s="32">
        <f t="shared" ca="1" si="321"/>
        <v>2226.52</v>
      </c>
      <c r="CR113" s="32">
        <f t="shared" ca="1" si="322"/>
        <v>3836.93</v>
      </c>
      <c r="CS113" s="32">
        <f t="shared" ca="1" si="323"/>
        <v>6719.09</v>
      </c>
      <c r="CT113" s="32">
        <f t="shared" ca="1" si="324"/>
        <v>13997.88</v>
      </c>
      <c r="CU113" s="32">
        <f t="shared" ca="1" si="325"/>
        <v>4063.07</v>
      </c>
      <c r="CV113" s="32">
        <f t="shared" ca="1" si="326"/>
        <v>8137.22</v>
      </c>
      <c r="CW113" s="31">
        <f t="shared" ca="1" si="327"/>
        <v>20915.099999999995</v>
      </c>
      <c r="CX113" s="31">
        <f t="shared" ca="1" si="328"/>
        <v>22151.89</v>
      </c>
      <c r="CY113" s="31">
        <f t="shared" ca="1" si="329"/>
        <v>21328.13</v>
      </c>
      <c r="CZ113" s="31">
        <f t="shared" ca="1" si="330"/>
        <v>15802.259999999998</v>
      </c>
      <c r="DA113" s="31">
        <f t="shared" ca="1" si="331"/>
        <v>1861.8899999999994</v>
      </c>
      <c r="DB113" s="31">
        <f t="shared" ca="1" si="332"/>
        <v>0</v>
      </c>
      <c r="DC113" s="31">
        <f t="shared" ca="1" si="333"/>
        <v>5829.4400000000014</v>
      </c>
      <c r="DD113" s="31">
        <f t="shared" ca="1" si="334"/>
        <v>10045.779999999999</v>
      </c>
      <c r="DE113" s="31">
        <f t="shared" ca="1" si="335"/>
        <v>17591.799999999996</v>
      </c>
      <c r="DF113" s="31">
        <f t="shared" ca="1" si="336"/>
        <v>43266.170000000006</v>
      </c>
      <c r="DG113" s="31">
        <f t="shared" ca="1" si="337"/>
        <v>12558.590000000002</v>
      </c>
      <c r="DH113" s="31">
        <f t="shared" ca="1" si="338"/>
        <v>25151.400000000005</v>
      </c>
      <c r="DI113" s="32">
        <f t="shared" ca="1" si="267"/>
        <v>1045.76</v>
      </c>
      <c r="DJ113" s="32">
        <f t="shared" ca="1" si="268"/>
        <v>1107.5899999999999</v>
      </c>
      <c r="DK113" s="32">
        <f t="shared" ca="1" si="269"/>
        <v>1066.4100000000001</v>
      </c>
      <c r="DL113" s="32">
        <f t="shared" ca="1" si="270"/>
        <v>790.11</v>
      </c>
      <c r="DM113" s="32">
        <f t="shared" ca="1" si="271"/>
        <v>93.09</v>
      </c>
      <c r="DN113" s="32">
        <f t="shared" ca="1" si="272"/>
        <v>0</v>
      </c>
      <c r="DO113" s="32">
        <f t="shared" ca="1" si="273"/>
        <v>291.47000000000003</v>
      </c>
      <c r="DP113" s="32">
        <f t="shared" ca="1" si="274"/>
        <v>502.29</v>
      </c>
      <c r="DQ113" s="32">
        <f t="shared" ca="1" si="275"/>
        <v>879.59</v>
      </c>
      <c r="DR113" s="32">
        <f t="shared" ca="1" si="276"/>
        <v>2163.31</v>
      </c>
      <c r="DS113" s="32">
        <f t="shared" ca="1" si="277"/>
        <v>627.92999999999995</v>
      </c>
      <c r="DT113" s="32">
        <f t="shared" ca="1" si="278"/>
        <v>1257.57</v>
      </c>
      <c r="DU113" s="31">
        <f t="shared" ca="1" si="279"/>
        <v>2827.2</v>
      </c>
      <c r="DV113" s="31">
        <f t="shared" ca="1" si="280"/>
        <v>2952.16</v>
      </c>
      <c r="DW113" s="31">
        <f t="shared" ca="1" si="281"/>
        <v>2804.36</v>
      </c>
      <c r="DX113" s="31">
        <f t="shared" ca="1" si="282"/>
        <v>2047.67</v>
      </c>
      <c r="DY113" s="31">
        <f t="shared" ca="1" si="283"/>
        <v>237.83</v>
      </c>
      <c r="DZ113" s="31">
        <f t="shared" ca="1" si="284"/>
        <v>0</v>
      </c>
      <c r="EA113" s="31">
        <f t="shared" ca="1" si="285"/>
        <v>722.77</v>
      </c>
      <c r="EB113" s="31">
        <f t="shared" ca="1" si="286"/>
        <v>1226.3900000000001</v>
      </c>
      <c r="EC113" s="31">
        <f t="shared" ca="1" si="287"/>
        <v>2114.09</v>
      </c>
      <c r="ED113" s="31">
        <f t="shared" ca="1" si="288"/>
        <v>5119.71</v>
      </c>
      <c r="EE113" s="31">
        <f t="shared" ca="1" si="289"/>
        <v>1462.13</v>
      </c>
      <c r="EF113" s="31">
        <f t="shared" ca="1" si="290"/>
        <v>2881.86</v>
      </c>
      <c r="EG113" s="32">
        <f t="shared" ca="1" si="291"/>
        <v>24788.059999999994</v>
      </c>
      <c r="EH113" s="32">
        <f t="shared" ca="1" si="292"/>
        <v>26211.64</v>
      </c>
      <c r="EI113" s="32">
        <f t="shared" ca="1" si="293"/>
        <v>25198.9</v>
      </c>
      <c r="EJ113" s="32">
        <f t="shared" ca="1" si="294"/>
        <v>18640.04</v>
      </c>
      <c r="EK113" s="32">
        <f t="shared" ca="1" si="295"/>
        <v>2192.8099999999995</v>
      </c>
      <c r="EL113" s="32">
        <f t="shared" ca="1" si="296"/>
        <v>0</v>
      </c>
      <c r="EM113" s="32">
        <f t="shared" ca="1" si="297"/>
        <v>6843.6800000000021</v>
      </c>
      <c r="EN113" s="32">
        <f t="shared" ca="1" si="298"/>
        <v>11774.46</v>
      </c>
      <c r="EO113" s="32">
        <f t="shared" ca="1" si="299"/>
        <v>20585.479999999996</v>
      </c>
      <c r="EP113" s="32">
        <f t="shared" ca="1" si="300"/>
        <v>50549.19</v>
      </c>
      <c r="EQ113" s="32">
        <f t="shared" ca="1" si="301"/>
        <v>14648.650000000001</v>
      </c>
      <c r="ER113" s="32">
        <f t="shared" ca="1" si="302"/>
        <v>29290.830000000005</v>
      </c>
    </row>
    <row r="114" spans="1:148" x14ac:dyDescent="0.25">
      <c r="A114" t="s">
        <v>511</v>
      </c>
      <c r="B114" s="1" t="s">
        <v>49</v>
      </c>
      <c r="C114" t="str">
        <f t="shared" ca="1" si="265"/>
        <v>OMRH</v>
      </c>
      <c r="D114" t="str">
        <f t="shared" ca="1" si="266"/>
        <v>Oldman River Hydro Facility</v>
      </c>
      <c r="E114" s="48">
        <v>2265.1137057000001</v>
      </c>
      <c r="F114" s="48">
        <v>2018.1062661999999</v>
      </c>
      <c r="G114" s="48">
        <v>1729.5199525999999</v>
      </c>
      <c r="H114" s="48">
        <v>12989.950082699999</v>
      </c>
      <c r="I114" s="48">
        <v>14377.161924</v>
      </c>
      <c r="J114" s="48">
        <v>21943.506269400001</v>
      </c>
      <c r="K114" s="48">
        <v>13941.498421800001</v>
      </c>
      <c r="L114" s="48">
        <v>10368.379888400001</v>
      </c>
      <c r="M114" s="48">
        <v>9710.3212449999992</v>
      </c>
      <c r="N114" s="48">
        <v>4119.5575233</v>
      </c>
      <c r="O114" s="48">
        <v>10926.721616999999</v>
      </c>
      <c r="P114" s="48">
        <v>2384.7162207000001</v>
      </c>
      <c r="Q114" s="32">
        <v>50412.44</v>
      </c>
      <c r="R114" s="32">
        <v>34806.68</v>
      </c>
      <c r="S114" s="32">
        <v>25615.64</v>
      </c>
      <c r="T114" s="32">
        <v>178937.05</v>
      </c>
      <c r="U114" s="32">
        <v>226159.62</v>
      </c>
      <c r="V114" s="32">
        <v>338759.67999999999</v>
      </c>
      <c r="W114" s="32">
        <v>244745.9</v>
      </c>
      <c r="X114" s="32">
        <v>185167.8</v>
      </c>
      <c r="Y114" s="32">
        <v>172039.92</v>
      </c>
      <c r="Z114" s="32">
        <v>96448.79</v>
      </c>
      <c r="AA114" s="32">
        <v>176790.04</v>
      </c>
      <c r="AB114" s="32">
        <v>56528.52</v>
      </c>
      <c r="AC114" s="2">
        <v>3.35</v>
      </c>
      <c r="AD114" s="2">
        <v>3.35</v>
      </c>
      <c r="AE114" s="2">
        <v>3.35</v>
      </c>
      <c r="AF114" s="2">
        <v>3.35</v>
      </c>
      <c r="AG114" s="2">
        <v>3.35</v>
      </c>
      <c r="AH114" s="2">
        <v>3.35</v>
      </c>
      <c r="AI114" s="2">
        <v>3.35</v>
      </c>
      <c r="AJ114" s="2">
        <v>3.35</v>
      </c>
      <c r="AK114" s="2">
        <v>3.35</v>
      </c>
      <c r="AL114" s="2">
        <v>3.35</v>
      </c>
      <c r="AM114" s="2">
        <v>3.35</v>
      </c>
      <c r="AN114" s="2">
        <v>3.35</v>
      </c>
      <c r="AO114" s="33">
        <v>1688.82</v>
      </c>
      <c r="AP114" s="33">
        <v>1166.02</v>
      </c>
      <c r="AQ114" s="33">
        <v>858.12</v>
      </c>
      <c r="AR114" s="33">
        <v>5994.39</v>
      </c>
      <c r="AS114" s="33">
        <v>7576.35</v>
      </c>
      <c r="AT114" s="33">
        <v>11348.45</v>
      </c>
      <c r="AU114" s="33">
        <v>8198.99</v>
      </c>
      <c r="AV114" s="33">
        <v>6203.12</v>
      </c>
      <c r="AW114" s="33">
        <v>5763.34</v>
      </c>
      <c r="AX114" s="33">
        <v>3231.03</v>
      </c>
      <c r="AY114" s="33">
        <v>5922.47</v>
      </c>
      <c r="AZ114" s="33">
        <v>1893.71</v>
      </c>
      <c r="BA114" s="31">
        <f t="shared" si="303"/>
        <v>35.29</v>
      </c>
      <c r="BB114" s="31">
        <f t="shared" si="304"/>
        <v>24.36</v>
      </c>
      <c r="BC114" s="31">
        <f t="shared" si="305"/>
        <v>17.93</v>
      </c>
      <c r="BD114" s="31">
        <f t="shared" si="306"/>
        <v>715.75</v>
      </c>
      <c r="BE114" s="31">
        <f t="shared" si="307"/>
        <v>904.64</v>
      </c>
      <c r="BF114" s="31">
        <f t="shared" si="308"/>
        <v>1355.04</v>
      </c>
      <c r="BG114" s="31">
        <f t="shared" si="309"/>
        <v>1321.63</v>
      </c>
      <c r="BH114" s="31">
        <f t="shared" si="310"/>
        <v>999.91</v>
      </c>
      <c r="BI114" s="31">
        <f t="shared" si="311"/>
        <v>929.02</v>
      </c>
      <c r="BJ114" s="31">
        <f t="shared" si="312"/>
        <v>270.06</v>
      </c>
      <c r="BK114" s="31">
        <f t="shared" si="313"/>
        <v>495.01</v>
      </c>
      <c r="BL114" s="31">
        <f t="shared" si="314"/>
        <v>158.28</v>
      </c>
      <c r="BM114" s="6">
        <f t="shared" ca="1" si="352"/>
        <v>2.3300000000000001E-2</v>
      </c>
      <c r="BN114" s="6">
        <f t="shared" ca="1" si="352"/>
        <v>2.3300000000000001E-2</v>
      </c>
      <c r="BO114" s="6">
        <f t="shared" ca="1" si="352"/>
        <v>2.3300000000000001E-2</v>
      </c>
      <c r="BP114" s="6">
        <f t="shared" ca="1" si="352"/>
        <v>2.3300000000000001E-2</v>
      </c>
      <c r="BQ114" s="6">
        <f t="shared" ca="1" si="352"/>
        <v>2.3300000000000001E-2</v>
      </c>
      <c r="BR114" s="6">
        <f t="shared" ca="1" si="352"/>
        <v>2.3300000000000001E-2</v>
      </c>
      <c r="BS114" s="6">
        <f t="shared" ca="1" si="352"/>
        <v>2.3300000000000001E-2</v>
      </c>
      <c r="BT114" s="6">
        <f t="shared" ca="1" si="352"/>
        <v>2.3300000000000001E-2</v>
      </c>
      <c r="BU114" s="6">
        <f t="shared" ca="1" si="352"/>
        <v>2.3300000000000001E-2</v>
      </c>
      <c r="BV114" s="6">
        <f t="shared" ca="1" si="352"/>
        <v>2.3300000000000001E-2</v>
      </c>
      <c r="BW114" s="6">
        <f t="shared" ca="1" si="352"/>
        <v>2.3300000000000001E-2</v>
      </c>
      <c r="BX114" s="6">
        <f t="shared" ca="1" si="352"/>
        <v>2.3300000000000001E-2</v>
      </c>
      <c r="BY114" s="31">
        <f t="shared" ca="1" si="340"/>
        <v>1174.6099999999999</v>
      </c>
      <c r="BZ114" s="31">
        <f t="shared" ca="1" si="341"/>
        <v>811</v>
      </c>
      <c r="CA114" s="31">
        <f t="shared" ca="1" si="342"/>
        <v>596.84</v>
      </c>
      <c r="CB114" s="31">
        <f t="shared" ca="1" si="343"/>
        <v>4169.2299999999996</v>
      </c>
      <c r="CC114" s="31">
        <f t="shared" ca="1" si="344"/>
        <v>5269.52</v>
      </c>
      <c r="CD114" s="31">
        <f t="shared" ca="1" si="345"/>
        <v>7893.1</v>
      </c>
      <c r="CE114" s="31">
        <f t="shared" ca="1" si="346"/>
        <v>5702.58</v>
      </c>
      <c r="CF114" s="31">
        <f t="shared" ca="1" si="347"/>
        <v>4314.41</v>
      </c>
      <c r="CG114" s="31">
        <f t="shared" ca="1" si="348"/>
        <v>4008.53</v>
      </c>
      <c r="CH114" s="31">
        <f t="shared" ca="1" si="349"/>
        <v>2247.2600000000002</v>
      </c>
      <c r="CI114" s="31">
        <f t="shared" ca="1" si="350"/>
        <v>4119.21</v>
      </c>
      <c r="CJ114" s="31">
        <f t="shared" ca="1" si="351"/>
        <v>1317.11</v>
      </c>
      <c r="CK114" s="32">
        <f t="shared" ca="1" si="315"/>
        <v>277.27</v>
      </c>
      <c r="CL114" s="32">
        <f t="shared" ca="1" si="316"/>
        <v>191.44</v>
      </c>
      <c r="CM114" s="32">
        <f t="shared" ca="1" si="317"/>
        <v>140.88999999999999</v>
      </c>
      <c r="CN114" s="32">
        <f t="shared" ca="1" si="318"/>
        <v>984.15</v>
      </c>
      <c r="CO114" s="32">
        <f t="shared" ca="1" si="319"/>
        <v>1243.8800000000001</v>
      </c>
      <c r="CP114" s="32">
        <f t="shared" ca="1" si="320"/>
        <v>1863.18</v>
      </c>
      <c r="CQ114" s="32">
        <f t="shared" ca="1" si="321"/>
        <v>1346.1</v>
      </c>
      <c r="CR114" s="32">
        <f t="shared" ca="1" si="322"/>
        <v>1018.42</v>
      </c>
      <c r="CS114" s="32">
        <f t="shared" ca="1" si="323"/>
        <v>946.22</v>
      </c>
      <c r="CT114" s="32">
        <f t="shared" ca="1" si="324"/>
        <v>530.47</v>
      </c>
      <c r="CU114" s="32">
        <f t="shared" ca="1" si="325"/>
        <v>972.35</v>
      </c>
      <c r="CV114" s="32">
        <f t="shared" ca="1" si="326"/>
        <v>310.91000000000003</v>
      </c>
      <c r="CW114" s="31">
        <f t="shared" ca="1" si="327"/>
        <v>-272.23000000000008</v>
      </c>
      <c r="CX114" s="31">
        <f t="shared" ca="1" si="328"/>
        <v>-187.93999999999994</v>
      </c>
      <c r="CY114" s="31">
        <f t="shared" ca="1" si="329"/>
        <v>-138.32</v>
      </c>
      <c r="CZ114" s="31">
        <f t="shared" ca="1" si="330"/>
        <v>-1556.7600000000011</v>
      </c>
      <c r="DA114" s="31">
        <f t="shared" ca="1" si="331"/>
        <v>-1967.5899999999997</v>
      </c>
      <c r="DB114" s="31">
        <f t="shared" ca="1" si="332"/>
        <v>-2947.21</v>
      </c>
      <c r="DC114" s="31">
        <f t="shared" ca="1" si="333"/>
        <v>-2471.9399999999996</v>
      </c>
      <c r="DD114" s="31">
        <f t="shared" ca="1" si="334"/>
        <v>-1870.1999999999998</v>
      </c>
      <c r="DE114" s="31">
        <f t="shared" ca="1" si="335"/>
        <v>-1737.6100000000001</v>
      </c>
      <c r="DF114" s="31">
        <f t="shared" ca="1" si="336"/>
        <v>-723.35999999999967</v>
      </c>
      <c r="DG114" s="31">
        <f t="shared" ca="1" si="337"/>
        <v>-1325.9199999999998</v>
      </c>
      <c r="DH114" s="31">
        <f t="shared" ca="1" si="338"/>
        <v>-423.97</v>
      </c>
      <c r="DI114" s="32">
        <f t="shared" ca="1" si="267"/>
        <v>-13.61</v>
      </c>
      <c r="DJ114" s="32">
        <f t="shared" ca="1" si="268"/>
        <v>-9.4</v>
      </c>
      <c r="DK114" s="32">
        <f t="shared" ca="1" si="269"/>
        <v>-6.92</v>
      </c>
      <c r="DL114" s="32">
        <f t="shared" ca="1" si="270"/>
        <v>-77.84</v>
      </c>
      <c r="DM114" s="32">
        <f t="shared" ca="1" si="271"/>
        <v>-98.38</v>
      </c>
      <c r="DN114" s="32">
        <f t="shared" ca="1" si="272"/>
        <v>-147.36000000000001</v>
      </c>
      <c r="DO114" s="32">
        <f t="shared" ca="1" si="273"/>
        <v>-123.6</v>
      </c>
      <c r="DP114" s="32">
        <f t="shared" ca="1" si="274"/>
        <v>-93.51</v>
      </c>
      <c r="DQ114" s="32">
        <f t="shared" ca="1" si="275"/>
        <v>-86.88</v>
      </c>
      <c r="DR114" s="32">
        <f t="shared" ca="1" si="276"/>
        <v>-36.17</v>
      </c>
      <c r="DS114" s="32">
        <f t="shared" ca="1" si="277"/>
        <v>-66.3</v>
      </c>
      <c r="DT114" s="32">
        <f t="shared" ca="1" si="278"/>
        <v>-21.2</v>
      </c>
      <c r="DU114" s="31">
        <f t="shared" ca="1" si="279"/>
        <v>-36.799999999999997</v>
      </c>
      <c r="DV114" s="31">
        <f t="shared" ca="1" si="280"/>
        <v>-25.05</v>
      </c>
      <c r="DW114" s="31">
        <f t="shared" ca="1" si="281"/>
        <v>-18.190000000000001</v>
      </c>
      <c r="DX114" s="31">
        <f t="shared" ca="1" si="282"/>
        <v>-201.73</v>
      </c>
      <c r="DY114" s="31">
        <f t="shared" ca="1" si="283"/>
        <v>-251.33</v>
      </c>
      <c r="DZ114" s="31">
        <f t="shared" ca="1" si="284"/>
        <v>-370.85</v>
      </c>
      <c r="EA114" s="31">
        <f t="shared" ca="1" si="285"/>
        <v>-306.49</v>
      </c>
      <c r="EB114" s="31">
        <f t="shared" ca="1" si="286"/>
        <v>-228.32</v>
      </c>
      <c r="EC114" s="31">
        <f t="shared" ca="1" si="287"/>
        <v>-208.82</v>
      </c>
      <c r="ED114" s="31">
        <f t="shared" ca="1" si="288"/>
        <v>-85.6</v>
      </c>
      <c r="EE114" s="31">
        <f t="shared" ca="1" si="289"/>
        <v>-154.37</v>
      </c>
      <c r="EF114" s="31">
        <f t="shared" ca="1" si="290"/>
        <v>-48.58</v>
      </c>
      <c r="EG114" s="32">
        <f t="shared" ca="1" si="291"/>
        <v>-322.6400000000001</v>
      </c>
      <c r="EH114" s="32">
        <f t="shared" ca="1" si="292"/>
        <v>-222.38999999999996</v>
      </c>
      <c r="EI114" s="32">
        <f t="shared" ca="1" si="293"/>
        <v>-163.42999999999998</v>
      </c>
      <c r="EJ114" s="32">
        <f t="shared" ca="1" si="294"/>
        <v>-1836.3300000000011</v>
      </c>
      <c r="EK114" s="32">
        <f t="shared" ca="1" si="295"/>
        <v>-2317.2999999999997</v>
      </c>
      <c r="EL114" s="32">
        <f t="shared" ca="1" si="296"/>
        <v>-3465.42</v>
      </c>
      <c r="EM114" s="32">
        <f t="shared" ca="1" si="297"/>
        <v>-2902.0299999999997</v>
      </c>
      <c r="EN114" s="32">
        <f t="shared" ca="1" si="298"/>
        <v>-2192.0299999999997</v>
      </c>
      <c r="EO114" s="32">
        <f t="shared" ca="1" si="299"/>
        <v>-2033.3100000000002</v>
      </c>
      <c r="EP114" s="32">
        <f t="shared" ca="1" si="300"/>
        <v>-845.12999999999965</v>
      </c>
      <c r="EQ114" s="32">
        <f t="shared" ca="1" si="301"/>
        <v>-1546.5899999999997</v>
      </c>
      <c r="ER114" s="32">
        <f t="shared" ca="1" si="302"/>
        <v>-493.75</v>
      </c>
    </row>
    <row r="115" spans="1:148" x14ac:dyDescent="0.25">
      <c r="A115" t="s">
        <v>512</v>
      </c>
      <c r="B115" s="1" t="s">
        <v>105</v>
      </c>
      <c r="C115" t="str">
        <f t="shared" ca="1" si="265"/>
        <v>OWF1</v>
      </c>
      <c r="D115" t="str">
        <f t="shared" ca="1" si="266"/>
        <v>Oldman 2 Wind Facility</v>
      </c>
      <c r="E115" s="48">
        <v>16511.833999999999</v>
      </c>
      <c r="F115" s="48">
        <v>20935.6734</v>
      </c>
      <c r="G115" s="48">
        <v>17636.4797</v>
      </c>
      <c r="H115" s="48">
        <v>8774.3521999999994</v>
      </c>
      <c r="I115" s="48">
        <v>6258.5015999999996</v>
      </c>
      <c r="J115" s="48">
        <v>12978.6114</v>
      </c>
      <c r="K115" s="48">
        <v>8985.8924999999999</v>
      </c>
      <c r="L115" s="48">
        <v>6202.0460999999996</v>
      </c>
      <c r="M115" s="48">
        <v>13777.183499999999</v>
      </c>
      <c r="N115" s="48">
        <v>11865.3693</v>
      </c>
      <c r="O115" s="48">
        <v>18680.1708</v>
      </c>
      <c r="P115" s="48">
        <v>12063.375099999999</v>
      </c>
      <c r="Q115" s="32">
        <v>303945.90000000002</v>
      </c>
      <c r="R115" s="32">
        <v>344694.65</v>
      </c>
      <c r="S115" s="32">
        <v>248924.31</v>
      </c>
      <c r="T115" s="32">
        <v>112907.38</v>
      </c>
      <c r="U115" s="32">
        <v>91378.15</v>
      </c>
      <c r="V115" s="32">
        <v>182904.57</v>
      </c>
      <c r="W115" s="32">
        <v>154533.59</v>
      </c>
      <c r="X115" s="32">
        <v>104482.05</v>
      </c>
      <c r="Y115" s="32">
        <v>221905.07</v>
      </c>
      <c r="Z115" s="32">
        <v>266705.27</v>
      </c>
      <c r="AA115" s="32">
        <v>293299.88</v>
      </c>
      <c r="AB115" s="32">
        <v>218382.59</v>
      </c>
      <c r="AC115" s="2">
        <v>3.92</v>
      </c>
      <c r="AD115" s="2">
        <v>3.92</v>
      </c>
      <c r="AE115" s="2">
        <v>3.92</v>
      </c>
      <c r="AF115" s="2">
        <v>3.92</v>
      </c>
      <c r="AG115" s="2">
        <v>3.92</v>
      </c>
      <c r="AH115" s="2">
        <v>3.92</v>
      </c>
      <c r="AI115" s="2">
        <v>3.92</v>
      </c>
      <c r="AJ115" s="2">
        <v>3.92</v>
      </c>
      <c r="AK115" s="2">
        <v>3.92</v>
      </c>
      <c r="AL115" s="2">
        <v>3.92</v>
      </c>
      <c r="AM115" s="2">
        <v>3.92</v>
      </c>
      <c r="AN115" s="2">
        <v>3.92</v>
      </c>
      <c r="AO115" s="33">
        <v>11914.68</v>
      </c>
      <c r="AP115" s="33">
        <v>13512.03</v>
      </c>
      <c r="AQ115" s="33">
        <v>9757.83</v>
      </c>
      <c r="AR115" s="33">
        <v>4425.97</v>
      </c>
      <c r="AS115" s="33">
        <v>3582.02</v>
      </c>
      <c r="AT115" s="33">
        <v>7169.86</v>
      </c>
      <c r="AU115" s="33">
        <v>6057.72</v>
      </c>
      <c r="AV115" s="33">
        <v>4095.7</v>
      </c>
      <c r="AW115" s="33">
        <v>8698.68</v>
      </c>
      <c r="AX115" s="33">
        <v>10454.85</v>
      </c>
      <c r="AY115" s="33">
        <v>11497.36</v>
      </c>
      <c r="AZ115" s="33">
        <v>8560.6</v>
      </c>
      <c r="BA115" s="31">
        <f t="shared" si="303"/>
        <v>212.76</v>
      </c>
      <c r="BB115" s="31">
        <f t="shared" si="304"/>
        <v>241.29</v>
      </c>
      <c r="BC115" s="31">
        <f t="shared" si="305"/>
        <v>174.25</v>
      </c>
      <c r="BD115" s="31">
        <f t="shared" si="306"/>
        <v>451.63</v>
      </c>
      <c r="BE115" s="31">
        <f t="shared" si="307"/>
        <v>365.51</v>
      </c>
      <c r="BF115" s="31">
        <f t="shared" si="308"/>
        <v>731.62</v>
      </c>
      <c r="BG115" s="31">
        <f t="shared" si="309"/>
        <v>834.48</v>
      </c>
      <c r="BH115" s="31">
        <f t="shared" si="310"/>
        <v>564.20000000000005</v>
      </c>
      <c r="BI115" s="31">
        <f t="shared" si="311"/>
        <v>1198.29</v>
      </c>
      <c r="BJ115" s="31">
        <f t="shared" si="312"/>
        <v>746.77</v>
      </c>
      <c r="BK115" s="31">
        <f t="shared" si="313"/>
        <v>821.24</v>
      </c>
      <c r="BL115" s="31">
        <f t="shared" si="314"/>
        <v>611.47</v>
      </c>
      <c r="BM115" s="6">
        <f t="shared" ca="1" si="352"/>
        <v>4.4699999999999997E-2</v>
      </c>
      <c r="BN115" s="6">
        <f t="shared" ca="1" si="352"/>
        <v>4.4699999999999997E-2</v>
      </c>
      <c r="BO115" s="6">
        <f t="shared" ca="1" si="352"/>
        <v>4.4699999999999997E-2</v>
      </c>
      <c r="BP115" s="6">
        <f t="shared" ca="1" si="352"/>
        <v>4.4699999999999997E-2</v>
      </c>
      <c r="BQ115" s="6">
        <f t="shared" ca="1" si="352"/>
        <v>4.4699999999999997E-2</v>
      </c>
      <c r="BR115" s="6">
        <f t="shared" ca="1" si="352"/>
        <v>4.4699999999999997E-2</v>
      </c>
      <c r="BS115" s="6">
        <f t="shared" ca="1" si="352"/>
        <v>4.4699999999999997E-2</v>
      </c>
      <c r="BT115" s="6">
        <f t="shared" ca="1" si="352"/>
        <v>4.4699999999999997E-2</v>
      </c>
      <c r="BU115" s="6">
        <f t="shared" ca="1" si="352"/>
        <v>4.4699999999999997E-2</v>
      </c>
      <c r="BV115" s="6">
        <f t="shared" ca="1" si="352"/>
        <v>4.4699999999999997E-2</v>
      </c>
      <c r="BW115" s="6">
        <f t="shared" ca="1" si="352"/>
        <v>4.4699999999999997E-2</v>
      </c>
      <c r="BX115" s="6">
        <f t="shared" ca="1" si="352"/>
        <v>4.4699999999999997E-2</v>
      </c>
      <c r="BY115" s="31">
        <f t="shared" ca="1" si="340"/>
        <v>13586.38</v>
      </c>
      <c r="BZ115" s="31">
        <f t="shared" ca="1" si="341"/>
        <v>15407.85</v>
      </c>
      <c r="CA115" s="31">
        <f t="shared" ca="1" si="342"/>
        <v>11126.92</v>
      </c>
      <c r="CB115" s="31">
        <f t="shared" ca="1" si="343"/>
        <v>5046.96</v>
      </c>
      <c r="CC115" s="31">
        <f t="shared" ca="1" si="344"/>
        <v>4084.6</v>
      </c>
      <c r="CD115" s="31">
        <f t="shared" ca="1" si="345"/>
        <v>8175.83</v>
      </c>
      <c r="CE115" s="31">
        <f t="shared" ca="1" si="346"/>
        <v>6907.65</v>
      </c>
      <c r="CF115" s="31">
        <f t="shared" ca="1" si="347"/>
        <v>4670.3500000000004</v>
      </c>
      <c r="CG115" s="31">
        <f t="shared" ca="1" si="348"/>
        <v>9919.16</v>
      </c>
      <c r="CH115" s="31">
        <f t="shared" ca="1" si="349"/>
        <v>11921.73</v>
      </c>
      <c r="CI115" s="31">
        <f t="shared" ca="1" si="350"/>
        <v>13110.5</v>
      </c>
      <c r="CJ115" s="31">
        <f t="shared" ca="1" si="351"/>
        <v>9761.7000000000007</v>
      </c>
      <c r="CK115" s="32">
        <f t="shared" ca="1" si="315"/>
        <v>1671.7</v>
      </c>
      <c r="CL115" s="32">
        <f t="shared" ca="1" si="316"/>
        <v>1895.82</v>
      </c>
      <c r="CM115" s="32">
        <f t="shared" ca="1" si="317"/>
        <v>1369.08</v>
      </c>
      <c r="CN115" s="32">
        <f t="shared" ca="1" si="318"/>
        <v>620.99</v>
      </c>
      <c r="CO115" s="32">
        <f t="shared" ca="1" si="319"/>
        <v>502.58</v>
      </c>
      <c r="CP115" s="32">
        <f t="shared" ca="1" si="320"/>
        <v>1005.98</v>
      </c>
      <c r="CQ115" s="32">
        <f t="shared" ca="1" si="321"/>
        <v>849.93</v>
      </c>
      <c r="CR115" s="32">
        <f t="shared" ca="1" si="322"/>
        <v>574.65</v>
      </c>
      <c r="CS115" s="32">
        <f t="shared" ca="1" si="323"/>
        <v>1220.48</v>
      </c>
      <c r="CT115" s="32">
        <f t="shared" ca="1" si="324"/>
        <v>1466.88</v>
      </c>
      <c r="CU115" s="32">
        <f t="shared" ca="1" si="325"/>
        <v>1613.15</v>
      </c>
      <c r="CV115" s="32">
        <f t="shared" ca="1" si="326"/>
        <v>1201.0999999999999</v>
      </c>
      <c r="CW115" s="31">
        <f t="shared" ca="1" si="327"/>
        <v>3130.6399999999994</v>
      </c>
      <c r="CX115" s="31">
        <f t="shared" ca="1" si="328"/>
        <v>3550.3500000000013</v>
      </c>
      <c r="CY115" s="31">
        <f t="shared" ca="1" si="329"/>
        <v>2563.92</v>
      </c>
      <c r="CZ115" s="31">
        <f t="shared" ca="1" si="330"/>
        <v>790.34999999999957</v>
      </c>
      <c r="DA115" s="31">
        <f t="shared" ca="1" si="331"/>
        <v>639.65000000000032</v>
      </c>
      <c r="DB115" s="31">
        <f t="shared" ca="1" si="332"/>
        <v>1280.33</v>
      </c>
      <c r="DC115" s="31">
        <f t="shared" ca="1" si="333"/>
        <v>865.37999999999965</v>
      </c>
      <c r="DD115" s="31">
        <f t="shared" ca="1" si="334"/>
        <v>585.10000000000014</v>
      </c>
      <c r="DE115" s="31">
        <f t="shared" ca="1" si="335"/>
        <v>1242.6699999999992</v>
      </c>
      <c r="DF115" s="31">
        <f t="shared" ca="1" si="336"/>
        <v>2186.9900000000002</v>
      </c>
      <c r="DG115" s="31">
        <f t="shared" ca="1" si="337"/>
        <v>2405.0499999999993</v>
      </c>
      <c r="DH115" s="31">
        <f t="shared" ca="1" si="338"/>
        <v>1790.7300000000007</v>
      </c>
      <c r="DI115" s="32">
        <f t="shared" ca="1" si="267"/>
        <v>156.53</v>
      </c>
      <c r="DJ115" s="32">
        <f t="shared" ca="1" si="268"/>
        <v>177.52</v>
      </c>
      <c r="DK115" s="32">
        <f t="shared" ca="1" si="269"/>
        <v>128.19999999999999</v>
      </c>
      <c r="DL115" s="32">
        <f t="shared" ca="1" si="270"/>
        <v>39.520000000000003</v>
      </c>
      <c r="DM115" s="32">
        <f t="shared" ca="1" si="271"/>
        <v>31.98</v>
      </c>
      <c r="DN115" s="32">
        <f t="shared" ca="1" si="272"/>
        <v>64.02</v>
      </c>
      <c r="DO115" s="32">
        <f t="shared" ca="1" si="273"/>
        <v>43.27</v>
      </c>
      <c r="DP115" s="32">
        <f t="shared" ca="1" si="274"/>
        <v>29.26</v>
      </c>
      <c r="DQ115" s="32">
        <f t="shared" ca="1" si="275"/>
        <v>62.13</v>
      </c>
      <c r="DR115" s="32">
        <f t="shared" ca="1" si="276"/>
        <v>109.35</v>
      </c>
      <c r="DS115" s="32">
        <f t="shared" ca="1" si="277"/>
        <v>120.25</v>
      </c>
      <c r="DT115" s="32">
        <f t="shared" ca="1" si="278"/>
        <v>89.54</v>
      </c>
      <c r="DU115" s="31">
        <f t="shared" ca="1" si="279"/>
        <v>423.18</v>
      </c>
      <c r="DV115" s="31">
        <f t="shared" ca="1" si="280"/>
        <v>473.15</v>
      </c>
      <c r="DW115" s="31">
        <f t="shared" ca="1" si="281"/>
        <v>337.12</v>
      </c>
      <c r="DX115" s="31">
        <f t="shared" ca="1" si="282"/>
        <v>102.41</v>
      </c>
      <c r="DY115" s="31">
        <f t="shared" ca="1" si="283"/>
        <v>81.709999999999994</v>
      </c>
      <c r="DZ115" s="31">
        <f t="shared" ca="1" si="284"/>
        <v>161.1</v>
      </c>
      <c r="EA115" s="31">
        <f t="shared" ca="1" si="285"/>
        <v>107.3</v>
      </c>
      <c r="EB115" s="31">
        <f t="shared" ca="1" si="286"/>
        <v>71.430000000000007</v>
      </c>
      <c r="EC115" s="31">
        <f t="shared" ca="1" si="287"/>
        <v>149.34</v>
      </c>
      <c r="ED115" s="31">
        <f t="shared" ca="1" si="288"/>
        <v>258.79000000000002</v>
      </c>
      <c r="EE115" s="31">
        <f t="shared" ca="1" si="289"/>
        <v>280.01</v>
      </c>
      <c r="EF115" s="31">
        <f t="shared" ca="1" si="290"/>
        <v>205.18</v>
      </c>
      <c r="EG115" s="32">
        <f t="shared" ca="1" si="291"/>
        <v>3710.3499999999995</v>
      </c>
      <c r="EH115" s="32">
        <f t="shared" ca="1" si="292"/>
        <v>4201.0200000000013</v>
      </c>
      <c r="EI115" s="32">
        <f t="shared" ca="1" si="293"/>
        <v>3029.24</v>
      </c>
      <c r="EJ115" s="32">
        <f t="shared" ca="1" si="294"/>
        <v>932.27999999999952</v>
      </c>
      <c r="EK115" s="32">
        <f t="shared" ca="1" si="295"/>
        <v>753.34000000000037</v>
      </c>
      <c r="EL115" s="32">
        <f t="shared" ca="1" si="296"/>
        <v>1505.4499999999998</v>
      </c>
      <c r="EM115" s="32">
        <f t="shared" ca="1" si="297"/>
        <v>1015.9499999999996</v>
      </c>
      <c r="EN115" s="32">
        <f t="shared" ca="1" si="298"/>
        <v>685.79000000000019</v>
      </c>
      <c r="EO115" s="32">
        <f t="shared" ca="1" si="299"/>
        <v>1454.1399999999992</v>
      </c>
      <c r="EP115" s="32">
        <f t="shared" ca="1" si="300"/>
        <v>2555.13</v>
      </c>
      <c r="EQ115" s="32">
        <f t="shared" ca="1" si="301"/>
        <v>2805.3099999999995</v>
      </c>
      <c r="ER115" s="32">
        <f t="shared" ca="1" si="302"/>
        <v>2085.4500000000007</v>
      </c>
    </row>
    <row r="116" spans="1:148" x14ac:dyDescent="0.25">
      <c r="A116" t="s">
        <v>511</v>
      </c>
      <c r="B116" s="1" t="s">
        <v>50</v>
      </c>
      <c r="C116" t="str">
        <f t="shared" ca="1" si="265"/>
        <v>PH1</v>
      </c>
      <c r="D116" t="str">
        <f t="shared" ca="1" si="266"/>
        <v>Poplar Hill #1</v>
      </c>
      <c r="E116" s="48">
        <v>2360.8816000000002</v>
      </c>
      <c r="F116" s="48">
        <v>648.19719999999995</v>
      </c>
      <c r="G116" s="48">
        <v>10980.471600000001</v>
      </c>
      <c r="H116" s="48">
        <v>7330.1171999999997</v>
      </c>
      <c r="I116" s="48">
        <v>5383.9884000000002</v>
      </c>
      <c r="J116" s="48">
        <v>9879.1952000000001</v>
      </c>
      <c r="K116" s="48">
        <v>2097.7572</v>
      </c>
      <c r="L116" s="48">
        <v>3408.4232000000002</v>
      </c>
      <c r="M116" s="48">
        <v>1038.9428</v>
      </c>
      <c r="N116" s="48">
        <v>4619.79</v>
      </c>
      <c r="O116" s="48">
        <v>3039.7528000000002</v>
      </c>
      <c r="P116" s="48">
        <v>9792.3251999999993</v>
      </c>
      <c r="Q116" s="32">
        <v>97033.55</v>
      </c>
      <c r="R116" s="32">
        <v>17900.89</v>
      </c>
      <c r="S116" s="32">
        <v>174710.09</v>
      </c>
      <c r="T116" s="32">
        <v>103708.4</v>
      </c>
      <c r="U116" s="32">
        <v>102855.48</v>
      </c>
      <c r="V116" s="32">
        <v>148901.34</v>
      </c>
      <c r="W116" s="32">
        <v>68485.789999999994</v>
      </c>
      <c r="X116" s="32">
        <v>92475.23</v>
      </c>
      <c r="Y116" s="32">
        <v>26758.83</v>
      </c>
      <c r="Z116" s="32">
        <v>152132.03</v>
      </c>
      <c r="AA116" s="32">
        <v>46742.76</v>
      </c>
      <c r="AB116" s="32">
        <v>304670.78999999998</v>
      </c>
      <c r="AC116" s="2">
        <v>-6.88</v>
      </c>
      <c r="AD116" s="2">
        <v>-6.88</v>
      </c>
      <c r="AE116" s="2">
        <v>-6.88</v>
      </c>
      <c r="AF116" s="2">
        <v>-6.88</v>
      </c>
      <c r="AG116" s="2">
        <v>-6.88</v>
      </c>
      <c r="AH116" s="2">
        <v>-6.88</v>
      </c>
      <c r="AI116" s="2">
        <v>-6.88</v>
      </c>
      <c r="AJ116" s="2">
        <v>-6.88</v>
      </c>
      <c r="AK116" s="2">
        <v>-6.88</v>
      </c>
      <c r="AL116" s="2">
        <v>-6.88</v>
      </c>
      <c r="AM116" s="2">
        <v>-6.88</v>
      </c>
      <c r="AN116" s="2">
        <v>-6.88</v>
      </c>
      <c r="AO116" s="33">
        <v>-6675.91</v>
      </c>
      <c r="AP116" s="33">
        <v>-1231.58</v>
      </c>
      <c r="AQ116" s="33">
        <v>-12020.05</v>
      </c>
      <c r="AR116" s="33">
        <v>-7135.14</v>
      </c>
      <c r="AS116" s="33">
        <v>-7076.46</v>
      </c>
      <c r="AT116" s="33">
        <v>-10244.41</v>
      </c>
      <c r="AU116" s="33">
        <v>-4711.82</v>
      </c>
      <c r="AV116" s="33">
        <v>-6362.3</v>
      </c>
      <c r="AW116" s="33">
        <v>-1841.01</v>
      </c>
      <c r="AX116" s="33">
        <v>-10466.68</v>
      </c>
      <c r="AY116" s="33">
        <v>-3215.9</v>
      </c>
      <c r="AZ116" s="33">
        <v>-20961.349999999999</v>
      </c>
      <c r="BA116" s="31">
        <f t="shared" si="303"/>
        <v>67.92</v>
      </c>
      <c r="BB116" s="31">
        <f t="shared" si="304"/>
        <v>12.53</v>
      </c>
      <c r="BC116" s="31">
        <f t="shared" si="305"/>
        <v>122.3</v>
      </c>
      <c r="BD116" s="31">
        <f t="shared" si="306"/>
        <v>414.83</v>
      </c>
      <c r="BE116" s="31">
        <f t="shared" si="307"/>
        <v>411.42</v>
      </c>
      <c r="BF116" s="31">
        <f t="shared" si="308"/>
        <v>595.61</v>
      </c>
      <c r="BG116" s="31">
        <f t="shared" si="309"/>
        <v>369.82</v>
      </c>
      <c r="BH116" s="31">
        <f t="shared" si="310"/>
        <v>499.37</v>
      </c>
      <c r="BI116" s="31">
        <f t="shared" si="311"/>
        <v>144.5</v>
      </c>
      <c r="BJ116" s="31">
        <f t="shared" si="312"/>
        <v>425.97</v>
      </c>
      <c r="BK116" s="31">
        <f t="shared" si="313"/>
        <v>130.88</v>
      </c>
      <c r="BL116" s="31">
        <f t="shared" si="314"/>
        <v>853.08</v>
      </c>
      <c r="BM116" s="6">
        <f t="shared" ca="1" si="352"/>
        <v>-0.12</v>
      </c>
      <c r="BN116" s="6">
        <f t="shared" ca="1" si="352"/>
        <v>-0.12</v>
      </c>
      <c r="BO116" s="6">
        <f t="shared" ca="1" si="352"/>
        <v>-0.12</v>
      </c>
      <c r="BP116" s="6">
        <f t="shared" ca="1" si="352"/>
        <v>-0.12</v>
      </c>
      <c r="BQ116" s="6">
        <f t="shared" ca="1" si="352"/>
        <v>-0.12</v>
      </c>
      <c r="BR116" s="6">
        <f t="shared" ca="1" si="352"/>
        <v>-0.12</v>
      </c>
      <c r="BS116" s="6">
        <f t="shared" ca="1" si="352"/>
        <v>-0.12</v>
      </c>
      <c r="BT116" s="6">
        <f t="shared" ca="1" si="352"/>
        <v>-0.12</v>
      </c>
      <c r="BU116" s="6">
        <f t="shared" ca="1" si="352"/>
        <v>-0.12</v>
      </c>
      <c r="BV116" s="6">
        <f t="shared" ca="1" si="352"/>
        <v>-0.12</v>
      </c>
      <c r="BW116" s="6">
        <f t="shared" ca="1" si="352"/>
        <v>-0.12</v>
      </c>
      <c r="BX116" s="6">
        <f t="shared" ca="1" si="352"/>
        <v>-0.12</v>
      </c>
      <c r="BY116" s="31">
        <f t="shared" ca="1" si="340"/>
        <v>-11644.03</v>
      </c>
      <c r="BZ116" s="31">
        <f t="shared" ca="1" si="341"/>
        <v>-2148.11</v>
      </c>
      <c r="CA116" s="31">
        <f t="shared" ca="1" si="342"/>
        <v>-20965.21</v>
      </c>
      <c r="CB116" s="31">
        <f t="shared" ca="1" si="343"/>
        <v>-12445.01</v>
      </c>
      <c r="CC116" s="31">
        <f t="shared" ca="1" si="344"/>
        <v>-12342.66</v>
      </c>
      <c r="CD116" s="31">
        <f t="shared" ca="1" si="345"/>
        <v>-17868.16</v>
      </c>
      <c r="CE116" s="31">
        <f t="shared" ca="1" si="346"/>
        <v>-8218.2900000000009</v>
      </c>
      <c r="CF116" s="31">
        <f t="shared" ca="1" si="347"/>
        <v>-11097.03</v>
      </c>
      <c r="CG116" s="31">
        <f t="shared" ca="1" si="348"/>
        <v>-3211.06</v>
      </c>
      <c r="CH116" s="31">
        <f t="shared" ca="1" si="349"/>
        <v>-18255.84</v>
      </c>
      <c r="CI116" s="31">
        <f t="shared" ca="1" si="350"/>
        <v>-5609.13</v>
      </c>
      <c r="CJ116" s="31">
        <f t="shared" ca="1" si="351"/>
        <v>-36560.49</v>
      </c>
      <c r="CK116" s="32">
        <f t="shared" ca="1" si="315"/>
        <v>533.67999999999995</v>
      </c>
      <c r="CL116" s="32">
        <f t="shared" ca="1" si="316"/>
        <v>98.45</v>
      </c>
      <c r="CM116" s="32">
        <f t="shared" ca="1" si="317"/>
        <v>960.91</v>
      </c>
      <c r="CN116" s="32">
        <f t="shared" ca="1" si="318"/>
        <v>570.4</v>
      </c>
      <c r="CO116" s="32">
        <f t="shared" ca="1" si="319"/>
        <v>565.71</v>
      </c>
      <c r="CP116" s="32">
        <f t="shared" ca="1" si="320"/>
        <v>818.96</v>
      </c>
      <c r="CQ116" s="32">
        <f t="shared" ca="1" si="321"/>
        <v>376.67</v>
      </c>
      <c r="CR116" s="32">
        <f t="shared" ca="1" si="322"/>
        <v>508.61</v>
      </c>
      <c r="CS116" s="32">
        <f t="shared" ca="1" si="323"/>
        <v>147.16999999999999</v>
      </c>
      <c r="CT116" s="32">
        <f t="shared" ca="1" si="324"/>
        <v>836.73</v>
      </c>
      <c r="CU116" s="32">
        <f t="shared" ca="1" si="325"/>
        <v>257.08999999999997</v>
      </c>
      <c r="CV116" s="32">
        <f t="shared" ca="1" si="326"/>
        <v>1675.69</v>
      </c>
      <c r="CW116" s="31">
        <f t="shared" ca="1" si="327"/>
        <v>-4502.3600000000006</v>
      </c>
      <c r="CX116" s="31">
        <f t="shared" ca="1" si="328"/>
        <v>-830.61000000000035</v>
      </c>
      <c r="CY116" s="31">
        <f t="shared" ca="1" si="329"/>
        <v>-8106.55</v>
      </c>
      <c r="CZ116" s="31">
        <f t="shared" ca="1" si="330"/>
        <v>-5154.3</v>
      </c>
      <c r="DA116" s="31">
        <f t="shared" ca="1" si="331"/>
        <v>-5111.9100000000008</v>
      </c>
      <c r="DB116" s="31">
        <f t="shared" ca="1" si="332"/>
        <v>-7400.4000000000005</v>
      </c>
      <c r="DC116" s="31">
        <f t="shared" ca="1" si="333"/>
        <v>-3499.6200000000013</v>
      </c>
      <c r="DD116" s="31">
        <f t="shared" ca="1" si="334"/>
        <v>-4725.49</v>
      </c>
      <c r="DE116" s="31">
        <f t="shared" ca="1" si="335"/>
        <v>-1367.3799999999999</v>
      </c>
      <c r="DF116" s="31">
        <f t="shared" ca="1" si="336"/>
        <v>-7378.4000000000005</v>
      </c>
      <c r="DG116" s="31">
        <f t="shared" ca="1" si="337"/>
        <v>-2267.02</v>
      </c>
      <c r="DH116" s="31">
        <f t="shared" ca="1" si="338"/>
        <v>-14776.529999999997</v>
      </c>
      <c r="DI116" s="32">
        <f t="shared" ca="1" si="267"/>
        <v>-225.12</v>
      </c>
      <c r="DJ116" s="32">
        <f t="shared" ca="1" si="268"/>
        <v>-41.53</v>
      </c>
      <c r="DK116" s="32">
        <f t="shared" ca="1" si="269"/>
        <v>-405.33</v>
      </c>
      <c r="DL116" s="32">
        <f t="shared" ca="1" si="270"/>
        <v>-257.72000000000003</v>
      </c>
      <c r="DM116" s="32">
        <f t="shared" ca="1" si="271"/>
        <v>-255.6</v>
      </c>
      <c r="DN116" s="32">
        <f t="shared" ca="1" si="272"/>
        <v>-370.02</v>
      </c>
      <c r="DO116" s="32">
        <f t="shared" ca="1" si="273"/>
        <v>-174.98</v>
      </c>
      <c r="DP116" s="32">
        <f t="shared" ca="1" si="274"/>
        <v>-236.27</v>
      </c>
      <c r="DQ116" s="32">
        <f t="shared" ca="1" si="275"/>
        <v>-68.37</v>
      </c>
      <c r="DR116" s="32">
        <f t="shared" ca="1" si="276"/>
        <v>-368.92</v>
      </c>
      <c r="DS116" s="32">
        <f t="shared" ca="1" si="277"/>
        <v>-113.35</v>
      </c>
      <c r="DT116" s="32">
        <f t="shared" ca="1" si="278"/>
        <v>-738.83</v>
      </c>
      <c r="DU116" s="31">
        <f t="shared" ca="1" si="279"/>
        <v>-608.61</v>
      </c>
      <c r="DV116" s="31">
        <f t="shared" ca="1" si="280"/>
        <v>-110.69</v>
      </c>
      <c r="DW116" s="31">
        <f t="shared" ca="1" si="281"/>
        <v>-1065.9000000000001</v>
      </c>
      <c r="DX116" s="31">
        <f t="shared" ca="1" si="282"/>
        <v>-667.9</v>
      </c>
      <c r="DY116" s="31">
        <f t="shared" ca="1" si="283"/>
        <v>-652.98</v>
      </c>
      <c r="DZ116" s="31">
        <f t="shared" ca="1" si="284"/>
        <v>-931.2</v>
      </c>
      <c r="EA116" s="31">
        <f t="shared" ca="1" si="285"/>
        <v>-433.9</v>
      </c>
      <c r="EB116" s="31">
        <f t="shared" ca="1" si="286"/>
        <v>-576.89</v>
      </c>
      <c r="EC116" s="31">
        <f t="shared" ca="1" si="287"/>
        <v>-164.32</v>
      </c>
      <c r="ED116" s="31">
        <f t="shared" ca="1" si="288"/>
        <v>-873.09</v>
      </c>
      <c r="EE116" s="31">
        <f t="shared" ca="1" si="289"/>
        <v>-263.94</v>
      </c>
      <c r="EF116" s="31">
        <f t="shared" ca="1" si="290"/>
        <v>-1693.1</v>
      </c>
      <c r="EG116" s="32">
        <f t="shared" ca="1" si="291"/>
        <v>-5336.09</v>
      </c>
      <c r="EH116" s="32">
        <f t="shared" ca="1" si="292"/>
        <v>-982.83000000000038</v>
      </c>
      <c r="EI116" s="32">
        <f t="shared" ca="1" si="293"/>
        <v>-9577.7800000000007</v>
      </c>
      <c r="EJ116" s="32">
        <f t="shared" ca="1" si="294"/>
        <v>-6079.92</v>
      </c>
      <c r="EK116" s="32">
        <f t="shared" ca="1" si="295"/>
        <v>-6020.4900000000016</v>
      </c>
      <c r="EL116" s="32">
        <f t="shared" ca="1" si="296"/>
        <v>-8701.6200000000008</v>
      </c>
      <c r="EM116" s="32">
        <f t="shared" ca="1" si="297"/>
        <v>-4108.5000000000009</v>
      </c>
      <c r="EN116" s="32">
        <f t="shared" ca="1" si="298"/>
        <v>-5538.6500000000005</v>
      </c>
      <c r="EO116" s="32">
        <f t="shared" ca="1" si="299"/>
        <v>-1600.07</v>
      </c>
      <c r="EP116" s="32">
        <f t="shared" ca="1" si="300"/>
        <v>-8620.41</v>
      </c>
      <c r="EQ116" s="32">
        <f t="shared" ca="1" si="301"/>
        <v>-2644.31</v>
      </c>
      <c r="ER116" s="32">
        <f t="shared" ca="1" si="302"/>
        <v>-17208.459999999995</v>
      </c>
    </row>
    <row r="117" spans="1:148" x14ac:dyDescent="0.25">
      <c r="A117" t="s">
        <v>477</v>
      </c>
      <c r="B117" s="1" t="s">
        <v>56</v>
      </c>
      <c r="C117" t="str">
        <f t="shared" ca="1" si="265"/>
        <v>PKNE</v>
      </c>
      <c r="D117" t="str">
        <f t="shared" ca="1" si="266"/>
        <v>Cowley Ridge Phase 1 Wind Facility</v>
      </c>
      <c r="E117" s="48">
        <v>2123.6131999999998</v>
      </c>
      <c r="F117" s="48">
        <v>2388.1606999999999</v>
      </c>
      <c r="G117" s="48">
        <v>0</v>
      </c>
      <c r="H117" s="48">
        <v>0</v>
      </c>
      <c r="Q117" s="32">
        <v>39634.25</v>
      </c>
      <c r="R117" s="32">
        <v>39915.730000000003</v>
      </c>
      <c r="S117" s="32">
        <v>0</v>
      </c>
      <c r="T117" s="32">
        <v>0</v>
      </c>
      <c r="U117" s="32"/>
      <c r="V117" s="32"/>
      <c r="W117" s="32"/>
      <c r="X117" s="32"/>
      <c r="Y117" s="32"/>
      <c r="Z117" s="32"/>
      <c r="AA117" s="32"/>
      <c r="AB117" s="32"/>
      <c r="AC117" s="2">
        <v>4.1900000000000004</v>
      </c>
      <c r="AD117" s="2">
        <v>4.1900000000000004</v>
      </c>
      <c r="AE117" s="2">
        <v>4.1900000000000004</v>
      </c>
      <c r="AF117" s="2">
        <v>4.1900000000000004</v>
      </c>
      <c r="AO117" s="33">
        <v>1660.68</v>
      </c>
      <c r="AP117" s="33">
        <v>1672.47</v>
      </c>
      <c r="AQ117" s="33">
        <v>0</v>
      </c>
      <c r="AR117" s="33">
        <v>0</v>
      </c>
      <c r="AS117" s="33"/>
      <c r="AT117" s="33"/>
      <c r="AU117" s="33"/>
      <c r="AV117" s="33"/>
      <c r="AW117" s="33"/>
      <c r="AX117" s="33"/>
      <c r="AY117" s="33"/>
      <c r="AZ117" s="33"/>
      <c r="BA117" s="31">
        <f t="shared" si="303"/>
        <v>27.74</v>
      </c>
      <c r="BB117" s="31">
        <f t="shared" si="304"/>
        <v>27.94</v>
      </c>
      <c r="BC117" s="31">
        <f t="shared" si="305"/>
        <v>0</v>
      </c>
      <c r="BD117" s="31">
        <f t="shared" si="306"/>
        <v>0</v>
      </c>
      <c r="BE117" s="31">
        <f t="shared" si="307"/>
        <v>0</v>
      </c>
      <c r="BF117" s="31">
        <f t="shared" si="308"/>
        <v>0</v>
      </c>
      <c r="BG117" s="31">
        <f t="shared" si="309"/>
        <v>0</v>
      </c>
      <c r="BH117" s="31">
        <f t="shared" si="310"/>
        <v>0</v>
      </c>
      <c r="BI117" s="31">
        <f t="shared" si="311"/>
        <v>0</v>
      </c>
      <c r="BJ117" s="31">
        <f t="shared" si="312"/>
        <v>0</v>
      </c>
      <c r="BK117" s="31">
        <f t="shared" si="313"/>
        <v>0</v>
      </c>
      <c r="BL117" s="31">
        <f t="shared" si="314"/>
        <v>0</v>
      </c>
      <c r="BM117" s="6">
        <f t="shared" ca="1" si="352"/>
        <v>8.8700000000000001E-2</v>
      </c>
      <c r="BN117" s="6">
        <f t="shared" ca="1" si="352"/>
        <v>8.8700000000000001E-2</v>
      </c>
      <c r="BO117" s="6">
        <f t="shared" ca="1" si="352"/>
        <v>8.8700000000000001E-2</v>
      </c>
      <c r="BP117" s="6">
        <f t="shared" ca="1" si="352"/>
        <v>8.8700000000000001E-2</v>
      </c>
      <c r="BQ117" s="6">
        <f t="shared" ca="1" si="352"/>
        <v>8.8700000000000001E-2</v>
      </c>
      <c r="BR117" s="6">
        <f t="shared" ca="1" si="352"/>
        <v>8.8700000000000001E-2</v>
      </c>
      <c r="BS117" s="6">
        <f t="shared" ca="1" si="352"/>
        <v>8.8700000000000001E-2</v>
      </c>
      <c r="BT117" s="6">
        <f t="shared" ca="1" si="352"/>
        <v>8.8700000000000001E-2</v>
      </c>
      <c r="BU117" s="6">
        <f t="shared" ca="1" si="352"/>
        <v>8.8700000000000001E-2</v>
      </c>
      <c r="BV117" s="6">
        <f t="shared" ca="1" si="352"/>
        <v>8.8700000000000001E-2</v>
      </c>
      <c r="BW117" s="6">
        <f t="shared" ca="1" si="352"/>
        <v>8.8700000000000001E-2</v>
      </c>
      <c r="BX117" s="6">
        <f t="shared" ca="1" si="352"/>
        <v>8.8700000000000001E-2</v>
      </c>
      <c r="BY117" s="31">
        <f t="shared" ca="1" si="340"/>
        <v>3515.56</v>
      </c>
      <c r="BZ117" s="31">
        <f t="shared" ca="1" si="341"/>
        <v>3540.53</v>
      </c>
      <c r="CA117" s="31">
        <f t="shared" ca="1" si="342"/>
        <v>0</v>
      </c>
      <c r="CB117" s="31">
        <f t="shared" ca="1" si="343"/>
        <v>0</v>
      </c>
      <c r="CC117" s="31">
        <f t="shared" ca="1" si="344"/>
        <v>0</v>
      </c>
      <c r="CD117" s="31">
        <f t="shared" ca="1" si="345"/>
        <v>0</v>
      </c>
      <c r="CE117" s="31">
        <f t="shared" ca="1" si="346"/>
        <v>0</v>
      </c>
      <c r="CF117" s="31">
        <f t="shared" ca="1" si="347"/>
        <v>0</v>
      </c>
      <c r="CG117" s="31">
        <f t="shared" ca="1" si="348"/>
        <v>0</v>
      </c>
      <c r="CH117" s="31">
        <f t="shared" ca="1" si="349"/>
        <v>0</v>
      </c>
      <c r="CI117" s="31">
        <f t="shared" ca="1" si="350"/>
        <v>0</v>
      </c>
      <c r="CJ117" s="31">
        <f t="shared" ca="1" si="351"/>
        <v>0</v>
      </c>
      <c r="CK117" s="32">
        <f t="shared" ca="1" si="315"/>
        <v>217.99</v>
      </c>
      <c r="CL117" s="32">
        <f t="shared" ca="1" si="316"/>
        <v>219.54</v>
      </c>
      <c r="CM117" s="32">
        <f t="shared" ca="1" si="317"/>
        <v>0</v>
      </c>
      <c r="CN117" s="32">
        <f t="shared" ca="1" si="318"/>
        <v>0</v>
      </c>
      <c r="CO117" s="32">
        <f t="shared" ca="1" si="319"/>
        <v>0</v>
      </c>
      <c r="CP117" s="32">
        <f t="shared" ca="1" si="320"/>
        <v>0</v>
      </c>
      <c r="CQ117" s="32">
        <f t="shared" ca="1" si="321"/>
        <v>0</v>
      </c>
      <c r="CR117" s="32">
        <f t="shared" ca="1" si="322"/>
        <v>0</v>
      </c>
      <c r="CS117" s="32">
        <f t="shared" ca="1" si="323"/>
        <v>0</v>
      </c>
      <c r="CT117" s="32">
        <f t="shared" ca="1" si="324"/>
        <v>0</v>
      </c>
      <c r="CU117" s="32">
        <f t="shared" ca="1" si="325"/>
        <v>0</v>
      </c>
      <c r="CV117" s="32">
        <f t="shared" ca="1" si="326"/>
        <v>0</v>
      </c>
      <c r="CW117" s="31">
        <f t="shared" ca="1" si="327"/>
        <v>2045.1299999999999</v>
      </c>
      <c r="CX117" s="31">
        <f t="shared" ca="1" si="328"/>
        <v>2059.6600000000003</v>
      </c>
      <c r="CY117" s="31">
        <f t="shared" ca="1" si="329"/>
        <v>0</v>
      </c>
      <c r="CZ117" s="31">
        <f t="shared" ca="1" si="330"/>
        <v>0</v>
      </c>
      <c r="DA117" s="31">
        <f t="shared" ca="1" si="331"/>
        <v>0</v>
      </c>
      <c r="DB117" s="31">
        <f t="shared" ca="1" si="332"/>
        <v>0</v>
      </c>
      <c r="DC117" s="31">
        <f t="shared" ca="1" si="333"/>
        <v>0</v>
      </c>
      <c r="DD117" s="31">
        <f t="shared" ca="1" si="334"/>
        <v>0</v>
      </c>
      <c r="DE117" s="31">
        <f t="shared" ca="1" si="335"/>
        <v>0</v>
      </c>
      <c r="DF117" s="31">
        <f t="shared" ca="1" si="336"/>
        <v>0</v>
      </c>
      <c r="DG117" s="31">
        <f t="shared" ca="1" si="337"/>
        <v>0</v>
      </c>
      <c r="DH117" s="31">
        <f t="shared" ca="1" si="338"/>
        <v>0</v>
      </c>
      <c r="DI117" s="32">
        <f t="shared" ca="1" si="267"/>
        <v>102.26</v>
      </c>
      <c r="DJ117" s="32">
        <f t="shared" ca="1" si="268"/>
        <v>102.98</v>
      </c>
      <c r="DK117" s="32">
        <f t="shared" ca="1" si="269"/>
        <v>0</v>
      </c>
      <c r="DL117" s="32">
        <f t="shared" ca="1" si="270"/>
        <v>0</v>
      </c>
      <c r="DM117" s="32">
        <f t="shared" ca="1" si="271"/>
        <v>0</v>
      </c>
      <c r="DN117" s="32">
        <f t="shared" ca="1" si="272"/>
        <v>0</v>
      </c>
      <c r="DO117" s="32">
        <f t="shared" ca="1" si="273"/>
        <v>0</v>
      </c>
      <c r="DP117" s="32">
        <f t="shared" ca="1" si="274"/>
        <v>0</v>
      </c>
      <c r="DQ117" s="32">
        <f t="shared" ca="1" si="275"/>
        <v>0</v>
      </c>
      <c r="DR117" s="32">
        <f t="shared" ca="1" si="276"/>
        <v>0</v>
      </c>
      <c r="DS117" s="32">
        <f t="shared" ca="1" si="277"/>
        <v>0</v>
      </c>
      <c r="DT117" s="32">
        <f t="shared" ca="1" si="278"/>
        <v>0</v>
      </c>
      <c r="DU117" s="31">
        <f t="shared" ca="1" si="279"/>
        <v>276.45</v>
      </c>
      <c r="DV117" s="31">
        <f t="shared" ca="1" si="280"/>
        <v>274.49</v>
      </c>
      <c r="DW117" s="31">
        <f t="shared" ca="1" si="281"/>
        <v>0</v>
      </c>
      <c r="DX117" s="31">
        <f t="shared" ca="1" si="282"/>
        <v>0</v>
      </c>
      <c r="DY117" s="31">
        <f t="shared" ca="1" si="283"/>
        <v>0</v>
      </c>
      <c r="DZ117" s="31">
        <f t="shared" ca="1" si="284"/>
        <v>0</v>
      </c>
      <c r="EA117" s="31">
        <f t="shared" ca="1" si="285"/>
        <v>0</v>
      </c>
      <c r="EB117" s="31">
        <f t="shared" ca="1" si="286"/>
        <v>0</v>
      </c>
      <c r="EC117" s="31">
        <f t="shared" ca="1" si="287"/>
        <v>0</v>
      </c>
      <c r="ED117" s="31">
        <f t="shared" ca="1" si="288"/>
        <v>0</v>
      </c>
      <c r="EE117" s="31">
        <f t="shared" ca="1" si="289"/>
        <v>0</v>
      </c>
      <c r="EF117" s="31">
        <f t="shared" ca="1" si="290"/>
        <v>0</v>
      </c>
      <c r="EG117" s="32">
        <f t="shared" ca="1" si="291"/>
        <v>2423.8399999999997</v>
      </c>
      <c r="EH117" s="32">
        <f t="shared" ca="1" si="292"/>
        <v>2437.13</v>
      </c>
      <c r="EI117" s="32">
        <f t="shared" ca="1" si="293"/>
        <v>0</v>
      </c>
      <c r="EJ117" s="32">
        <f t="shared" ca="1" si="294"/>
        <v>0</v>
      </c>
      <c r="EK117" s="32">
        <f t="shared" ca="1" si="295"/>
        <v>0</v>
      </c>
      <c r="EL117" s="32">
        <f t="shared" ca="1" si="296"/>
        <v>0</v>
      </c>
      <c r="EM117" s="32">
        <f t="shared" ca="1" si="297"/>
        <v>0</v>
      </c>
      <c r="EN117" s="32">
        <f t="shared" ca="1" si="298"/>
        <v>0</v>
      </c>
      <c r="EO117" s="32">
        <f t="shared" ca="1" si="299"/>
        <v>0</v>
      </c>
      <c r="EP117" s="32">
        <f t="shared" ca="1" si="300"/>
        <v>0</v>
      </c>
      <c r="EQ117" s="32">
        <f t="shared" ca="1" si="301"/>
        <v>0</v>
      </c>
      <c r="ER117" s="32">
        <f t="shared" ca="1" si="302"/>
        <v>0</v>
      </c>
    </row>
    <row r="118" spans="1:148" x14ac:dyDescent="0.25">
      <c r="A118" t="s">
        <v>466</v>
      </c>
      <c r="B118" s="1" t="s">
        <v>131</v>
      </c>
      <c r="C118" t="str">
        <f t="shared" ca="1" si="265"/>
        <v>POC</v>
      </c>
      <c r="D118" t="str">
        <f t="shared" ca="1" si="266"/>
        <v>Pocaterra Hydro Facility</v>
      </c>
      <c r="E118" s="48">
        <v>3586.2022228000001</v>
      </c>
      <c r="F118" s="48">
        <v>2677.9166518000002</v>
      </c>
      <c r="G118" s="48">
        <v>2943.4946841000001</v>
      </c>
      <c r="H118" s="48">
        <v>2452.0477430999999</v>
      </c>
      <c r="I118" s="48">
        <v>709.72426800000005</v>
      </c>
      <c r="J118" s="48">
        <v>842.79603420000001</v>
      </c>
      <c r="K118" s="48">
        <v>2678.0727001</v>
      </c>
      <c r="L118" s="48">
        <v>1833.8771962999999</v>
      </c>
      <c r="M118" s="48">
        <v>957.73735769999996</v>
      </c>
      <c r="N118" s="48">
        <v>2385.8262061</v>
      </c>
      <c r="O118" s="48">
        <v>226.4728058</v>
      </c>
      <c r="P118" s="48">
        <v>1212.6785768</v>
      </c>
      <c r="Q118" s="32">
        <v>87985.43</v>
      </c>
      <c r="R118" s="32">
        <v>50887.37</v>
      </c>
      <c r="S118" s="32">
        <v>45043.78</v>
      </c>
      <c r="T118" s="32">
        <v>35372.699999999997</v>
      </c>
      <c r="U118" s="32">
        <v>11741.2</v>
      </c>
      <c r="V118" s="32">
        <v>14232.7</v>
      </c>
      <c r="W118" s="32">
        <v>59127.519999999997</v>
      </c>
      <c r="X118" s="32">
        <v>35608.18</v>
      </c>
      <c r="Y118" s="32">
        <v>19313.77</v>
      </c>
      <c r="Z118" s="32">
        <v>64708.72</v>
      </c>
      <c r="AA118" s="32">
        <v>3669.12</v>
      </c>
      <c r="AB118" s="32">
        <v>35875.56</v>
      </c>
      <c r="AC118" s="2">
        <v>1.59</v>
      </c>
      <c r="AD118" s="2">
        <v>1.59</v>
      </c>
      <c r="AE118" s="2">
        <v>1.59</v>
      </c>
      <c r="AF118" s="2">
        <v>1.59</v>
      </c>
      <c r="AG118" s="2">
        <v>1.59</v>
      </c>
      <c r="AH118" s="2">
        <v>1.59</v>
      </c>
      <c r="AI118" s="2">
        <v>1.59</v>
      </c>
      <c r="AJ118" s="2">
        <v>1.59</v>
      </c>
      <c r="AK118" s="2">
        <v>1.59</v>
      </c>
      <c r="AL118" s="2">
        <v>1.59</v>
      </c>
      <c r="AM118" s="2">
        <v>1.59</v>
      </c>
      <c r="AN118" s="2">
        <v>1.59</v>
      </c>
      <c r="AO118" s="33">
        <v>1398.97</v>
      </c>
      <c r="AP118" s="33">
        <v>809.11</v>
      </c>
      <c r="AQ118" s="33">
        <v>716.2</v>
      </c>
      <c r="AR118" s="33">
        <v>562.42999999999995</v>
      </c>
      <c r="AS118" s="33">
        <v>186.69</v>
      </c>
      <c r="AT118" s="33">
        <v>226.3</v>
      </c>
      <c r="AU118" s="33">
        <v>940.13</v>
      </c>
      <c r="AV118" s="33">
        <v>566.16999999999996</v>
      </c>
      <c r="AW118" s="33">
        <v>307.08999999999997</v>
      </c>
      <c r="AX118" s="33">
        <v>1028.8699999999999</v>
      </c>
      <c r="AY118" s="33">
        <v>58.34</v>
      </c>
      <c r="AZ118" s="33">
        <v>570.41999999999996</v>
      </c>
      <c r="BA118" s="31">
        <f t="shared" si="303"/>
        <v>61.59</v>
      </c>
      <c r="BB118" s="31">
        <f t="shared" si="304"/>
        <v>35.619999999999997</v>
      </c>
      <c r="BC118" s="31">
        <f t="shared" si="305"/>
        <v>31.53</v>
      </c>
      <c r="BD118" s="31">
        <f t="shared" si="306"/>
        <v>141.49</v>
      </c>
      <c r="BE118" s="31">
        <f t="shared" si="307"/>
        <v>46.96</v>
      </c>
      <c r="BF118" s="31">
        <f t="shared" si="308"/>
        <v>56.93</v>
      </c>
      <c r="BG118" s="31">
        <f t="shared" si="309"/>
        <v>319.29000000000002</v>
      </c>
      <c r="BH118" s="31">
        <f t="shared" si="310"/>
        <v>192.28</v>
      </c>
      <c r="BI118" s="31">
        <f t="shared" si="311"/>
        <v>104.29</v>
      </c>
      <c r="BJ118" s="31">
        <f t="shared" si="312"/>
        <v>181.18</v>
      </c>
      <c r="BK118" s="31">
        <f t="shared" si="313"/>
        <v>10.27</v>
      </c>
      <c r="BL118" s="31">
        <f t="shared" si="314"/>
        <v>100.45</v>
      </c>
      <c r="BM118" s="6">
        <f t="shared" ca="1" si="352"/>
        <v>2.8999999999999998E-3</v>
      </c>
      <c r="BN118" s="6">
        <f t="shared" ca="1" si="352"/>
        <v>2.8999999999999998E-3</v>
      </c>
      <c r="BO118" s="6">
        <f t="shared" ca="1" si="352"/>
        <v>2.8999999999999998E-3</v>
      </c>
      <c r="BP118" s="6">
        <f t="shared" ca="1" si="352"/>
        <v>2.8999999999999998E-3</v>
      </c>
      <c r="BQ118" s="6">
        <f t="shared" ca="1" si="352"/>
        <v>2.8999999999999998E-3</v>
      </c>
      <c r="BR118" s="6">
        <f t="shared" ca="1" si="352"/>
        <v>2.8999999999999998E-3</v>
      </c>
      <c r="BS118" s="6">
        <f t="shared" ca="1" si="352"/>
        <v>2.8999999999999998E-3</v>
      </c>
      <c r="BT118" s="6">
        <f t="shared" ca="1" si="352"/>
        <v>2.8999999999999998E-3</v>
      </c>
      <c r="BU118" s="6">
        <f t="shared" ca="1" si="352"/>
        <v>2.8999999999999998E-3</v>
      </c>
      <c r="BV118" s="6">
        <f t="shared" ca="1" si="352"/>
        <v>2.8999999999999998E-3</v>
      </c>
      <c r="BW118" s="6">
        <f t="shared" ca="1" si="352"/>
        <v>2.8999999999999998E-3</v>
      </c>
      <c r="BX118" s="6">
        <f t="shared" ca="1" si="352"/>
        <v>2.8999999999999998E-3</v>
      </c>
      <c r="BY118" s="31">
        <f t="shared" ca="1" si="340"/>
        <v>255.16</v>
      </c>
      <c r="BZ118" s="31">
        <f t="shared" ca="1" si="341"/>
        <v>147.57</v>
      </c>
      <c r="CA118" s="31">
        <f t="shared" ca="1" si="342"/>
        <v>130.63</v>
      </c>
      <c r="CB118" s="31">
        <f t="shared" ca="1" si="343"/>
        <v>102.58</v>
      </c>
      <c r="CC118" s="31">
        <f t="shared" ca="1" si="344"/>
        <v>34.049999999999997</v>
      </c>
      <c r="CD118" s="31">
        <f t="shared" ca="1" si="345"/>
        <v>41.27</v>
      </c>
      <c r="CE118" s="31">
        <f t="shared" ca="1" si="346"/>
        <v>171.47</v>
      </c>
      <c r="CF118" s="31">
        <f t="shared" ca="1" si="347"/>
        <v>103.26</v>
      </c>
      <c r="CG118" s="31">
        <f t="shared" ca="1" si="348"/>
        <v>56.01</v>
      </c>
      <c r="CH118" s="31">
        <f t="shared" ca="1" si="349"/>
        <v>187.66</v>
      </c>
      <c r="CI118" s="31">
        <f t="shared" ca="1" si="350"/>
        <v>10.64</v>
      </c>
      <c r="CJ118" s="31">
        <f t="shared" ca="1" si="351"/>
        <v>104.04</v>
      </c>
      <c r="CK118" s="32">
        <f t="shared" ca="1" si="315"/>
        <v>483.92</v>
      </c>
      <c r="CL118" s="32">
        <f t="shared" ca="1" si="316"/>
        <v>279.88</v>
      </c>
      <c r="CM118" s="32">
        <f t="shared" ca="1" si="317"/>
        <v>247.74</v>
      </c>
      <c r="CN118" s="32">
        <f t="shared" ca="1" si="318"/>
        <v>194.55</v>
      </c>
      <c r="CO118" s="32">
        <f t="shared" ca="1" si="319"/>
        <v>64.58</v>
      </c>
      <c r="CP118" s="32">
        <f t="shared" ca="1" si="320"/>
        <v>78.28</v>
      </c>
      <c r="CQ118" s="32">
        <f t="shared" ca="1" si="321"/>
        <v>325.2</v>
      </c>
      <c r="CR118" s="32">
        <f t="shared" ca="1" si="322"/>
        <v>195.84</v>
      </c>
      <c r="CS118" s="32">
        <f t="shared" ca="1" si="323"/>
        <v>106.23</v>
      </c>
      <c r="CT118" s="32">
        <f t="shared" ca="1" si="324"/>
        <v>355.9</v>
      </c>
      <c r="CU118" s="32">
        <f t="shared" ca="1" si="325"/>
        <v>20.18</v>
      </c>
      <c r="CV118" s="32">
        <f t="shared" ca="1" si="326"/>
        <v>197.32</v>
      </c>
      <c r="CW118" s="31">
        <f t="shared" ca="1" si="327"/>
        <v>-721.48</v>
      </c>
      <c r="CX118" s="31">
        <f t="shared" ca="1" si="328"/>
        <v>-417.28000000000003</v>
      </c>
      <c r="CY118" s="31">
        <f t="shared" ca="1" si="329"/>
        <v>-369.36</v>
      </c>
      <c r="CZ118" s="31">
        <f t="shared" ca="1" si="330"/>
        <v>-406.78999999999996</v>
      </c>
      <c r="DA118" s="31">
        <f t="shared" ca="1" si="331"/>
        <v>-135.02000000000001</v>
      </c>
      <c r="DB118" s="31">
        <f t="shared" ca="1" si="332"/>
        <v>-163.68</v>
      </c>
      <c r="DC118" s="31">
        <f t="shared" ca="1" si="333"/>
        <v>-762.75</v>
      </c>
      <c r="DD118" s="31">
        <f t="shared" ca="1" si="334"/>
        <v>-459.34999999999991</v>
      </c>
      <c r="DE118" s="31">
        <f t="shared" ca="1" si="335"/>
        <v>-249.14</v>
      </c>
      <c r="DF118" s="31">
        <f t="shared" ca="1" si="336"/>
        <v>-666.49</v>
      </c>
      <c r="DG118" s="31">
        <f t="shared" ca="1" si="337"/>
        <v>-37.790000000000006</v>
      </c>
      <c r="DH118" s="31">
        <f t="shared" ca="1" si="338"/>
        <v>-369.50999999999993</v>
      </c>
      <c r="DI118" s="32">
        <f t="shared" ca="1" si="267"/>
        <v>-36.07</v>
      </c>
      <c r="DJ118" s="32">
        <f t="shared" ca="1" si="268"/>
        <v>-20.86</v>
      </c>
      <c r="DK118" s="32">
        <f t="shared" ca="1" si="269"/>
        <v>-18.47</v>
      </c>
      <c r="DL118" s="32">
        <f t="shared" ca="1" si="270"/>
        <v>-20.34</v>
      </c>
      <c r="DM118" s="32">
        <f t="shared" ca="1" si="271"/>
        <v>-6.75</v>
      </c>
      <c r="DN118" s="32">
        <f t="shared" ca="1" si="272"/>
        <v>-8.18</v>
      </c>
      <c r="DO118" s="32">
        <f t="shared" ca="1" si="273"/>
        <v>-38.14</v>
      </c>
      <c r="DP118" s="32">
        <f t="shared" ca="1" si="274"/>
        <v>-22.97</v>
      </c>
      <c r="DQ118" s="32">
        <f t="shared" ca="1" si="275"/>
        <v>-12.46</v>
      </c>
      <c r="DR118" s="32">
        <f t="shared" ca="1" si="276"/>
        <v>-33.32</v>
      </c>
      <c r="DS118" s="32">
        <f t="shared" ca="1" si="277"/>
        <v>-1.89</v>
      </c>
      <c r="DT118" s="32">
        <f t="shared" ca="1" si="278"/>
        <v>-18.48</v>
      </c>
      <c r="DU118" s="31">
        <f t="shared" ca="1" si="279"/>
        <v>-97.53</v>
      </c>
      <c r="DV118" s="31">
        <f t="shared" ca="1" si="280"/>
        <v>-55.61</v>
      </c>
      <c r="DW118" s="31">
        <f t="shared" ca="1" si="281"/>
        <v>-48.57</v>
      </c>
      <c r="DX118" s="31">
        <f t="shared" ca="1" si="282"/>
        <v>-52.71</v>
      </c>
      <c r="DY118" s="31">
        <f t="shared" ca="1" si="283"/>
        <v>-17.25</v>
      </c>
      <c r="DZ118" s="31">
        <f t="shared" ca="1" si="284"/>
        <v>-20.6</v>
      </c>
      <c r="EA118" s="31">
        <f t="shared" ca="1" si="285"/>
        <v>-94.57</v>
      </c>
      <c r="EB118" s="31">
        <f t="shared" ca="1" si="286"/>
        <v>-56.08</v>
      </c>
      <c r="EC118" s="31">
        <f t="shared" ca="1" si="287"/>
        <v>-29.94</v>
      </c>
      <c r="ED118" s="31">
        <f t="shared" ca="1" si="288"/>
        <v>-78.87</v>
      </c>
      <c r="EE118" s="31">
        <f t="shared" ca="1" si="289"/>
        <v>-4.4000000000000004</v>
      </c>
      <c r="EF118" s="31">
        <f t="shared" ca="1" si="290"/>
        <v>-42.34</v>
      </c>
      <c r="EG118" s="32">
        <f t="shared" ca="1" si="291"/>
        <v>-855.08</v>
      </c>
      <c r="EH118" s="32">
        <f t="shared" ca="1" si="292"/>
        <v>-493.75000000000006</v>
      </c>
      <c r="EI118" s="32">
        <f t="shared" ca="1" si="293"/>
        <v>-436.40000000000003</v>
      </c>
      <c r="EJ118" s="32">
        <f t="shared" ca="1" si="294"/>
        <v>-479.83999999999992</v>
      </c>
      <c r="EK118" s="32">
        <f t="shared" ca="1" si="295"/>
        <v>-159.02000000000001</v>
      </c>
      <c r="EL118" s="32">
        <f t="shared" ca="1" si="296"/>
        <v>-192.46</v>
      </c>
      <c r="EM118" s="32">
        <f t="shared" ca="1" si="297"/>
        <v>-895.46</v>
      </c>
      <c r="EN118" s="32">
        <f t="shared" ca="1" si="298"/>
        <v>-538.4</v>
      </c>
      <c r="EO118" s="32">
        <f t="shared" ca="1" si="299"/>
        <v>-291.53999999999996</v>
      </c>
      <c r="EP118" s="32">
        <f t="shared" ca="1" si="300"/>
        <v>-778.68000000000006</v>
      </c>
      <c r="EQ118" s="32">
        <f t="shared" ca="1" si="301"/>
        <v>-44.080000000000005</v>
      </c>
      <c r="ER118" s="32">
        <f t="shared" ca="1" si="302"/>
        <v>-430.32999999999993</v>
      </c>
    </row>
    <row r="119" spans="1:148" x14ac:dyDescent="0.25">
      <c r="A119" t="s">
        <v>513</v>
      </c>
      <c r="B119" s="1" t="s">
        <v>11</v>
      </c>
      <c r="C119" t="str">
        <f t="shared" ca="1" si="265"/>
        <v>PR1</v>
      </c>
      <c r="D119" t="str">
        <f t="shared" ca="1" si="266"/>
        <v>Primrose Industrial System</v>
      </c>
      <c r="E119" s="48">
        <v>79.852894899999995</v>
      </c>
      <c r="F119" s="48">
        <v>588.80725259999997</v>
      </c>
      <c r="G119" s="48">
        <v>758.8455821</v>
      </c>
      <c r="H119" s="48">
        <v>3092.7507264999999</v>
      </c>
      <c r="I119" s="48">
        <v>1829.2153685999999</v>
      </c>
      <c r="J119" s="48">
        <v>1961.9760773</v>
      </c>
      <c r="K119" s="48">
        <v>1682.2820475999999</v>
      </c>
      <c r="L119" s="48">
        <v>139.0504364</v>
      </c>
      <c r="M119" s="48">
        <v>156.79627120000001</v>
      </c>
      <c r="N119" s="48">
        <v>950.08032390000005</v>
      </c>
      <c r="O119" s="48">
        <v>1.4162683</v>
      </c>
      <c r="P119" s="48">
        <v>48.645569399999999</v>
      </c>
      <c r="Q119" s="32">
        <v>1461.05</v>
      </c>
      <c r="R119" s="32">
        <v>11445.77</v>
      </c>
      <c r="S119" s="32">
        <v>12385.73</v>
      </c>
      <c r="T119" s="32">
        <v>42876.6</v>
      </c>
      <c r="U119" s="32">
        <v>25817.69</v>
      </c>
      <c r="V119" s="32">
        <v>30064.79</v>
      </c>
      <c r="W119" s="32">
        <v>27628.51</v>
      </c>
      <c r="X119" s="32">
        <v>1807.36</v>
      </c>
      <c r="Y119" s="32">
        <v>2464.5300000000002</v>
      </c>
      <c r="Z119" s="32">
        <v>25392.91</v>
      </c>
      <c r="AA119" s="32">
        <v>31.63</v>
      </c>
      <c r="AB119" s="32">
        <v>1748.89</v>
      </c>
      <c r="AC119" s="2">
        <v>0.99</v>
      </c>
      <c r="AD119" s="2">
        <v>0.99</v>
      </c>
      <c r="AE119" s="2">
        <v>0.99</v>
      </c>
      <c r="AF119" s="2">
        <v>0.99</v>
      </c>
      <c r="AG119" s="2">
        <v>0.99</v>
      </c>
      <c r="AH119" s="2">
        <v>0.99</v>
      </c>
      <c r="AI119" s="2">
        <v>0.99</v>
      </c>
      <c r="AJ119" s="2">
        <v>0.99</v>
      </c>
      <c r="AK119" s="2">
        <v>0.99</v>
      </c>
      <c r="AL119" s="2">
        <v>0.99</v>
      </c>
      <c r="AM119" s="2">
        <v>0.99</v>
      </c>
      <c r="AN119" s="2">
        <v>0.99</v>
      </c>
      <c r="AO119" s="33">
        <v>14.46</v>
      </c>
      <c r="AP119" s="33">
        <v>113.31</v>
      </c>
      <c r="AQ119" s="33">
        <v>122.62</v>
      </c>
      <c r="AR119" s="33">
        <v>424.48</v>
      </c>
      <c r="AS119" s="33">
        <v>255.6</v>
      </c>
      <c r="AT119" s="33">
        <v>297.64</v>
      </c>
      <c r="AU119" s="33">
        <v>273.52</v>
      </c>
      <c r="AV119" s="33">
        <v>17.89</v>
      </c>
      <c r="AW119" s="33">
        <v>24.4</v>
      </c>
      <c r="AX119" s="33">
        <v>251.39</v>
      </c>
      <c r="AY119" s="33">
        <v>0.31</v>
      </c>
      <c r="AZ119" s="33">
        <v>17.309999999999999</v>
      </c>
      <c r="BA119" s="31">
        <f t="shared" si="303"/>
        <v>1.02</v>
      </c>
      <c r="BB119" s="31">
        <f t="shared" si="304"/>
        <v>8.01</v>
      </c>
      <c r="BC119" s="31">
        <f t="shared" si="305"/>
        <v>8.67</v>
      </c>
      <c r="BD119" s="31">
        <f t="shared" si="306"/>
        <v>171.51</v>
      </c>
      <c r="BE119" s="31">
        <f t="shared" si="307"/>
        <v>103.27</v>
      </c>
      <c r="BF119" s="31">
        <f t="shared" si="308"/>
        <v>120.26</v>
      </c>
      <c r="BG119" s="31">
        <f t="shared" si="309"/>
        <v>149.19</v>
      </c>
      <c r="BH119" s="31">
        <f t="shared" si="310"/>
        <v>9.76</v>
      </c>
      <c r="BI119" s="31">
        <f t="shared" si="311"/>
        <v>13.31</v>
      </c>
      <c r="BJ119" s="31">
        <f t="shared" si="312"/>
        <v>71.099999999999994</v>
      </c>
      <c r="BK119" s="31">
        <f t="shared" si="313"/>
        <v>0.09</v>
      </c>
      <c r="BL119" s="31">
        <f t="shared" si="314"/>
        <v>4.9000000000000004</v>
      </c>
      <c r="BM119" s="6">
        <f t="shared" ca="1" si="352"/>
        <v>2.2700000000000001E-2</v>
      </c>
      <c r="BN119" s="6">
        <f t="shared" ca="1" si="352"/>
        <v>2.2700000000000001E-2</v>
      </c>
      <c r="BO119" s="6">
        <f t="shared" ca="1" si="352"/>
        <v>2.2700000000000001E-2</v>
      </c>
      <c r="BP119" s="6">
        <f t="shared" ca="1" si="352"/>
        <v>2.2700000000000001E-2</v>
      </c>
      <c r="BQ119" s="6">
        <f t="shared" ca="1" si="352"/>
        <v>2.2700000000000001E-2</v>
      </c>
      <c r="BR119" s="6">
        <f t="shared" ca="1" si="352"/>
        <v>2.2700000000000001E-2</v>
      </c>
      <c r="BS119" s="6">
        <f t="shared" ca="1" si="352"/>
        <v>2.2700000000000001E-2</v>
      </c>
      <c r="BT119" s="6">
        <f t="shared" ca="1" si="352"/>
        <v>2.2700000000000001E-2</v>
      </c>
      <c r="BU119" s="6">
        <f t="shared" ca="1" si="352"/>
        <v>2.2700000000000001E-2</v>
      </c>
      <c r="BV119" s="6">
        <f t="shared" ca="1" si="352"/>
        <v>2.2700000000000001E-2</v>
      </c>
      <c r="BW119" s="6">
        <f t="shared" ca="1" si="352"/>
        <v>2.2700000000000001E-2</v>
      </c>
      <c r="BX119" s="6">
        <f t="shared" ca="1" si="352"/>
        <v>2.2700000000000001E-2</v>
      </c>
      <c r="BY119" s="31">
        <f t="shared" ca="1" si="340"/>
        <v>33.17</v>
      </c>
      <c r="BZ119" s="31">
        <f t="shared" ca="1" si="341"/>
        <v>259.82</v>
      </c>
      <c r="CA119" s="31">
        <f t="shared" ca="1" si="342"/>
        <v>281.16000000000003</v>
      </c>
      <c r="CB119" s="31">
        <f t="shared" ca="1" si="343"/>
        <v>973.3</v>
      </c>
      <c r="CC119" s="31">
        <f t="shared" ca="1" si="344"/>
        <v>586.05999999999995</v>
      </c>
      <c r="CD119" s="31">
        <f t="shared" ca="1" si="345"/>
        <v>682.47</v>
      </c>
      <c r="CE119" s="31">
        <f t="shared" ca="1" si="346"/>
        <v>627.16999999999996</v>
      </c>
      <c r="CF119" s="31">
        <f t="shared" ca="1" si="347"/>
        <v>41.03</v>
      </c>
      <c r="CG119" s="31">
        <f t="shared" ca="1" si="348"/>
        <v>55.94</v>
      </c>
      <c r="CH119" s="31">
        <f t="shared" ca="1" si="349"/>
        <v>576.41999999999996</v>
      </c>
      <c r="CI119" s="31">
        <f t="shared" ca="1" si="350"/>
        <v>0.72</v>
      </c>
      <c r="CJ119" s="31">
        <f t="shared" ca="1" si="351"/>
        <v>39.700000000000003</v>
      </c>
      <c r="CK119" s="32">
        <f t="shared" ca="1" si="315"/>
        <v>8.0399999999999991</v>
      </c>
      <c r="CL119" s="32">
        <f t="shared" ca="1" si="316"/>
        <v>62.95</v>
      </c>
      <c r="CM119" s="32">
        <f t="shared" ca="1" si="317"/>
        <v>68.12</v>
      </c>
      <c r="CN119" s="32">
        <f t="shared" ca="1" si="318"/>
        <v>235.82</v>
      </c>
      <c r="CO119" s="32">
        <f t="shared" ca="1" si="319"/>
        <v>142</v>
      </c>
      <c r="CP119" s="32">
        <f t="shared" ca="1" si="320"/>
        <v>165.36</v>
      </c>
      <c r="CQ119" s="32">
        <f t="shared" ca="1" si="321"/>
        <v>151.96</v>
      </c>
      <c r="CR119" s="32">
        <f t="shared" ca="1" si="322"/>
        <v>9.94</v>
      </c>
      <c r="CS119" s="32">
        <f t="shared" ca="1" si="323"/>
        <v>13.55</v>
      </c>
      <c r="CT119" s="32">
        <f t="shared" ca="1" si="324"/>
        <v>139.66</v>
      </c>
      <c r="CU119" s="32">
        <f t="shared" ca="1" si="325"/>
        <v>0.17</v>
      </c>
      <c r="CV119" s="32">
        <f t="shared" ca="1" si="326"/>
        <v>9.6199999999999992</v>
      </c>
      <c r="CW119" s="31">
        <f t="shared" ca="1" si="327"/>
        <v>25.73</v>
      </c>
      <c r="CX119" s="31">
        <f t="shared" ca="1" si="328"/>
        <v>201.45</v>
      </c>
      <c r="CY119" s="31">
        <f t="shared" ca="1" si="329"/>
        <v>217.99000000000004</v>
      </c>
      <c r="CZ119" s="31">
        <f t="shared" ca="1" si="330"/>
        <v>613.12999999999988</v>
      </c>
      <c r="DA119" s="31">
        <f t="shared" ca="1" si="331"/>
        <v>369.18999999999994</v>
      </c>
      <c r="DB119" s="31">
        <f t="shared" ca="1" si="332"/>
        <v>429.93000000000006</v>
      </c>
      <c r="DC119" s="31">
        <f t="shared" ca="1" si="333"/>
        <v>356.42</v>
      </c>
      <c r="DD119" s="31">
        <f t="shared" ca="1" si="334"/>
        <v>23.32</v>
      </c>
      <c r="DE119" s="31">
        <f t="shared" ca="1" si="335"/>
        <v>31.779999999999994</v>
      </c>
      <c r="DF119" s="31">
        <f t="shared" ca="1" si="336"/>
        <v>393.58999999999992</v>
      </c>
      <c r="DG119" s="31">
        <f t="shared" ca="1" si="337"/>
        <v>0.4900000000000001</v>
      </c>
      <c r="DH119" s="31">
        <f t="shared" ca="1" si="338"/>
        <v>27.110000000000007</v>
      </c>
      <c r="DI119" s="32">
        <f t="shared" ca="1" si="267"/>
        <v>1.29</v>
      </c>
      <c r="DJ119" s="32">
        <f t="shared" ca="1" si="268"/>
        <v>10.07</v>
      </c>
      <c r="DK119" s="32">
        <f t="shared" ca="1" si="269"/>
        <v>10.9</v>
      </c>
      <c r="DL119" s="32">
        <f t="shared" ca="1" si="270"/>
        <v>30.66</v>
      </c>
      <c r="DM119" s="32">
        <f t="shared" ca="1" si="271"/>
        <v>18.46</v>
      </c>
      <c r="DN119" s="32">
        <f t="shared" ca="1" si="272"/>
        <v>21.5</v>
      </c>
      <c r="DO119" s="32">
        <f t="shared" ca="1" si="273"/>
        <v>17.82</v>
      </c>
      <c r="DP119" s="32">
        <f t="shared" ca="1" si="274"/>
        <v>1.17</v>
      </c>
      <c r="DQ119" s="32">
        <f t="shared" ca="1" si="275"/>
        <v>1.59</v>
      </c>
      <c r="DR119" s="32">
        <f t="shared" ca="1" si="276"/>
        <v>19.68</v>
      </c>
      <c r="DS119" s="32">
        <f t="shared" ca="1" si="277"/>
        <v>0.02</v>
      </c>
      <c r="DT119" s="32">
        <f t="shared" ca="1" si="278"/>
        <v>1.36</v>
      </c>
      <c r="DU119" s="31">
        <f t="shared" ca="1" si="279"/>
        <v>3.48</v>
      </c>
      <c r="DV119" s="31">
        <f t="shared" ca="1" si="280"/>
        <v>26.85</v>
      </c>
      <c r="DW119" s="31">
        <f t="shared" ca="1" si="281"/>
        <v>28.66</v>
      </c>
      <c r="DX119" s="31">
        <f t="shared" ca="1" si="282"/>
        <v>79.45</v>
      </c>
      <c r="DY119" s="31">
        <f t="shared" ca="1" si="283"/>
        <v>47.16</v>
      </c>
      <c r="DZ119" s="31">
        <f t="shared" ca="1" si="284"/>
        <v>54.1</v>
      </c>
      <c r="EA119" s="31">
        <f t="shared" ca="1" si="285"/>
        <v>44.19</v>
      </c>
      <c r="EB119" s="31">
        <f t="shared" ca="1" si="286"/>
        <v>2.85</v>
      </c>
      <c r="EC119" s="31">
        <f t="shared" ca="1" si="287"/>
        <v>3.82</v>
      </c>
      <c r="ED119" s="31">
        <f t="shared" ca="1" si="288"/>
        <v>46.57</v>
      </c>
      <c r="EE119" s="31">
        <f t="shared" ca="1" si="289"/>
        <v>0.06</v>
      </c>
      <c r="EF119" s="31">
        <f t="shared" ca="1" si="290"/>
        <v>3.11</v>
      </c>
      <c r="EG119" s="32">
        <f t="shared" ca="1" si="291"/>
        <v>30.5</v>
      </c>
      <c r="EH119" s="32">
        <f t="shared" ca="1" si="292"/>
        <v>238.36999999999998</v>
      </c>
      <c r="EI119" s="32">
        <f t="shared" ca="1" si="293"/>
        <v>257.55000000000007</v>
      </c>
      <c r="EJ119" s="32">
        <f t="shared" ca="1" si="294"/>
        <v>723.2399999999999</v>
      </c>
      <c r="EK119" s="32">
        <f t="shared" ca="1" si="295"/>
        <v>434.80999999999995</v>
      </c>
      <c r="EL119" s="32">
        <f t="shared" ca="1" si="296"/>
        <v>505.53000000000009</v>
      </c>
      <c r="EM119" s="32">
        <f t="shared" ca="1" si="297"/>
        <v>418.43</v>
      </c>
      <c r="EN119" s="32">
        <f t="shared" ca="1" si="298"/>
        <v>27.340000000000003</v>
      </c>
      <c r="EO119" s="32">
        <f t="shared" ca="1" si="299"/>
        <v>37.19</v>
      </c>
      <c r="EP119" s="32">
        <f t="shared" ca="1" si="300"/>
        <v>459.83999999999992</v>
      </c>
      <c r="EQ119" s="32">
        <f t="shared" ca="1" si="301"/>
        <v>0.57000000000000006</v>
      </c>
      <c r="ER119" s="32">
        <f t="shared" ca="1" si="302"/>
        <v>31.580000000000005</v>
      </c>
    </row>
    <row r="120" spans="1:148" x14ac:dyDescent="0.25">
      <c r="A120" t="s">
        <v>489</v>
      </c>
      <c r="B120" s="1" t="s">
        <v>107</v>
      </c>
      <c r="C120" t="str">
        <f t="shared" ca="1" si="265"/>
        <v>BCHEXP</v>
      </c>
      <c r="D120" t="str">
        <f t="shared" ca="1" si="266"/>
        <v>Alberta-BC Intertie - Export</v>
      </c>
      <c r="E120" s="48">
        <v>25943.75</v>
      </c>
      <c r="F120" s="48">
        <v>22340</v>
      </c>
      <c r="G120" s="48">
        <v>262.5</v>
      </c>
      <c r="H120" s="48">
        <v>87.5</v>
      </c>
      <c r="J120" s="48">
        <v>1400</v>
      </c>
      <c r="K120" s="48">
        <v>50985.25</v>
      </c>
      <c r="L120" s="48">
        <v>162196.5</v>
      </c>
      <c r="M120" s="48">
        <v>146463.75</v>
      </c>
      <c r="N120" s="48">
        <v>21750</v>
      </c>
      <c r="O120" s="48">
        <v>993.75</v>
      </c>
      <c r="P120" s="48">
        <v>21575</v>
      </c>
      <c r="Q120" s="32">
        <v>384055.25</v>
      </c>
      <c r="R120" s="32">
        <v>304157.11</v>
      </c>
      <c r="S120" s="32">
        <v>3639</v>
      </c>
      <c r="T120" s="32">
        <v>905.38</v>
      </c>
      <c r="U120" s="32"/>
      <c r="V120" s="32">
        <v>12400.88</v>
      </c>
      <c r="W120" s="32">
        <v>927643.17</v>
      </c>
      <c r="X120" s="32">
        <v>2672944.4500000002</v>
      </c>
      <c r="Y120" s="32">
        <v>2343865.36</v>
      </c>
      <c r="Z120" s="32">
        <v>373603.32</v>
      </c>
      <c r="AA120" s="32">
        <v>15207.12</v>
      </c>
      <c r="AB120" s="32">
        <v>360327.46</v>
      </c>
      <c r="AC120" s="2">
        <v>0.77</v>
      </c>
      <c r="AD120" s="2">
        <v>0.77</v>
      </c>
      <c r="AE120" s="2">
        <v>0.77</v>
      </c>
      <c r="AF120" s="2">
        <v>0.77</v>
      </c>
      <c r="AH120" s="2">
        <v>0.77</v>
      </c>
      <c r="AI120" s="2">
        <v>0.77</v>
      </c>
      <c r="AJ120" s="2">
        <v>0.77</v>
      </c>
      <c r="AK120" s="2">
        <v>0.77</v>
      </c>
      <c r="AL120" s="2">
        <v>0.77</v>
      </c>
      <c r="AM120" s="2">
        <v>0.77</v>
      </c>
      <c r="AN120" s="2">
        <v>0.77</v>
      </c>
      <c r="AO120" s="33">
        <v>2957.23</v>
      </c>
      <c r="AP120" s="33">
        <v>2342.0100000000002</v>
      </c>
      <c r="AQ120" s="33">
        <v>28.02</v>
      </c>
      <c r="AR120" s="33">
        <v>6.97</v>
      </c>
      <c r="AS120" s="33"/>
      <c r="AT120" s="33">
        <v>95.49</v>
      </c>
      <c r="AU120" s="33">
        <v>7142.85</v>
      </c>
      <c r="AV120" s="33">
        <v>20581.669999999998</v>
      </c>
      <c r="AW120" s="33">
        <v>18047.759999999998</v>
      </c>
      <c r="AX120" s="33">
        <v>2876.75</v>
      </c>
      <c r="AY120" s="33">
        <v>117.09</v>
      </c>
      <c r="AZ120" s="33">
        <v>2774.52</v>
      </c>
      <c r="BA120" s="31">
        <f t="shared" si="303"/>
        <v>268.83999999999997</v>
      </c>
      <c r="BB120" s="31">
        <f t="shared" si="304"/>
        <v>212.91</v>
      </c>
      <c r="BC120" s="31">
        <f t="shared" si="305"/>
        <v>2.5499999999999998</v>
      </c>
      <c r="BD120" s="31">
        <f t="shared" si="306"/>
        <v>3.62</v>
      </c>
      <c r="BE120" s="31">
        <f t="shared" si="307"/>
        <v>0</v>
      </c>
      <c r="BF120" s="31">
        <f t="shared" si="308"/>
        <v>49.6</v>
      </c>
      <c r="BG120" s="31">
        <f t="shared" si="309"/>
        <v>5009.2700000000004</v>
      </c>
      <c r="BH120" s="31">
        <f t="shared" si="310"/>
        <v>14433.9</v>
      </c>
      <c r="BI120" s="31">
        <f t="shared" si="311"/>
        <v>12656.87</v>
      </c>
      <c r="BJ120" s="31">
        <f t="shared" si="312"/>
        <v>1046.0899999999999</v>
      </c>
      <c r="BK120" s="31">
        <f t="shared" si="313"/>
        <v>42.58</v>
      </c>
      <c r="BL120" s="31">
        <f t="shared" si="314"/>
        <v>1008.92</v>
      </c>
      <c r="BM120" s="6">
        <f t="shared" ca="1" si="352"/>
        <v>8.3000000000000001E-3</v>
      </c>
      <c r="BN120" s="6">
        <f t="shared" ca="1" si="352"/>
        <v>8.3000000000000001E-3</v>
      </c>
      <c r="BO120" s="6">
        <f t="shared" ca="1" si="352"/>
        <v>8.3000000000000001E-3</v>
      </c>
      <c r="BP120" s="6">
        <f t="shared" ca="1" si="352"/>
        <v>8.3000000000000001E-3</v>
      </c>
      <c r="BQ120" s="6">
        <f t="shared" ca="1" si="352"/>
        <v>8.3000000000000001E-3</v>
      </c>
      <c r="BR120" s="6">
        <f t="shared" ca="1" si="352"/>
        <v>8.3000000000000001E-3</v>
      </c>
      <c r="BS120" s="6">
        <f t="shared" ca="1" si="352"/>
        <v>8.3000000000000001E-3</v>
      </c>
      <c r="BT120" s="6">
        <f t="shared" ca="1" si="352"/>
        <v>8.3000000000000001E-3</v>
      </c>
      <c r="BU120" s="6">
        <f t="shared" ca="1" si="352"/>
        <v>8.3000000000000001E-3</v>
      </c>
      <c r="BV120" s="6">
        <f t="shared" ca="1" si="352"/>
        <v>8.3000000000000001E-3</v>
      </c>
      <c r="BW120" s="6">
        <f t="shared" ca="1" si="352"/>
        <v>8.3000000000000001E-3</v>
      </c>
      <c r="BX120" s="6">
        <f t="shared" ca="1" si="352"/>
        <v>8.3000000000000001E-3</v>
      </c>
      <c r="BY120" s="31">
        <f t="shared" ca="1" si="340"/>
        <v>3187.66</v>
      </c>
      <c r="BZ120" s="31">
        <f t="shared" ca="1" si="341"/>
        <v>2524.5</v>
      </c>
      <c r="CA120" s="31">
        <f t="shared" ca="1" si="342"/>
        <v>30.2</v>
      </c>
      <c r="CB120" s="31">
        <f t="shared" ca="1" si="343"/>
        <v>7.51</v>
      </c>
      <c r="CC120" s="31">
        <f t="shared" ca="1" si="344"/>
        <v>0</v>
      </c>
      <c r="CD120" s="31">
        <f t="shared" ca="1" si="345"/>
        <v>102.93</v>
      </c>
      <c r="CE120" s="31">
        <f t="shared" ca="1" si="346"/>
        <v>7699.44</v>
      </c>
      <c r="CF120" s="31">
        <f t="shared" ca="1" si="347"/>
        <v>22185.439999999999</v>
      </c>
      <c r="CG120" s="31">
        <f t="shared" ca="1" si="348"/>
        <v>19454.080000000002</v>
      </c>
      <c r="CH120" s="31">
        <f t="shared" ca="1" si="349"/>
        <v>3100.91</v>
      </c>
      <c r="CI120" s="31">
        <f t="shared" ca="1" si="350"/>
        <v>126.22</v>
      </c>
      <c r="CJ120" s="31">
        <f t="shared" ca="1" si="351"/>
        <v>2990.72</v>
      </c>
      <c r="CK120" s="32">
        <f t="shared" ca="1" si="315"/>
        <v>2112.3000000000002</v>
      </c>
      <c r="CL120" s="32">
        <f t="shared" ca="1" si="316"/>
        <v>1672.86</v>
      </c>
      <c r="CM120" s="32">
        <f t="shared" ca="1" si="317"/>
        <v>20.010000000000002</v>
      </c>
      <c r="CN120" s="32">
        <f t="shared" ca="1" si="318"/>
        <v>4.9800000000000004</v>
      </c>
      <c r="CO120" s="32">
        <f t="shared" ca="1" si="319"/>
        <v>0</v>
      </c>
      <c r="CP120" s="32">
        <f t="shared" ca="1" si="320"/>
        <v>68.2</v>
      </c>
      <c r="CQ120" s="32">
        <f t="shared" ca="1" si="321"/>
        <v>5102.04</v>
      </c>
      <c r="CR120" s="32">
        <f t="shared" ca="1" si="322"/>
        <v>14701.19</v>
      </c>
      <c r="CS120" s="32">
        <f t="shared" ca="1" si="323"/>
        <v>12891.26</v>
      </c>
      <c r="CT120" s="32">
        <f t="shared" ca="1" si="324"/>
        <v>2054.8200000000002</v>
      </c>
      <c r="CU120" s="32">
        <f t="shared" ca="1" si="325"/>
        <v>83.64</v>
      </c>
      <c r="CV120" s="32">
        <f t="shared" ca="1" si="326"/>
        <v>1981.8</v>
      </c>
      <c r="CW120" s="31">
        <f t="shared" ca="1" si="327"/>
        <v>2073.89</v>
      </c>
      <c r="CX120" s="31">
        <f t="shared" ca="1" si="328"/>
        <v>1642.4399999999994</v>
      </c>
      <c r="CY120" s="31">
        <f t="shared" ca="1" si="329"/>
        <v>19.64</v>
      </c>
      <c r="CZ120" s="31">
        <f t="shared" ca="1" si="330"/>
        <v>1.9000000000000004</v>
      </c>
      <c r="DA120" s="31">
        <f t="shared" ca="1" si="331"/>
        <v>0</v>
      </c>
      <c r="DB120" s="31">
        <f t="shared" ca="1" si="332"/>
        <v>26.04</v>
      </c>
      <c r="DC120" s="31">
        <f t="shared" ca="1" si="333"/>
        <v>649.35999999999876</v>
      </c>
      <c r="DD120" s="31">
        <f t="shared" ca="1" si="334"/>
        <v>1871.0599999999995</v>
      </c>
      <c r="DE120" s="31">
        <f t="shared" ca="1" si="335"/>
        <v>1640.7100000000046</v>
      </c>
      <c r="DF120" s="31">
        <f t="shared" ca="1" si="336"/>
        <v>1232.8899999999996</v>
      </c>
      <c r="DG120" s="31">
        <f t="shared" ca="1" si="337"/>
        <v>50.190000000000012</v>
      </c>
      <c r="DH120" s="31">
        <f t="shared" ca="1" si="338"/>
        <v>1189.0799999999995</v>
      </c>
      <c r="DI120" s="32">
        <f t="shared" ca="1" si="267"/>
        <v>103.69</v>
      </c>
      <c r="DJ120" s="32">
        <f t="shared" ca="1" si="268"/>
        <v>82.12</v>
      </c>
      <c r="DK120" s="32">
        <f t="shared" ca="1" si="269"/>
        <v>0.98</v>
      </c>
      <c r="DL120" s="32">
        <f t="shared" ca="1" si="270"/>
        <v>0.1</v>
      </c>
      <c r="DM120" s="32">
        <f t="shared" ca="1" si="271"/>
        <v>0</v>
      </c>
      <c r="DN120" s="32">
        <f t="shared" ca="1" si="272"/>
        <v>1.3</v>
      </c>
      <c r="DO120" s="32">
        <f t="shared" ca="1" si="273"/>
        <v>32.47</v>
      </c>
      <c r="DP120" s="32">
        <f t="shared" ca="1" si="274"/>
        <v>93.55</v>
      </c>
      <c r="DQ120" s="32">
        <f t="shared" ca="1" si="275"/>
        <v>82.04</v>
      </c>
      <c r="DR120" s="32">
        <f t="shared" ca="1" si="276"/>
        <v>61.64</v>
      </c>
      <c r="DS120" s="32">
        <f t="shared" ca="1" si="277"/>
        <v>2.5099999999999998</v>
      </c>
      <c r="DT120" s="32">
        <f t="shared" ca="1" si="278"/>
        <v>59.45</v>
      </c>
      <c r="DU120" s="31">
        <f t="shared" ca="1" si="279"/>
        <v>280.33999999999997</v>
      </c>
      <c r="DV120" s="31">
        <f t="shared" ca="1" si="280"/>
        <v>218.89</v>
      </c>
      <c r="DW120" s="31">
        <f t="shared" ca="1" si="281"/>
        <v>2.58</v>
      </c>
      <c r="DX120" s="31">
        <f t="shared" ca="1" si="282"/>
        <v>0.25</v>
      </c>
      <c r="DY120" s="31">
        <f t="shared" ca="1" si="283"/>
        <v>0</v>
      </c>
      <c r="DZ120" s="31">
        <f t="shared" ca="1" si="284"/>
        <v>3.28</v>
      </c>
      <c r="EA120" s="31">
        <f t="shared" ca="1" si="285"/>
        <v>80.510000000000005</v>
      </c>
      <c r="EB120" s="31">
        <f t="shared" ca="1" si="286"/>
        <v>228.42</v>
      </c>
      <c r="EC120" s="31">
        <f t="shared" ca="1" si="287"/>
        <v>197.17</v>
      </c>
      <c r="ED120" s="31">
        <f t="shared" ca="1" si="288"/>
        <v>145.88999999999999</v>
      </c>
      <c r="EE120" s="31">
        <f t="shared" ca="1" si="289"/>
        <v>5.84</v>
      </c>
      <c r="EF120" s="31">
        <f t="shared" ca="1" si="290"/>
        <v>136.25</v>
      </c>
      <c r="EG120" s="32">
        <f t="shared" ca="1" si="291"/>
        <v>2457.92</v>
      </c>
      <c r="EH120" s="32">
        <f t="shared" ca="1" si="292"/>
        <v>1943.4499999999994</v>
      </c>
      <c r="EI120" s="32">
        <f t="shared" ca="1" si="293"/>
        <v>23.200000000000003</v>
      </c>
      <c r="EJ120" s="32">
        <f t="shared" ca="1" si="294"/>
        <v>2.2500000000000004</v>
      </c>
      <c r="EK120" s="32">
        <f t="shared" ca="1" si="295"/>
        <v>0</v>
      </c>
      <c r="EL120" s="32">
        <f t="shared" ca="1" si="296"/>
        <v>30.62</v>
      </c>
      <c r="EM120" s="32">
        <f t="shared" ca="1" si="297"/>
        <v>762.33999999999878</v>
      </c>
      <c r="EN120" s="32">
        <f t="shared" ca="1" si="298"/>
        <v>2193.0299999999993</v>
      </c>
      <c r="EO120" s="32">
        <f t="shared" ca="1" si="299"/>
        <v>1919.9200000000046</v>
      </c>
      <c r="EP120" s="32">
        <f t="shared" ca="1" si="300"/>
        <v>1440.4199999999996</v>
      </c>
      <c r="EQ120" s="32">
        <f t="shared" ca="1" si="301"/>
        <v>58.540000000000006</v>
      </c>
      <c r="ER120" s="32">
        <f t="shared" ca="1" si="302"/>
        <v>1384.7799999999995</v>
      </c>
    </row>
    <row r="121" spans="1:148" x14ac:dyDescent="0.25">
      <c r="A121" t="s">
        <v>489</v>
      </c>
      <c r="B121" s="1" t="s">
        <v>108</v>
      </c>
      <c r="C121" t="str">
        <f t="shared" ca="1" si="265"/>
        <v>BCHIMP</v>
      </c>
      <c r="D121" t="str">
        <f t="shared" ca="1" si="266"/>
        <v>Alberta-BC Intertie - Import</v>
      </c>
      <c r="E121" s="48">
        <v>23349</v>
      </c>
      <c r="F121" s="48">
        <v>4705</v>
      </c>
      <c r="G121" s="48">
        <v>7395</v>
      </c>
      <c r="H121" s="48">
        <v>21817</v>
      </c>
      <c r="I121" s="48">
        <v>57794</v>
      </c>
      <c r="J121" s="48">
        <v>3631</v>
      </c>
      <c r="K121" s="48">
        <v>1025</v>
      </c>
      <c r="L121" s="48">
        <v>575</v>
      </c>
      <c r="N121" s="48">
        <v>33103</v>
      </c>
      <c r="O121" s="48">
        <v>4413</v>
      </c>
      <c r="P121" s="48">
        <v>11575</v>
      </c>
      <c r="Q121" s="32">
        <v>713185.82</v>
      </c>
      <c r="R121" s="32">
        <v>101716</v>
      </c>
      <c r="S121" s="32">
        <v>109165.25</v>
      </c>
      <c r="T121" s="32">
        <v>269627.49</v>
      </c>
      <c r="U121" s="32">
        <v>1063215.6100000001</v>
      </c>
      <c r="V121" s="32">
        <v>85750.18</v>
      </c>
      <c r="W121" s="32">
        <v>23076</v>
      </c>
      <c r="X121" s="32">
        <v>10747</v>
      </c>
      <c r="Y121" s="32"/>
      <c r="Z121" s="32">
        <v>1004468.76</v>
      </c>
      <c r="AA121" s="32">
        <v>97336.31</v>
      </c>
      <c r="AB121" s="32">
        <v>418132.75</v>
      </c>
      <c r="AC121" s="2">
        <v>2.56</v>
      </c>
      <c r="AD121" s="2">
        <v>2.56</v>
      </c>
      <c r="AE121" s="2">
        <v>2.56</v>
      </c>
      <c r="AF121" s="2">
        <v>2.56</v>
      </c>
      <c r="AG121" s="2">
        <v>2.56</v>
      </c>
      <c r="AH121" s="2">
        <v>2.56</v>
      </c>
      <c r="AI121" s="2">
        <v>2.56</v>
      </c>
      <c r="AJ121" s="2">
        <v>2.56</v>
      </c>
      <c r="AL121" s="2">
        <v>2.56</v>
      </c>
      <c r="AM121" s="2">
        <v>2.56</v>
      </c>
      <c r="AN121" s="2">
        <v>2.56</v>
      </c>
      <c r="AO121" s="33">
        <v>18257.560000000001</v>
      </c>
      <c r="AP121" s="33">
        <v>2603.9299999999998</v>
      </c>
      <c r="AQ121" s="33">
        <v>2794.63</v>
      </c>
      <c r="AR121" s="33">
        <v>6902.46</v>
      </c>
      <c r="AS121" s="33">
        <v>27218.32</v>
      </c>
      <c r="AT121" s="33">
        <v>2195.1999999999998</v>
      </c>
      <c r="AU121" s="33">
        <v>590.75</v>
      </c>
      <c r="AV121" s="33">
        <v>275.12</v>
      </c>
      <c r="AW121" s="33"/>
      <c r="AX121" s="33">
        <v>25714.400000000001</v>
      </c>
      <c r="AY121" s="33">
        <v>2491.81</v>
      </c>
      <c r="AZ121" s="33">
        <v>10704.2</v>
      </c>
      <c r="BA121" s="31">
        <f t="shared" si="303"/>
        <v>499.23</v>
      </c>
      <c r="BB121" s="31">
        <f t="shared" si="304"/>
        <v>71.2</v>
      </c>
      <c r="BC121" s="31">
        <f t="shared" si="305"/>
        <v>76.42</v>
      </c>
      <c r="BD121" s="31">
        <f t="shared" si="306"/>
        <v>1078.51</v>
      </c>
      <c r="BE121" s="31">
        <f t="shared" si="307"/>
        <v>4252.8599999999997</v>
      </c>
      <c r="BF121" s="31">
        <f t="shared" si="308"/>
        <v>343</v>
      </c>
      <c r="BG121" s="31">
        <f t="shared" si="309"/>
        <v>124.61</v>
      </c>
      <c r="BH121" s="31">
        <f t="shared" si="310"/>
        <v>58.03</v>
      </c>
      <c r="BI121" s="31">
        <f t="shared" si="311"/>
        <v>0</v>
      </c>
      <c r="BJ121" s="31">
        <f t="shared" si="312"/>
        <v>2812.51</v>
      </c>
      <c r="BK121" s="31">
        <f t="shared" si="313"/>
        <v>272.54000000000002</v>
      </c>
      <c r="BL121" s="31">
        <f t="shared" si="314"/>
        <v>1170.77</v>
      </c>
      <c r="BM121" s="6">
        <f t="shared" ca="1" si="352"/>
        <v>3.5900000000000001E-2</v>
      </c>
      <c r="BN121" s="6">
        <f t="shared" ca="1" si="352"/>
        <v>3.5900000000000001E-2</v>
      </c>
      <c r="BO121" s="6">
        <f t="shared" ca="1" si="352"/>
        <v>3.5900000000000001E-2</v>
      </c>
      <c r="BP121" s="6">
        <f t="shared" ca="1" si="352"/>
        <v>3.5900000000000001E-2</v>
      </c>
      <c r="BQ121" s="6">
        <f t="shared" ca="1" si="352"/>
        <v>3.5900000000000001E-2</v>
      </c>
      <c r="BR121" s="6">
        <f t="shared" ca="1" si="352"/>
        <v>3.5900000000000001E-2</v>
      </c>
      <c r="BS121" s="6">
        <f t="shared" ca="1" si="352"/>
        <v>3.5900000000000001E-2</v>
      </c>
      <c r="BT121" s="6">
        <f t="shared" ca="1" si="352"/>
        <v>3.5900000000000001E-2</v>
      </c>
      <c r="BU121" s="6">
        <f t="shared" ca="1" si="352"/>
        <v>3.5900000000000001E-2</v>
      </c>
      <c r="BV121" s="6">
        <f t="shared" ca="1" si="352"/>
        <v>3.5900000000000001E-2</v>
      </c>
      <c r="BW121" s="6">
        <f t="shared" ca="1" si="352"/>
        <v>3.5900000000000001E-2</v>
      </c>
      <c r="BX121" s="6">
        <f t="shared" ca="1" si="352"/>
        <v>3.5900000000000001E-2</v>
      </c>
      <c r="BY121" s="31">
        <f t="shared" ca="1" si="340"/>
        <v>25603.37</v>
      </c>
      <c r="BZ121" s="31">
        <f t="shared" ca="1" si="341"/>
        <v>3651.6</v>
      </c>
      <c r="CA121" s="31">
        <f t="shared" ca="1" si="342"/>
        <v>3919.03</v>
      </c>
      <c r="CB121" s="31">
        <f t="shared" ca="1" si="343"/>
        <v>9679.6299999999992</v>
      </c>
      <c r="CC121" s="31">
        <f t="shared" ca="1" si="344"/>
        <v>38169.440000000002</v>
      </c>
      <c r="CD121" s="31">
        <f t="shared" ca="1" si="345"/>
        <v>3078.43</v>
      </c>
      <c r="CE121" s="31">
        <f t="shared" ca="1" si="346"/>
        <v>828.43</v>
      </c>
      <c r="CF121" s="31">
        <f t="shared" ca="1" si="347"/>
        <v>385.82</v>
      </c>
      <c r="CG121" s="31">
        <f t="shared" ca="1" si="348"/>
        <v>0</v>
      </c>
      <c r="CH121" s="31">
        <f t="shared" ca="1" si="349"/>
        <v>36060.43</v>
      </c>
      <c r="CI121" s="31">
        <f t="shared" ca="1" si="350"/>
        <v>3494.37</v>
      </c>
      <c r="CJ121" s="31">
        <f t="shared" ca="1" si="351"/>
        <v>15010.97</v>
      </c>
      <c r="CK121" s="32">
        <f t="shared" ca="1" si="315"/>
        <v>3922.52</v>
      </c>
      <c r="CL121" s="32">
        <f t="shared" ca="1" si="316"/>
        <v>559.44000000000005</v>
      </c>
      <c r="CM121" s="32">
        <f t="shared" ca="1" si="317"/>
        <v>600.41</v>
      </c>
      <c r="CN121" s="32">
        <f t="shared" ca="1" si="318"/>
        <v>1482.95</v>
      </c>
      <c r="CO121" s="32">
        <f t="shared" ca="1" si="319"/>
        <v>5847.69</v>
      </c>
      <c r="CP121" s="32">
        <f t="shared" ca="1" si="320"/>
        <v>471.63</v>
      </c>
      <c r="CQ121" s="32">
        <f t="shared" ca="1" si="321"/>
        <v>126.92</v>
      </c>
      <c r="CR121" s="32">
        <f t="shared" ca="1" si="322"/>
        <v>59.11</v>
      </c>
      <c r="CS121" s="32">
        <f t="shared" ca="1" si="323"/>
        <v>0</v>
      </c>
      <c r="CT121" s="32">
        <f t="shared" ca="1" si="324"/>
        <v>5524.58</v>
      </c>
      <c r="CU121" s="32">
        <f t="shared" ca="1" si="325"/>
        <v>535.35</v>
      </c>
      <c r="CV121" s="32">
        <f t="shared" ca="1" si="326"/>
        <v>2299.73</v>
      </c>
      <c r="CW121" s="31">
        <f t="shared" ca="1" si="327"/>
        <v>10769.099999999999</v>
      </c>
      <c r="CX121" s="31">
        <f t="shared" ca="1" si="328"/>
        <v>1535.91</v>
      </c>
      <c r="CY121" s="31">
        <f t="shared" ca="1" si="329"/>
        <v>1648.3900000000003</v>
      </c>
      <c r="CZ121" s="31">
        <f t="shared" ca="1" si="330"/>
        <v>3181.6099999999997</v>
      </c>
      <c r="DA121" s="31">
        <f t="shared" ca="1" si="331"/>
        <v>12545.950000000004</v>
      </c>
      <c r="DB121" s="31">
        <f t="shared" ca="1" si="332"/>
        <v>1011.8600000000001</v>
      </c>
      <c r="DC121" s="31">
        <f t="shared" ca="1" si="333"/>
        <v>239.9899999999999</v>
      </c>
      <c r="DD121" s="31">
        <f t="shared" ca="1" si="334"/>
        <v>111.78</v>
      </c>
      <c r="DE121" s="31">
        <f t="shared" ca="1" si="335"/>
        <v>0</v>
      </c>
      <c r="DF121" s="31">
        <f t="shared" ca="1" si="336"/>
        <v>13058.1</v>
      </c>
      <c r="DG121" s="31">
        <f t="shared" ca="1" si="337"/>
        <v>1265.3699999999999</v>
      </c>
      <c r="DH121" s="31">
        <f t="shared" ca="1" si="338"/>
        <v>5435.73</v>
      </c>
      <c r="DI121" s="32">
        <f t="shared" ca="1" si="267"/>
        <v>538.46</v>
      </c>
      <c r="DJ121" s="32">
        <f t="shared" ca="1" si="268"/>
        <v>76.8</v>
      </c>
      <c r="DK121" s="32">
        <f t="shared" ca="1" si="269"/>
        <v>82.42</v>
      </c>
      <c r="DL121" s="32">
        <f t="shared" ca="1" si="270"/>
        <v>159.08000000000001</v>
      </c>
      <c r="DM121" s="32">
        <f t="shared" ca="1" si="271"/>
        <v>627.29999999999995</v>
      </c>
      <c r="DN121" s="32">
        <f t="shared" ca="1" si="272"/>
        <v>50.59</v>
      </c>
      <c r="DO121" s="32">
        <f t="shared" ca="1" si="273"/>
        <v>12</v>
      </c>
      <c r="DP121" s="32">
        <f t="shared" ca="1" si="274"/>
        <v>5.59</v>
      </c>
      <c r="DQ121" s="32">
        <f t="shared" ca="1" si="275"/>
        <v>0</v>
      </c>
      <c r="DR121" s="32">
        <f t="shared" ca="1" si="276"/>
        <v>652.91</v>
      </c>
      <c r="DS121" s="32">
        <f t="shared" ca="1" si="277"/>
        <v>63.27</v>
      </c>
      <c r="DT121" s="32">
        <f t="shared" ca="1" si="278"/>
        <v>271.79000000000002</v>
      </c>
      <c r="DU121" s="31">
        <f t="shared" ca="1" si="279"/>
        <v>1455.71</v>
      </c>
      <c r="DV121" s="31">
        <f t="shared" ca="1" si="280"/>
        <v>204.69</v>
      </c>
      <c r="DW121" s="31">
        <f t="shared" ca="1" si="281"/>
        <v>216.74</v>
      </c>
      <c r="DX121" s="31">
        <f t="shared" ca="1" si="282"/>
        <v>412.27</v>
      </c>
      <c r="DY121" s="31">
        <f t="shared" ca="1" si="283"/>
        <v>1602.57</v>
      </c>
      <c r="DZ121" s="31">
        <f t="shared" ca="1" si="284"/>
        <v>127.32</v>
      </c>
      <c r="EA121" s="31">
        <f t="shared" ca="1" si="285"/>
        <v>29.76</v>
      </c>
      <c r="EB121" s="31">
        <f t="shared" ca="1" si="286"/>
        <v>13.65</v>
      </c>
      <c r="EC121" s="31">
        <f t="shared" ca="1" si="287"/>
        <v>0</v>
      </c>
      <c r="ED121" s="31">
        <f t="shared" ca="1" si="288"/>
        <v>1545.17</v>
      </c>
      <c r="EE121" s="31">
        <f t="shared" ca="1" si="289"/>
        <v>147.32</v>
      </c>
      <c r="EF121" s="31">
        <f t="shared" ca="1" si="290"/>
        <v>622.83000000000004</v>
      </c>
      <c r="EG121" s="32">
        <f t="shared" ca="1" si="291"/>
        <v>12763.269999999997</v>
      </c>
      <c r="EH121" s="32">
        <f t="shared" ca="1" si="292"/>
        <v>1817.4</v>
      </c>
      <c r="EI121" s="32">
        <f t="shared" ca="1" si="293"/>
        <v>1947.5500000000004</v>
      </c>
      <c r="EJ121" s="32">
        <f t="shared" ca="1" si="294"/>
        <v>3752.9599999999996</v>
      </c>
      <c r="EK121" s="32">
        <f t="shared" ca="1" si="295"/>
        <v>14775.820000000003</v>
      </c>
      <c r="EL121" s="32">
        <f t="shared" ca="1" si="296"/>
        <v>1189.77</v>
      </c>
      <c r="EM121" s="32">
        <f t="shared" ca="1" si="297"/>
        <v>281.74999999999989</v>
      </c>
      <c r="EN121" s="32">
        <f t="shared" ca="1" si="298"/>
        <v>131.02000000000001</v>
      </c>
      <c r="EO121" s="32">
        <f t="shared" ca="1" si="299"/>
        <v>0</v>
      </c>
      <c r="EP121" s="32">
        <f t="shared" ca="1" si="300"/>
        <v>15256.18</v>
      </c>
      <c r="EQ121" s="32">
        <f t="shared" ca="1" si="301"/>
        <v>1475.9599999999998</v>
      </c>
      <c r="ER121" s="32">
        <f t="shared" ca="1" si="302"/>
        <v>6330.3499999999995</v>
      </c>
    </row>
    <row r="122" spans="1:148" x14ac:dyDescent="0.25">
      <c r="A122" t="s">
        <v>511</v>
      </c>
      <c r="B122" s="1" t="s">
        <v>51</v>
      </c>
      <c r="C122" t="str">
        <f t="shared" ca="1" si="265"/>
        <v>RB5</v>
      </c>
      <c r="D122" t="str">
        <f t="shared" ca="1" si="266"/>
        <v>Rainbow #5</v>
      </c>
      <c r="E122" s="48">
        <v>1803.9331999999999</v>
      </c>
      <c r="F122" s="48">
        <v>851.71600000000001</v>
      </c>
      <c r="G122" s="48">
        <v>2206.1255999999998</v>
      </c>
      <c r="H122" s="48">
        <v>2973.6552000000001</v>
      </c>
      <c r="I122" s="48">
        <v>5786.152</v>
      </c>
      <c r="J122" s="48">
        <v>1673.1492000000001</v>
      </c>
      <c r="K122" s="48">
        <v>1461.2739999999999</v>
      </c>
      <c r="L122" s="48">
        <v>5330.2007999999996</v>
      </c>
      <c r="M122" s="48">
        <v>1230.258</v>
      </c>
      <c r="N122" s="48">
        <v>6474.7659999999996</v>
      </c>
      <c r="O122" s="48">
        <v>283.09879999999998</v>
      </c>
      <c r="P122" s="48">
        <v>4506.348</v>
      </c>
      <c r="Q122" s="32">
        <v>99731.43</v>
      </c>
      <c r="R122" s="32">
        <v>22585.82</v>
      </c>
      <c r="S122" s="32">
        <v>44572.83</v>
      </c>
      <c r="T122" s="32">
        <v>44400.83</v>
      </c>
      <c r="U122" s="32">
        <v>114430.81</v>
      </c>
      <c r="V122" s="32">
        <v>35413.22</v>
      </c>
      <c r="W122" s="32">
        <v>59862.63</v>
      </c>
      <c r="X122" s="32">
        <v>139304.72</v>
      </c>
      <c r="Y122" s="32">
        <v>41774.559999999998</v>
      </c>
      <c r="Z122" s="32">
        <v>236357.84</v>
      </c>
      <c r="AA122" s="32">
        <v>6742.59</v>
      </c>
      <c r="AB122" s="32">
        <v>150302.73000000001</v>
      </c>
      <c r="AC122" s="2">
        <v>-2.65</v>
      </c>
      <c r="AD122" s="2">
        <v>-2.65</v>
      </c>
      <c r="AE122" s="2">
        <v>-2.65</v>
      </c>
      <c r="AF122" s="2">
        <v>-2.65</v>
      </c>
      <c r="AG122" s="2">
        <v>-2.65</v>
      </c>
      <c r="AH122" s="2">
        <v>-2.65</v>
      </c>
      <c r="AI122" s="2">
        <v>-2.65</v>
      </c>
      <c r="AJ122" s="2">
        <v>-2.65</v>
      </c>
      <c r="AK122" s="2">
        <v>-2.65</v>
      </c>
      <c r="AL122" s="2">
        <v>-2.65</v>
      </c>
      <c r="AM122" s="2">
        <v>-2.65</v>
      </c>
      <c r="AN122" s="2">
        <v>-2.65</v>
      </c>
      <c r="AO122" s="33">
        <v>-2642.88</v>
      </c>
      <c r="AP122" s="33">
        <v>-598.52</v>
      </c>
      <c r="AQ122" s="33">
        <v>-1181.18</v>
      </c>
      <c r="AR122" s="33">
        <v>-1176.6199999999999</v>
      </c>
      <c r="AS122" s="33">
        <v>-3032.42</v>
      </c>
      <c r="AT122" s="33">
        <v>-938.45</v>
      </c>
      <c r="AU122" s="33">
        <v>-1586.36</v>
      </c>
      <c r="AV122" s="33">
        <v>-3691.58</v>
      </c>
      <c r="AW122" s="33">
        <v>-1107.03</v>
      </c>
      <c r="AX122" s="33">
        <v>-6263.48</v>
      </c>
      <c r="AY122" s="33">
        <v>-178.68</v>
      </c>
      <c r="AZ122" s="33">
        <v>-3983.02</v>
      </c>
      <c r="BA122" s="31">
        <f t="shared" si="303"/>
        <v>69.81</v>
      </c>
      <c r="BB122" s="31">
        <f t="shared" si="304"/>
        <v>15.81</v>
      </c>
      <c r="BC122" s="31">
        <f t="shared" si="305"/>
        <v>31.2</v>
      </c>
      <c r="BD122" s="31">
        <f t="shared" si="306"/>
        <v>177.6</v>
      </c>
      <c r="BE122" s="31">
        <f t="shared" si="307"/>
        <v>457.72</v>
      </c>
      <c r="BF122" s="31">
        <f t="shared" si="308"/>
        <v>141.65</v>
      </c>
      <c r="BG122" s="31">
        <f t="shared" si="309"/>
        <v>323.26</v>
      </c>
      <c r="BH122" s="31">
        <f t="shared" si="310"/>
        <v>752.25</v>
      </c>
      <c r="BI122" s="31">
        <f t="shared" si="311"/>
        <v>225.58</v>
      </c>
      <c r="BJ122" s="31">
        <f t="shared" si="312"/>
        <v>661.8</v>
      </c>
      <c r="BK122" s="31">
        <f t="shared" si="313"/>
        <v>18.88</v>
      </c>
      <c r="BL122" s="31">
        <f t="shared" si="314"/>
        <v>420.85</v>
      </c>
      <c r="BM122" s="6">
        <f t="shared" ca="1" si="352"/>
        <v>-8.9300000000000004E-2</v>
      </c>
      <c r="BN122" s="6">
        <f t="shared" ca="1" si="352"/>
        <v>-8.9300000000000004E-2</v>
      </c>
      <c r="BO122" s="6">
        <f t="shared" ca="1" si="352"/>
        <v>-8.9300000000000004E-2</v>
      </c>
      <c r="BP122" s="6">
        <f t="shared" ca="1" si="352"/>
        <v>-8.9300000000000004E-2</v>
      </c>
      <c r="BQ122" s="6">
        <f t="shared" ca="1" si="352"/>
        <v>-8.9300000000000004E-2</v>
      </c>
      <c r="BR122" s="6">
        <f t="shared" ca="1" si="352"/>
        <v>-8.9300000000000004E-2</v>
      </c>
      <c r="BS122" s="6">
        <f t="shared" ca="1" si="352"/>
        <v>-8.9300000000000004E-2</v>
      </c>
      <c r="BT122" s="6">
        <f t="shared" ca="1" si="352"/>
        <v>-8.9300000000000004E-2</v>
      </c>
      <c r="BU122" s="6">
        <f t="shared" ca="1" si="352"/>
        <v>-8.9300000000000004E-2</v>
      </c>
      <c r="BV122" s="6">
        <f t="shared" ca="1" si="352"/>
        <v>-8.9300000000000004E-2</v>
      </c>
      <c r="BW122" s="6">
        <f t="shared" ca="1" si="352"/>
        <v>-8.9300000000000004E-2</v>
      </c>
      <c r="BX122" s="6">
        <f t="shared" ca="1" si="352"/>
        <v>-8.9300000000000004E-2</v>
      </c>
      <c r="BY122" s="31">
        <f t="shared" ca="1" si="340"/>
        <v>-8906.02</v>
      </c>
      <c r="BZ122" s="31">
        <f t="shared" ca="1" si="341"/>
        <v>-2016.91</v>
      </c>
      <c r="CA122" s="31">
        <f t="shared" ca="1" si="342"/>
        <v>-3980.35</v>
      </c>
      <c r="CB122" s="31">
        <f t="shared" ca="1" si="343"/>
        <v>-3964.99</v>
      </c>
      <c r="CC122" s="31">
        <f t="shared" ca="1" si="344"/>
        <v>-10218.67</v>
      </c>
      <c r="CD122" s="31">
        <f t="shared" ca="1" si="345"/>
        <v>-3162.4</v>
      </c>
      <c r="CE122" s="31">
        <f t="shared" ca="1" si="346"/>
        <v>-5345.73</v>
      </c>
      <c r="CF122" s="31">
        <f t="shared" ca="1" si="347"/>
        <v>-12439.91</v>
      </c>
      <c r="CG122" s="31">
        <f t="shared" ca="1" si="348"/>
        <v>-3730.47</v>
      </c>
      <c r="CH122" s="31">
        <f t="shared" ca="1" si="349"/>
        <v>-21106.76</v>
      </c>
      <c r="CI122" s="31">
        <f t="shared" ca="1" si="350"/>
        <v>-602.11</v>
      </c>
      <c r="CJ122" s="31">
        <f t="shared" ca="1" si="351"/>
        <v>-13422.03</v>
      </c>
      <c r="CK122" s="32">
        <f t="shared" ca="1" si="315"/>
        <v>548.52</v>
      </c>
      <c r="CL122" s="32">
        <f t="shared" ca="1" si="316"/>
        <v>124.22</v>
      </c>
      <c r="CM122" s="32">
        <f t="shared" ca="1" si="317"/>
        <v>245.15</v>
      </c>
      <c r="CN122" s="32">
        <f t="shared" ca="1" si="318"/>
        <v>244.2</v>
      </c>
      <c r="CO122" s="32">
        <f t="shared" ca="1" si="319"/>
        <v>629.37</v>
      </c>
      <c r="CP122" s="32">
        <f t="shared" ca="1" si="320"/>
        <v>194.77</v>
      </c>
      <c r="CQ122" s="32">
        <f t="shared" ca="1" si="321"/>
        <v>329.24</v>
      </c>
      <c r="CR122" s="32">
        <f t="shared" ca="1" si="322"/>
        <v>766.18</v>
      </c>
      <c r="CS122" s="32">
        <f t="shared" ca="1" si="323"/>
        <v>229.76</v>
      </c>
      <c r="CT122" s="32">
        <f t="shared" ca="1" si="324"/>
        <v>1299.97</v>
      </c>
      <c r="CU122" s="32">
        <f t="shared" ca="1" si="325"/>
        <v>37.08</v>
      </c>
      <c r="CV122" s="32">
        <f t="shared" ca="1" si="326"/>
        <v>826.67</v>
      </c>
      <c r="CW122" s="31">
        <f t="shared" ca="1" si="327"/>
        <v>-5784.43</v>
      </c>
      <c r="CX122" s="31">
        <f t="shared" ca="1" si="328"/>
        <v>-1309.98</v>
      </c>
      <c r="CY122" s="31">
        <f t="shared" ca="1" si="329"/>
        <v>-2585.2199999999993</v>
      </c>
      <c r="CZ122" s="31">
        <f t="shared" ca="1" si="330"/>
        <v>-2721.77</v>
      </c>
      <c r="DA122" s="31">
        <f t="shared" ca="1" si="331"/>
        <v>-7014.5999999999995</v>
      </c>
      <c r="DB122" s="31">
        <f t="shared" ca="1" si="332"/>
        <v>-2170.83</v>
      </c>
      <c r="DC122" s="31">
        <f t="shared" ca="1" si="333"/>
        <v>-3753.3900000000003</v>
      </c>
      <c r="DD122" s="31">
        <f t="shared" ca="1" si="334"/>
        <v>-8734.4</v>
      </c>
      <c r="DE122" s="31">
        <f t="shared" ca="1" si="335"/>
        <v>-2619.2600000000002</v>
      </c>
      <c r="DF122" s="31">
        <f t="shared" ca="1" si="336"/>
        <v>-14205.109999999997</v>
      </c>
      <c r="DG122" s="31">
        <f t="shared" ca="1" si="337"/>
        <v>-405.22999999999996</v>
      </c>
      <c r="DH122" s="31">
        <f t="shared" ca="1" si="338"/>
        <v>-9033.19</v>
      </c>
      <c r="DI122" s="32">
        <f t="shared" ca="1" si="267"/>
        <v>-289.22000000000003</v>
      </c>
      <c r="DJ122" s="32">
        <f t="shared" ca="1" si="268"/>
        <v>-65.5</v>
      </c>
      <c r="DK122" s="32">
        <f t="shared" ca="1" si="269"/>
        <v>-129.26</v>
      </c>
      <c r="DL122" s="32">
        <f t="shared" ca="1" si="270"/>
        <v>-136.09</v>
      </c>
      <c r="DM122" s="32">
        <f t="shared" ca="1" si="271"/>
        <v>-350.73</v>
      </c>
      <c r="DN122" s="32">
        <f t="shared" ca="1" si="272"/>
        <v>-108.54</v>
      </c>
      <c r="DO122" s="32">
        <f t="shared" ca="1" si="273"/>
        <v>-187.67</v>
      </c>
      <c r="DP122" s="32">
        <f t="shared" ca="1" si="274"/>
        <v>-436.72</v>
      </c>
      <c r="DQ122" s="32">
        <f t="shared" ca="1" si="275"/>
        <v>-130.96</v>
      </c>
      <c r="DR122" s="32">
        <f t="shared" ca="1" si="276"/>
        <v>-710.26</v>
      </c>
      <c r="DS122" s="32">
        <f t="shared" ca="1" si="277"/>
        <v>-20.260000000000002</v>
      </c>
      <c r="DT122" s="32">
        <f t="shared" ca="1" si="278"/>
        <v>-451.66</v>
      </c>
      <c r="DU122" s="31">
        <f t="shared" ca="1" si="279"/>
        <v>-781.91</v>
      </c>
      <c r="DV122" s="31">
        <f t="shared" ca="1" si="280"/>
        <v>-174.58</v>
      </c>
      <c r="DW122" s="31">
        <f t="shared" ca="1" si="281"/>
        <v>-339.92</v>
      </c>
      <c r="DX122" s="31">
        <f t="shared" ca="1" si="282"/>
        <v>-352.69</v>
      </c>
      <c r="DY122" s="31">
        <f t="shared" ca="1" si="283"/>
        <v>-896.02</v>
      </c>
      <c r="DZ122" s="31">
        <f t="shared" ca="1" si="284"/>
        <v>-273.16000000000003</v>
      </c>
      <c r="EA122" s="31">
        <f t="shared" ca="1" si="285"/>
        <v>-465.37</v>
      </c>
      <c r="EB122" s="31">
        <f t="shared" ca="1" si="286"/>
        <v>-1066.3</v>
      </c>
      <c r="EC122" s="31">
        <f t="shared" ca="1" si="287"/>
        <v>-314.77</v>
      </c>
      <c r="ED122" s="31">
        <f t="shared" ca="1" si="288"/>
        <v>-1680.9</v>
      </c>
      <c r="EE122" s="31">
        <f t="shared" ca="1" si="289"/>
        <v>-47.18</v>
      </c>
      <c r="EF122" s="31">
        <f t="shared" ca="1" si="290"/>
        <v>-1035.03</v>
      </c>
      <c r="EG122" s="32">
        <f t="shared" ca="1" si="291"/>
        <v>-6855.56</v>
      </c>
      <c r="EH122" s="32">
        <f t="shared" ca="1" si="292"/>
        <v>-1550.06</v>
      </c>
      <c r="EI122" s="32">
        <f t="shared" ca="1" si="293"/>
        <v>-3054.3999999999996</v>
      </c>
      <c r="EJ122" s="32">
        <f t="shared" ca="1" si="294"/>
        <v>-3210.55</v>
      </c>
      <c r="EK122" s="32">
        <f t="shared" ca="1" si="295"/>
        <v>-8261.35</v>
      </c>
      <c r="EL122" s="32">
        <f t="shared" ca="1" si="296"/>
        <v>-2552.5299999999997</v>
      </c>
      <c r="EM122" s="32">
        <f t="shared" ca="1" si="297"/>
        <v>-4406.43</v>
      </c>
      <c r="EN122" s="32">
        <f t="shared" ca="1" si="298"/>
        <v>-10237.419999999998</v>
      </c>
      <c r="EO122" s="32">
        <f t="shared" ca="1" si="299"/>
        <v>-3064.9900000000002</v>
      </c>
      <c r="EP122" s="32">
        <f t="shared" ca="1" si="300"/>
        <v>-16596.269999999997</v>
      </c>
      <c r="EQ122" s="32">
        <f t="shared" ca="1" si="301"/>
        <v>-472.66999999999996</v>
      </c>
      <c r="ER122" s="32">
        <f t="shared" ca="1" si="302"/>
        <v>-10519.880000000001</v>
      </c>
    </row>
    <row r="123" spans="1:148" x14ac:dyDescent="0.25">
      <c r="A123" t="s">
        <v>514</v>
      </c>
      <c r="B123" s="1" t="s">
        <v>109</v>
      </c>
      <c r="C123" t="str">
        <f t="shared" ca="1" si="265"/>
        <v>BCHIMP</v>
      </c>
      <c r="D123" t="str">
        <f t="shared" ca="1" si="266"/>
        <v>Alberta-BC Intertie - Import</v>
      </c>
      <c r="E123" s="48">
        <v>512</v>
      </c>
      <c r="G123" s="48">
        <v>25</v>
      </c>
      <c r="N123" s="48">
        <v>225</v>
      </c>
      <c r="Q123" s="32">
        <v>46702.33</v>
      </c>
      <c r="R123" s="32"/>
      <c r="S123" s="32">
        <v>483.75</v>
      </c>
      <c r="T123" s="32"/>
      <c r="U123" s="32"/>
      <c r="V123" s="32"/>
      <c r="W123" s="32"/>
      <c r="X123" s="32"/>
      <c r="Y123" s="32"/>
      <c r="Z123" s="32">
        <v>5397.75</v>
      </c>
      <c r="AA123" s="32"/>
      <c r="AB123" s="32"/>
      <c r="AC123" s="2">
        <v>2.56</v>
      </c>
      <c r="AE123" s="2">
        <v>2.56</v>
      </c>
      <c r="AL123" s="2">
        <v>2.56</v>
      </c>
      <c r="AO123" s="33">
        <v>1195.58</v>
      </c>
      <c r="AP123" s="33"/>
      <c r="AQ123" s="33">
        <v>12.38</v>
      </c>
      <c r="AR123" s="33"/>
      <c r="AS123" s="33"/>
      <c r="AT123" s="33"/>
      <c r="AU123" s="33"/>
      <c r="AV123" s="33"/>
      <c r="AW123" s="33"/>
      <c r="AX123" s="33">
        <v>138.18</v>
      </c>
      <c r="AY123" s="33"/>
      <c r="AZ123" s="33"/>
      <c r="BA123" s="31">
        <f t="shared" si="303"/>
        <v>32.69</v>
      </c>
      <c r="BB123" s="31">
        <f t="shared" si="304"/>
        <v>0</v>
      </c>
      <c r="BC123" s="31">
        <f t="shared" si="305"/>
        <v>0.34</v>
      </c>
      <c r="BD123" s="31">
        <f t="shared" si="306"/>
        <v>0</v>
      </c>
      <c r="BE123" s="31">
        <f t="shared" si="307"/>
        <v>0</v>
      </c>
      <c r="BF123" s="31">
        <f t="shared" si="308"/>
        <v>0</v>
      </c>
      <c r="BG123" s="31">
        <f t="shared" si="309"/>
        <v>0</v>
      </c>
      <c r="BH123" s="31">
        <f t="shared" si="310"/>
        <v>0</v>
      </c>
      <c r="BI123" s="31">
        <f t="shared" si="311"/>
        <v>0</v>
      </c>
      <c r="BJ123" s="31">
        <f t="shared" si="312"/>
        <v>15.11</v>
      </c>
      <c r="BK123" s="31">
        <f t="shared" si="313"/>
        <v>0</v>
      </c>
      <c r="BL123" s="31">
        <f t="shared" si="314"/>
        <v>0</v>
      </c>
      <c r="BM123" s="6">
        <f t="shared" ca="1" si="352"/>
        <v>3.5900000000000001E-2</v>
      </c>
      <c r="BN123" s="6">
        <f t="shared" ca="1" si="352"/>
        <v>3.5900000000000001E-2</v>
      </c>
      <c r="BO123" s="6">
        <f t="shared" ca="1" si="352"/>
        <v>3.5900000000000001E-2</v>
      </c>
      <c r="BP123" s="6">
        <f t="shared" ca="1" si="352"/>
        <v>3.5900000000000001E-2</v>
      </c>
      <c r="BQ123" s="6">
        <f t="shared" ca="1" si="352"/>
        <v>3.5900000000000001E-2</v>
      </c>
      <c r="BR123" s="6">
        <f t="shared" ca="1" si="352"/>
        <v>3.5900000000000001E-2</v>
      </c>
      <c r="BS123" s="6">
        <f t="shared" ca="1" si="352"/>
        <v>3.5900000000000001E-2</v>
      </c>
      <c r="BT123" s="6">
        <f t="shared" ca="1" si="352"/>
        <v>3.5900000000000001E-2</v>
      </c>
      <c r="BU123" s="6">
        <f t="shared" ca="1" si="352"/>
        <v>3.5900000000000001E-2</v>
      </c>
      <c r="BV123" s="6">
        <f t="shared" ca="1" si="352"/>
        <v>3.5900000000000001E-2</v>
      </c>
      <c r="BW123" s="6">
        <f t="shared" ca="1" si="352"/>
        <v>3.5900000000000001E-2</v>
      </c>
      <c r="BX123" s="6">
        <f t="shared" ca="1" si="352"/>
        <v>3.5900000000000001E-2</v>
      </c>
      <c r="BY123" s="31">
        <f t="shared" ca="1" si="340"/>
        <v>1676.61</v>
      </c>
      <c r="BZ123" s="31">
        <f t="shared" ca="1" si="341"/>
        <v>0</v>
      </c>
      <c r="CA123" s="31">
        <f t="shared" ca="1" si="342"/>
        <v>17.37</v>
      </c>
      <c r="CB123" s="31">
        <f t="shared" ca="1" si="343"/>
        <v>0</v>
      </c>
      <c r="CC123" s="31">
        <f t="shared" ca="1" si="344"/>
        <v>0</v>
      </c>
      <c r="CD123" s="31">
        <f t="shared" ca="1" si="345"/>
        <v>0</v>
      </c>
      <c r="CE123" s="31">
        <f t="shared" ca="1" si="346"/>
        <v>0</v>
      </c>
      <c r="CF123" s="31">
        <f t="shared" ca="1" si="347"/>
        <v>0</v>
      </c>
      <c r="CG123" s="31">
        <f t="shared" ca="1" si="348"/>
        <v>0</v>
      </c>
      <c r="CH123" s="31">
        <f t="shared" ca="1" si="349"/>
        <v>193.78</v>
      </c>
      <c r="CI123" s="31">
        <f t="shared" ca="1" si="350"/>
        <v>0</v>
      </c>
      <c r="CJ123" s="31">
        <f t="shared" ca="1" si="351"/>
        <v>0</v>
      </c>
      <c r="CK123" s="32">
        <f t="shared" ca="1" si="315"/>
        <v>256.86</v>
      </c>
      <c r="CL123" s="32">
        <f t="shared" ca="1" si="316"/>
        <v>0</v>
      </c>
      <c r="CM123" s="32">
        <f t="shared" ca="1" si="317"/>
        <v>2.66</v>
      </c>
      <c r="CN123" s="32">
        <f t="shared" ca="1" si="318"/>
        <v>0</v>
      </c>
      <c r="CO123" s="32">
        <f t="shared" ca="1" si="319"/>
        <v>0</v>
      </c>
      <c r="CP123" s="32">
        <f t="shared" ca="1" si="320"/>
        <v>0</v>
      </c>
      <c r="CQ123" s="32">
        <f t="shared" ca="1" si="321"/>
        <v>0</v>
      </c>
      <c r="CR123" s="32">
        <f t="shared" ca="1" si="322"/>
        <v>0</v>
      </c>
      <c r="CS123" s="32">
        <f t="shared" ca="1" si="323"/>
        <v>0</v>
      </c>
      <c r="CT123" s="32">
        <f t="shared" ca="1" si="324"/>
        <v>29.69</v>
      </c>
      <c r="CU123" s="32">
        <f t="shared" ca="1" si="325"/>
        <v>0</v>
      </c>
      <c r="CV123" s="32">
        <f t="shared" ca="1" si="326"/>
        <v>0</v>
      </c>
      <c r="CW123" s="31">
        <f t="shared" ca="1" si="327"/>
        <v>705.19999999999982</v>
      </c>
      <c r="CX123" s="31">
        <f t="shared" ca="1" si="328"/>
        <v>0</v>
      </c>
      <c r="CY123" s="31">
        <f t="shared" ca="1" si="329"/>
        <v>7.3100000000000005</v>
      </c>
      <c r="CZ123" s="31">
        <f t="shared" ca="1" si="330"/>
        <v>0</v>
      </c>
      <c r="DA123" s="31">
        <f t="shared" ca="1" si="331"/>
        <v>0</v>
      </c>
      <c r="DB123" s="31">
        <f t="shared" ca="1" si="332"/>
        <v>0</v>
      </c>
      <c r="DC123" s="31">
        <f t="shared" ca="1" si="333"/>
        <v>0</v>
      </c>
      <c r="DD123" s="31">
        <f t="shared" ca="1" si="334"/>
        <v>0</v>
      </c>
      <c r="DE123" s="31">
        <f t="shared" ca="1" si="335"/>
        <v>0</v>
      </c>
      <c r="DF123" s="31">
        <f t="shared" ca="1" si="336"/>
        <v>70.179999999999993</v>
      </c>
      <c r="DG123" s="31">
        <f t="shared" ca="1" si="337"/>
        <v>0</v>
      </c>
      <c r="DH123" s="31">
        <f t="shared" ca="1" si="338"/>
        <v>0</v>
      </c>
      <c r="DI123" s="32">
        <f t="shared" ca="1" si="267"/>
        <v>35.26</v>
      </c>
      <c r="DJ123" s="32">
        <f t="shared" ca="1" si="268"/>
        <v>0</v>
      </c>
      <c r="DK123" s="32">
        <f t="shared" ca="1" si="269"/>
        <v>0.37</v>
      </c>
      <c r="DL123" s="32">
        <f t="shared" ca="1" si="270"/>
        <v>0</v>
      </c>
      <c r="DM123" s="32">
        <f t="shared" ca="1" si="271"/>
        <v>0</v>
      </c>
      <c r="DN123" s="32">
        <f t="shared" ca="1" si="272"/>
        <v>0</v>
      </c>
      <c r="DO123" s="32">
        <f t="shared" ca="1" si="273"/>
        <v>0</v>
      </c>
      <c r="DP123" s="32">
        <f t="shared" ca="1" si="274"/>
        <v>0</v>
      </c>
      <c r="DQ123" s="32">
        <f t="shared" ca="1" si="275"/>
        <v>0</v>
      </c>
      <c r="DR123" s="32">
        <f t="shared" ca="1" si="276"/>
        <v>3.51</v>
      </c>
      <c r="DS123" s="32">
        <f t="shared" ca="1" si="277"/>
        <v>0</v>
      </c>
      <c r="DT123" s="32">
        <f t="shared" ca="1" si="278"/>
        <v>0</v>
      </c>
      <c r="DU123" s="31">
        <f t="shared" ca="1" si="279"/>
        <v>95.33</v>
      </c>
      <c r="DV123" s="31">
        <f t="shared" ca="1" si="280"/>
        <v>0</v>
      </c>
      <c r="DW123" s="31">
        <f t="shared" ca="1" si="281"/>
        <v>0.96</v>
      </c>
      <c r="DX123" s="31">
        <f t="shared" ca="1" si="282"/>
        <v>0</v>
      </c>
      <c r="DY123" s="31">
        <f t="shared" ca="1" si="283"/>
        <v>0</v>
      </c>
      <c r="DZ123" s="31">
        <f t="shared" ca="1" si="284"/>
        <v>0</v>
      </c>
      <c r="EA123" s="31">
        <f t="shared" ca="1" si="285"/>
        <v>0</v>
      </c>
      <c r="EB123" s="31">
        <f t="shared" ca="1" si="286"/>
        <v>0</v>
      </c>
      <c r="EC123" s="31">
        <f t="shared" ca="1" si="287"/>
        <v>0</v>
      </c>
      <c r="ED123" s="31">
        <f t="shared" ca="1" si="288"/>
        <v>8.3000000000000007</v>
      </c>
      <c r="EE123" s="31">
        <f t="shared" ca="1" si="289"/>
        <v>0</v>
      </c>
      <c r="EF123" s="31">
        <f t="shared" ca="1" si="290"/>
        <v>0</v>
      </c>
      <c r="EG123" s="32">
        <f t="shared" ca="1" si="291"/>
        <v>835.78999999999985</v>
      </c>
      <c r="EH123" s="32">
        <f t="shared" ca="1" si="292"/>
        <v>0</v>
      </c>
      <c r="EI123" s="32">
        <f t="shared" ca="1" si="293"/>
        <v>8.64</v>
      </c>
      <c r="EJ123" s="32">
        <f t="shared" ca="1" si="294"/>
        <v>0</v>
      </c>
      <c r="EK123" s="32">
        <f t="shared" ca="1" si="295"/>
        <v>0</v>
      </c>
      <c r="EL123" s="32">
        <f t="shared" ca="1" si="296"/>
        <v>0</v>
      </c>
      <c r="EM123" s="32">
        <f t="shared" ca="1" si="297"/>
        <v>0</v>
      </c>
      <c r="EN123" s="32">
        <f t="shared" ca="1" si="298"/>
        <v>0</v>
      </c>
      <c r="EO123" s="32">
        <f t="shared" ca="1" si="299"/>
        <v>0</v>
      </c>
      <c r="EP123" s="32">
        <f t="shared" ca="1" si="300"/>
        <v>81.99</v>
      </c>
      <c r="EQ123" s="32">
        <f t="shared" ca="1" si="301"/>
        <v>0</v>
      </c>
      <c r="ER123" s="32">
        <f t="shared" ca="1" si="302"/>
        <v>0</v>
      </c>
    </row>
    <row r="124" spans="1:148" x14ac:dyDescent="0.25">
      <c r="A124" t="s">
        <v>514</v>
      </c>
      <c r="B124" s="1" t="s">
        <v>110</v>
      </c>
      <c r="C124" t="str">
        <f t="shared" ca="1" si="265"/>
        <v>SPCIMP</v>
      </c>
      <c r="D124" t="str">
        <f t="shared" ca="1" si="266"/>
        <v>Alberta-Saskatchewan Intertie - Import</v>
      </c>
      <c r="N124" s="48">
        <v>40</v>
      </c>
      <c r="Q124" s="32"/>
      <c r="R124" s="32"/>
      <c r="S124" s="32"/>
      <c r="T124" s="32"/>
      <c r="U124" s="32"/>
      <c r="V124" s="32"/>
      <c r="W124" s="32"/>
      <c r="X124" s="32"/>
      <c r="Y124" s="32"/>
      <c r="Z124" s="32">
        <v>1522.8</v>
      </c>
      <c r="AA124" s="32"/>
      <c r="AB124" s="32"/>
      <c r="AL124" s="2">
        <v>6.4</v>
      </c>
      <c r="AO124" s="33"/>
      <c r="AP124" s="33"/>
      <c r="AQ124" s="33"/>
      <c r="AR124" s="33"/>
      <c r="AS124" s="33"/>
      <c r="AT124" s="33"/>
      <c r="AU124" s="33"/>
      <c r="AV124" s="33"/>
      <c r="AW124" s="33"/>
      <c r="AX124" s="33">
        <v>97.46</v>
      </c>
      <c r="AY124" s="33"/>
      <c r="AZ124" s="33"/>
      <c r="BA124" s="31">
        <f t="shared" si="303"/>
        <v>0</v>
      </c>
      <c r="BB124" s="31">
        <f t="shared" si="304"/>
        <v>0</v>
      </c>
      <c r="BC124" s="31">
        <f t="shared" si="305"/>
        <v>0</v>
      </c>
      <c r="BD124" s="31">
        <f t="shared" si="306"/>
        <v>0</v>
      </c>
      <c r="BE124" s="31">
        <f t="shared" si="307"/>
        <v>0</v>
      </c>
      <c r="BF124" s="31">
        <f t="shared" si="308"/>
        <v>0</v>
      </c>
      <c r="BG124" s="31">
        <f t="shared" si="309"/>
        <v>0</v>
      </c>
      <c r="BH124" s="31">
        <f t="shared" si="310"/>
        <v>0</v>
      </c>
      <c r="BI124" s="31">
        <f t="shared" si="311"/>
        <v>0</v>
      </c>
      <c r="BJ124" s="31">
        <f t="shared" si="312"/>
        <v>4.26</v>
      </c>
      <c r="BK124" s="31">
        <f t="shared" si="313"/>
        <v>0</v>
      </c>
      <c r="BL124" s="31">
        <f t="shared" si="314"/>
        <v>0</v>
      </c>
      <c r="BM124" s="6">
        <f t="shared" ca="1" si="352"/>
        <v>4.5999999999999999E-2</v>
      </c>
      <c r="BN124" s="6">
        <f t="shared" ca="1" si="352"/>
        <v>4.5999999999999999E-2</v>
      </c>
      <c r="BO124" s="6">
        <f t="shared" ca="1" si="352"/>
        <v>4.5999999999999999E-2</v>
      </c>
      <c r="BP124" s="6">
        <f t="shared" ref="BM124:BX145" ca="1" si="353">VLOOKUP($C124,LossFactorLookup,3,FALSE)</f>
        <v>4.5999999999999999E-2</v>
      </c>
      <c r="BQ124" s="6">
        <f t="shared" ca="1" si="353"/>
        <v>4.5999999999999999E-2</v>
      </c>
      <c r="BR124" s="6">
        <f t="shared" ca="1" si="353"/>
        <v>4.5999999999999999E-2</v>
      </c>
      <c r="BS124" s="6">
        <f t="shared" ca="1" si="353"/>
        <v>4.5999999999999999E-2</v>
      </c>
      <c r="BT124" s="6">
        <f t="shared" ca="1" si="353"/>
        <v>4.5999999999999999E-2</v>
      </c>
      <c r="BU124" s="6">
        <f t="shared" ca="1" si="353"/>
        <v>4.5999999999999999E-2</v>
      </c>
      <c r="BV124" s="6">
        <f t="shared" ca="1" si="353"/>
        <v>4.5999999999999999E-2</v>
      </c>
      <c r="BW124" s="6">
        <f t="shared" ca="1" si="353"/>
        <v>4.5999999999999999E-2</v>
      </c>
      <c r="BX124" s="6">
        <f t="shared" ca="1" si="353"/>
        <v>4.5999999999999999E-2</v>
      </c>
      <c r="BY124" s="31">
        <f t="shared" ca="1" si="340"/>
        <v>0</v>
      </c>
      <c r="BZ124" s="31">
        <f t="shared" ca="1" si="341"/>
        <v>0</v>
      </c>
      <c r="CA124" s="31">
        <f t="shared" ca="1" si="342"/>
        <v>0</v>
      </c>
      <c r="CB124" s="31">
        <f t="shared" ca="1" si="343"/>
        <v>0</v>
      </c>
      <c r="CC124" s="31">
        <f t="shared" ca="1" si="344"/>
        <v>0</v>
      </c>
      <c r="CD124" s="31">
        <f t="shared" ca="1" si="345"/>
        <v>0</v>
      </c>
      <c r="CE124" s="31">
        <f t="shared" ca="1" si="346"/>
        <v>0</v>
      </c>
      <c r="CF124" s="31">
        <f t="shared" ca="1" si="347"/>
        <v>0</v>
      </c>
      <c r="CG124" s="31">
        <f t="shared" ca="1" si="348"/>
        <v>0</v>
      </c>
      <c r="CH124" s="31">
        <f t="shared" ca="1" si="349"/>
        <v>70.05</v>
      </c>
      <c r="CI124" s="31">
        <f t="shared" ca="1" si="350"/>
        <v>0</v>
      </c>
      <c r="CJ124" s="31">
        <f t="shared" ca="1" si="351"/>
        <v>0</v>
      </c>
      <c r="CK124" s="32">
        <f t="shared" ca="1" si="315"/>
        <v>0</v>
      </c>
      <c r="CL124" s="32">
        <f t="shared" ca="1" si="316"/>
        <v>0</v>
      </c>
      <c r="CM124" s="32">
        <f t="shared" ca="1" si="317"/>
        <v>0</v>
      </c>
      <c r="CN124" s="32">
        <f t="shared" ca="1" si="318"/>
        <v>0</v>
      </c>
      <c r="CO124" s="32">
        <f t="shared" ca="1" si="319"/>
        <v>0</v>
      </c>
      <c r="CP124" s="32">
        <f t="shared" ca="1" si="320"/>
        <v>0</v>
      </c>
      <c r="CQ124" s="32">
        <f t="shared" ca="1" si="321"/>
        <v>0</v>
      </c>
      <c r="CR124" s="32">
        <f t="shared" ca="1" si="322"/>
        <v>0</v>
      </c>
      <c r="CS124" s="32">
        <f t="shared" ca="1" si="323"/>
        <v>0</v>
      </c>
      <c r="CT124" s="32">
        <f t="shared" ca="1" si="324"/>
        <v>8.3800000000000008</v>
      </c>
      <c r="CU124" s="32">
        <f t="shared" ca="1" si="325"/>
        <v>0</v>
      </c>
      <c r="CV124" s="32">
        <f t="shared" ca="1" si="326"/>
        <v>0</v>
      </c>
      <c r="CW124" s="31">
        <f t="shared" ca="1" si="327"/>
        <v>0</v>
      </c>
      <c r="CX124" s="31">
        <f t="shared" ca="1" si="328"/>
        <v>0</v>
      </c>
      <c r="CY124" s="31">
        <f t="shared" ca="1" si="329"/>
        <v>0</v>
      </c>
      <c r="CZ124" s="31">
        <f t="shared" ca="1" si="330"/>
        <v>0</v>
      </c>
      <c r="DA124" s="31">
        <f t="shared" ca="1" si="331"/>
        <v>0</v>
      </c>
      <c r="DB124" s="31">
        <f t="shared" ca="1" si="332"/>
        <v>0</v>
      </c>
      <c r="DC124" s="31">
        <f t="shared" ca="1" si="333"/>
        <v>0</v>
      </c>
      <c r="DD124" s="31">
        <f t="shared" ca="1" si="334"/>
        <v>0</v>
      </c>
      <c r="DE124" s="31">
        <f t="shared" ca="1" si="335"/>
        <v>0</v>
      </c>
      <c r="DF124" s="31">
        <f t="shared" ca="1" si="336"/>
        <v>-23.29</v>
      </c>
      <c r="DG124" s="31">
        <f t="shared" ca="1" si="337"/>
        <v>0</v>
      </c>
      <c r="DH124" s="31">
        <f t="shared" ca="1" si="338"/>
        <v>0</v>
      </c>
      <c r="DI124" s="32">
        <f t="shared" ca="1" si="267"/>
        <v>0</v>
      </c>
      <c r="DJ124" s="32">
        <f t="shared" ca="1" si="268"/>
        <v>0</v>
      </c>
      <c r="DK124" s="32">
        <f t="shared" ca="1" si="269"/>
        <v>0</v>
      </c>
      <c r="DL124" s="32">
        <f t="shared" ca="1" si="270"/>
        <v>0</v>
      </c>
      <c r="DM124" s="32">
        <f t="shared" ca="1" si="271"/>
        <v>0</v>
      </c>
      <c r="DN124" s="32">
        <f t="shared" ca="1" si="272"/>
        <v>0</v>
      </c>
      <c r="DO124" s="32">
        <f t="shared" ca="1" si="273"/>
        <v>0</v>
      </c>
      <c r="DP124" s="32">
        <f t="shared" ca="1" si="274"/>
        <v>0</v>
      </c>
      <c r="DQ124" s="32">
        <f t="shared" ca="1" si="275"/>
        <v>0</v>
      </c>
      <c r="DR124" s="32">
        <f t="shared" ca="1" si="276"/>
        <v>-1.1599999999999999</v>
      </c>
      <c r="DS124" s="32">
        <f t="shared" ca="1" si="277"/>
        <v>0</v>
      </c>
      <c r="DT124" s="32">
        <f t="shared" ca="1" si="278"/>
        <v>0</v>
      </c>
      <c r="DU124" s="31">
        <f t="shared" ca="1" si="279"/>
        <v>0</v>
      </c>
      <c r="DV124" s="31">
        <f t="shared" ca="1" si="280"/>
        <v>0</v>
      </c>
      <c r="DW124" s="31">
        <f t="shared" ca="1" si="281"/>
        <v>0</v>
      </c>
      <c r="DX124" s="31">
        <f t="shared" ca="1" si="282"/>
        <v>0</v>
      </c>
      <c r="DY124" s="31">
        <f t="shared" ca="1" si="283"/>
        <v>0</v>
      </c>
      <c r="DZ124" s="31">
        <f t="shared" ca="1" si="284"/>
        <v>0</v>
      </c>
      <c r="EA124" s="31">
        <f t="shared" ca="1" si="285"/>
        <v>0</v>
      </c>
      <c r="EB124" s="31">
        <f t="shared" ca="1" si="286"/>
        <v>0</v>
      </c>
      <c r="EC124" s="31">
        <f t="shared" ca="1" si="287"/>
        <v>0</v>
      </c>
      <c r="ED124" s="31">
        <f t="shared" ca="1" si="288"/>
        <v>-2.76</v>
      </c>
      <c r="EE124" s="31">
        <f t="shared" ca="1" si="289"/>
        <v>0</v>
      </c>
      <c r="EF124" s="31">
        <f t="shared" ca="1" si="290"/>
        <v>0</v>
      </c>
      <c r="EG124" s="32">
        <f t="shared" ca="1" si="291"/>
        <v>0</v>
      </c>
      <c r="EH124" s="32">
        <f t="shared" ca="1" si="292"/>
        <v>0</v>
      </c>
      <c r="EI124" s="32">
        <f t="shared" ca="1" si="293"/>
        <v>0</v>
      </c>
      <c r="EJ124" s="32">
        <f t="shared" ca="1" si="294"/>
        <v>0</v>
      </c>
      <c r="EK124" s="32">
        <f t="shared" ca="1" si="295"/>
        <v>0</v>
      </c>
      <c r="EL124" s="32">
        <f t="shared" ca="1" si="296"/>
        <v>0</v>
      </c>
      <c r="EM124" s="32">
        <f t="shared" ca="1" si="297"/>
        <v>0</v>
      </c>
      <c r="EN124" s="32">
        <f t="shared" ca="1" si="298"/>
        <v>0</v>
      </c>
      <c r="EO124" s="32">
        <f t="shared" ca="1" si="299"/>
        <v>0</v>
      </c>
      <c r="EP124" s="32">
        <f t="shared" ca="1" si="300"/>
        <v>-27.21</v>
      </c>
      <c r="EQ124" s="32">
        <f t="shared" ca="1" si="301"/>
        <v>0</v>
      </c>
      <c r="ER124" s="32">
        <f t="shared" ca="1" si="302"/>
        <v>0</v>
      </c>
    </row>
    <row r="125" spans="1:148" x14ac:dyDescent="0.25">
      <c r="A125" t="s">
        <v>511</v>
      </c>
      <c r="B125" s="1" t="s">
        <v>52</v>
      </c>
      <c r="C125" t="str">
        <f t="shared" ca="1" si="265"/>
        <v>RL1</v>
      </c>
      <c r="D125" t="str">
        <f t="shared" ca="1" si="266"/>
        <v>Rainbow Lake</v>
      </c>
      <c r="E125" s="48">
        <v>31938.613000000001</v>
      </c>
      <c r="F125" s="48">
        <v>30236.3698</v>
      </c>
      <c r="G125" s="48">
        <v>31621.4192</v>
      </c>
      <c r="H125" s="48">
        <v>28264.46</v>
      </c>
      <c r="I125" s="48">
        <v>25230.193800000001</v>
      </c>
      <c r="J125" s="48">
        <v>24146.094000000001</v>
      </c>
      <c r="K125" s="48">
        <v>25483.7212</v>
      </c>
      <c r="L125" s="48">
        <v>21455.488600000001</v>
      </c>
      <c r="M125" s="48">
        <v>13170.7772</v>
      </c>
      <c r="N125" s="48">
        <v>30817.7618</v>
      </c>
      <c r="O125" s="48">
        <v>24617.522199999999</v>
      </c>
      <c r="Q125" s="32">
        <v>712664.58</v>
      </c>
      <c r="R125" s="32">
        <v>517294.48</v>
      </c>
      <c r="S125" s="32">
        <v>467324.28</v>
      </c>
      <c r="T125" s="32">
        <v>384291.12</v>
      </c>
      <c r="U125" s="32">
        <v>405064.56</v>
      </c>
      <c r="V125" s="32">
        <v>368241.15</v>
      </c>
      <c r="W125" s="32">
        <v>456134.02</v>
      </c>
      <c r="X125" s="32">
        <v>384247.62</v>
      </c>
      <c r="Y125" s="32">
        <v>237188.69</v>
      </c>
      <c r="Z125" s="32">
        <v>782770.5</v>
      </c>
      <c r="AA125" s="32">
        <v>408326.77</v>
      </c>
      <c r="AB125" s="32"/>
      <c r="AC125" s="2">
        <v>-2.2599999999999998</v>
      </c>
      <c r="AD125" s="2">
        <v>-2.2599999999999998</v>
      </c>
      <c r="AE125" s="2">
        <v>-2.2599999999999998</v>
      </c>
      <c r="AF125" s="2">
        <v>-2.2599999999999998</v>
      </c>
      <c r="AG125" s="2">
        <v>-2.2599999999999998</v>
      </c>
      <c r="AH125" s="2">
        <v>-2.2599999999999998</v>
      </c>
      <c r="AI125" s="2">
        <v>-2.2599999999999998</v>
      </c>
      <c r="AJ125" s="2">
        <v>-2.2599999999999998</v>
      </c>
      <c r="AK125" s="2">
        <v>-2.2599999999999998</v>
      </c>
      <c r="AL125" s="2">
        <v>-2.2599999999999998</v>
      </c>
      <c r="AM125" s="2">
        <v>-2.2599999999999998</v>
      </c>
      <c r="AO125" s="33">
        <v>-16106.22</v>
      </c>
      <c r="AP125" s="33">
        <v>-11690.86</v>
      </c>
      <c r="AQ125" s="33">
        <v>-10561.53</v>
      </c>
      <c r="AR125" s="33">
        <v>-8684.98</v>
      </c>
      <c r="AS125" s="33">
        <v>-9154.4599999999991</v>
      </c>
      <c r="AT125" s="33">
        <v>-8322.25</v>
      </c>
      <c r="AU125" s="33">
        <v>-10308.629999999999</v>
      </c>
      <c r="AV125" s="33">
        <v>-8684</v>
      </c>
      <c r="AW125" s="33">
        <v>-5360.46</v>
      </c>
      <c r="AX125" s="33">
        <v>-17690.61</v>
      </c>
      <c r="AY125" s="33">
        <v>-9228.18</v>
      </c>
      <c r="AZ125" s="33"/>
      <c r="BA125" s="31">
        <f t="shared" si="303"/>
        <v>498.87</v>
      </c>
      <c r="BB125" s="31">
        <f t="shared" si="304"/>
        <v>362.11</v>
      </c>
      <c r="BC125" s="31">
        <f t="shared" si="305"/>
        <v>327.13</v>
      </c>
      <c r="BD125" s="31">
        <f t="shared" si="306"/>
        <v>1537.16</v>
      </c>
      <c r="BE125" s="31">
        <f t="shared" si="307"/>
        <v>1620.26</v>
      </c>
      <c r="BF125" s="31">
        <f t="shared" si="308"/>
        <v>1472.96</v>
      </c>
      <c r="BG125" s="31">
        <f t="shared" si="309"/>
        <v>2463.12</v>
      </c>
      <c r="BH125" s="31">
        <f t="shared" si="310"/>
        <v>2074.94</v>
      </c>
      <c r="BI125" s="31">
        <f t="shared" si="311"/>
        <v>1280.82</v>
      </c>
      <c r="BJ125" s="31">
        <f t="shared" si="312"/>
        <v>2191.7600000000002</v>
      </c>
      <c r="BK125" s="31">
        <f t="shared" si="313"/>
        <v>1143.31</v>
      </c>
      <c r="BL125" s="31">
        <f t="shared" si="314"/>
        <v>0</v>
      </c>
      <c r="BM125" s="6">
        <f t="shared" ca="1" si="353"/>
        <v>-0.12</v>
      </c>
      <c r="BN125" s="6">
        <f t="shared" ca="1" si="353"/>
        <v>-0.12</v>
      </c>
      <c r="BO125" s="6">
        <f t="shared" ca="1" si="353"/>
        <v>-0.12</v>
      </c>
      <c r="BP125" s="6">
        <f t="shared" ca="1" si="353"/>
        <v>-0.12</v>
      </c>
      <c r="BQ125" s="6">
        <f t="shared" ca="1" si="353"/>
        <v>-0.12</v>
      </c>
      <c r="BR125" s="6">
        <f t="shared" ca="1" si="353"/>
        <v>-0.12</v>
      </c>
      <c r="BS125" s="6">
        <f t="shared" ca="1" si="353"/>
        <v>-0.12</v>
      </c>
      <c r="BT125" s="6">
        <f t="shared" ca="1" si="353"/>
        <v>-0.12</v>
      </c>
      <c r="BU125" s="6">
        <f t="shared" ca="1" si="353"/>
        <v>-0.12</v>
      </c>
      <c r="BV125" s="6">
        <f t="shared" ca="1" si="353"/>
        <v>-0.12</v>
      </c>
      <c r="BW125" s="6">
        <f t="shared" ca="1" si="353"/>
        <v>-0.12</v>
      </c>
      <c r="BX125" s="6">
        <f t="shared" ca="1" si="353"/>
        <v>-0.12</v>
      </c>
      <c r="BY125" s="31">
        <f t="shared" ca="1" si="340"/>
        <v>-85519.75</v>
      </c>
      <c r="BZ125" s="31">
        <f t="shared" ca="1" si="341"/>
        <v>-62075.34</v>
      </c>
      <c r="CA125" s="31">
        <f t="shared" ca="1" si="342"/>
        <v>-56078.91</v>
      </c>
      <c r="CB125" s="31">
        <f t="shared" ca="1" si="343"/>
        <v>-46114.93</v>
      </c>
      <c r="CC125" s="31">
        <f t="shared" ca="1" si="344"/>
        <v>-48607.75</v>
      </c>
      <c r="CD125" s="31">
        <f t="shared" ca="1" si="345"/>
        <v>-44188.94</v>
      </c>
      <c r="CE125" s="31">
        <f t="shared" ca="1" si="346"/>
        <v>-54736.08</v>
      </c>
      <c r="CF125" s="31">
        <f t="shared" ca="1" si="347"/>
        <v>-46109.71</v>
      </c>
      <c r="CG125" s="31">
        <f t="shared" ca="1" si="348"/>
        <v>-28462.639999999999</v>
      </c>
      <c r="CH125" s="31">
        <f t="shared" ca="1" si="349"/>
        <v>-93932.46</v>
      </c>
      <c r="CI125" s="31">
        <f t="shared" ca="1" si="350"/>
        <v>-48999.21</v>
      </c>
      <c r="CJ125" s="31">
        <f t="shared" ca="1" si="351"/>
        <v>0</v>
      </c>
      <c r="CK125" s="32">
        <f t="shared" ca="1" si="315"/>
        <v>3919.66</v>
      </c>
      <c r="CL125" s="32">
        <f t="shared" ca="1" si="316"/>
        <v>2845.12</v>
      </c>
      <c r="CM125" s="32">
        <f t="shared" ca="1" si="317"/>
        <v>2570.2800000000002</v>
      </c>
      <c r="CN125" s="32">
        <f t="shared" ca="1" si="318"/>
        <v>2113.6</v>
      </c>
      <c r="CO125" s="32">
        <f t="shared" ca="1" si="319"/>
        <v>2227.86</v>
      </c>
      <c r="CP125" s="32">
        <f t="shared" ca="1" si="320"/>
        <v>2025.33</v>
      </c>
      <c r="CQ125" s="32">
        <f t="shared" ca="1" si="321"/>
        <v>2508.7399999999998</v>
      </c>
      <c r="CR125" s="32">
        <f t="shared" ca="1" si="322"/>
        <v>2113.36</v>
      </c>
      <c r="CS125" s="32">
        <f t="shared" ca="1" si="323"/>
        <v>1304.54</v>
      </c>
      <c r="CT125" s="32">
        <f t="shared" ca="1" si="324"/>
        <v>4305.24</v>
      </c>
      <c r="CU125" s="32">
        <f t="shared" ca="1" si="325"/>
        <v>2245.8000000000002</v>
      </c>
      <c r="CV125" s="32">
        <f t="shared" ca="1" si="326"/>
        <v>0</v>
      </c>
      <c r="CW125" s="31">
        <f t="shared" ca="1" si="327"/>
        <v>-65992.739999999991</v>
      </c>
      <c r="CX125" s="31">
        <f t="shared" ca="1" si="328"/>
        <v>-47901.469999999994</v>
      </c>
      <c r="CY125" s="31">
        <f t="shared" ca="1" si="329"/>
        <v>-43274.23</v>
      </c>
      <c r="CZ125" s="31">
        <f t="shared" ca="1" si="330"/>
        <v>-36853.510000000009</v>
      </c>
      <c r="DA125" s="31">
        <f t="shared" ca="1" si="331"/>
        <v>-38845.69</v>
      </c>
      <c r="DB125" s="31">
        <f t="shared" ca="1" si="332"/>
        <v>-35314.32</v>
      </c>
      <c r="DC125" s="31">
        <f t="shared" ca="1" si="333"/>
        <v>-44381.830000000009</v>
      </c>
      <c r="DD125" s="31">
        <f t="shared" ca="1" si="334"/>
        <v>-37387.29</v>
      </c>
      <c r="DE125" s="31">
        <f t="shared" ca="1" si="335"/>
        <v>-23078.46</v>
      </c>
      <c r="DF125" s="31">
        <f t="shared" ca="1" si="336"/>
        <v>-74128.37</v>
      </c>
      <c r="DG125" s="31">
        <f t="shared" ca="1" si="337"/>
        <v>-38668.539999999994</v>
      </c>
      <c r="DH125" s="31">
        <f t="shared" ca="1" si="338"/>
        <v>0</v>
      </c>
      <c r="DI125" s="32">
        <f t="shared" ca="1" si="267"/>
        <v>-3299.64</v>
      </c>
      <c r="DJ125" s="32">
        <f t="shared" ca="1" si="268"/>
        <v>-2395.0700000000002</v>
      </c>
      <c r="DK125" s="32">
        <f t="shared" ca="1" si="269"/>
        <v>-2163.71</v>
      </c>
      <c r="DL125" s="32">
        <f t="shared" ca="1" si="270"/>
        <v>-1842.68</v>
      </c>
      <c r="DM125" s="32">
        <f t="shared" ca="1" si="271"/>
        <v>-1942.28</v>
      </c>
      <c r="DN125" s="32">
        <f t="shared" ca="1" si="272"/>
        <v>-1765.72</v>
      </c>
      <c r="DO125" s="32">
        <f t="shared" ca="1" si="273"/>
        <v>-2219.09</v>
      </c>
      <c r="DP125" s="32">
        <f t="shared" ca="1" si="274"/>
        <v>-1869.36</v>
      </c>
      <c r="DQ125" s="32">
        <f t="shared" ca="1" si="275"/>
        <v>-1153.92</v>
      </c>
      <c r="DR125" s="32">
        <f t="shared" ca="1" si="276"/>
        <v>-3706.42</v>
      </c>
      <c r="DS125" s="32">
        <f t="shared" ca="1" si="277"/>
        <v>-1933.43</v>
      </c>
      <c r="DT125" s="32">
        <f t="shared" ca="1" si="278"/>
        <v>0</v>
      </c>
      <c r="DU125" s="31">
        <f t="shared" ca="1" si="279"/>
        <v>-8920.56</v>
      </c>
      <c r="DV125" s="31">
        <f t="shared" ca="1" si="280"/>
        <v>-6383.79</v>
      </c>
      <c r="DW125" s="31">
        <f t="shared" ca="1" si="281"/>
        <v>-5689.97</v>
      </c>
      <c r="DX125" s="31">
        <f t="shared" ca="1" si="282"/>
        <v>-4775.5</v>
      </c>
      <c r="DY125" s="31">
        <f t="shared" ca="1" si="283"/>
        <v>-4962</v>
      </c>
      <c r="DZ125" s="31">
        <f t="shared" ca="1" si="284"/>
        <v>-4443.62</v>
      </c>
      <c r="EA125" s="31">
        <f t="shared" ca="1" si="285"/>
        <v>-5502.74</v>
      </c>
      <c r="EB125" s="31">
        <f t="shared" ca="1" si="286"/>
        <v>-4564.26</v>
      </c>
      <c r="EC125" s="31">
        <f t="shared" ca="1" si="287"/>
        <v>-2773.45</v>
      </c>
      <c r="ED125" s="31">
        <f t="shared" ca="1" si="288"/>
        <v>-8771.65</v>
      </c>
      <c r="EE125" s="31">
        <f t="shared" ca="1" si="289"/>
        <v>-4501.9799999999996</v>
      </c>
      <c r="EF125" s="31">
        <f t="shared" ca="1" si="290"/>
        <v>0</v>
      </c>
      <c r="EG125" s="32">
        <f t="shared" ca="1" si="291"/>
        <v>-78212.939999999988</v>
      </c>
      <c r="EH125" s="32">
        <f t="shared" ca="1" si="292"/>
        <v>-56680.329999999994</v>
      </c>
      <c r="EI125" s="32">
        <f t="shared" ca="1" si="293"/>
        <v>-51127.91</v>
      </c>
      <c r="EJ125" s="32">
        <f t="shared" ca="1" si="294"/>
        <v>-43471.69000000001</v>
      </c>
      <c r="EK125" s="32">
        <f t="shared" ca="1" si="295"/>
        <v>-45749.97</v>
      </c>
      <c r="EL125" s="32">
        <f t="shared" ca="1" si="296"/>
        <v>-41523.660000000003</v>
      </c>
      <c r="EM125" s="32">
        <f t="shared" ca="1" si="297"/>
        <v>-52103.660000000011</v>
      </c>
      <c r="EN125" s="32">
        <f t="shared" ca="1" si="298"/>
        <v>-43820.91</v>
      </c>
      <c r="EO125" s="32">
        <f t="shared" ca="1" si="299"/>
        <v>-27005.829999999998</v>
      </c>
      <c r="EP125" s="32">
        <f t="shared" ca="1" si="300"/>
        <v>-86606.439999999988</v>
      </c>
      <c r="EQ125" s="32">
        <f t="shared" ca="1" si="301"/>
        <v>-45103.95</v>
      </c>
      <c r="ER125" s="32">
        <f t="shared" ca="1" si="302"/>
        <v>0</v>
      </c>
    </row>
    <row r="126" spans="1:148" x14ac:dyDescent="0.25">
      <c r="A126" t="s">
        <v>466</v>
      </c>
      <c r="B126" s="1" t="s">
        <v>132</v>
      </c>
      <c r="C126" t="str">
        <f t="shared" ca="1" si="265"/>
        <v>RUN</v>
      </c>
      <c r="D126" t="str">
        <f t="shared" ca="1" si="266"/>
        <v>Rundle Hydro Facility</v>
      </c>
      <c r="E126" s="48">
        <v>5741.6383315000003</v>
      </c>
      <c r="F126" s="48">
        <v>5065.4019529999996</v>
      </c>
      <c r="G126" s="48">
        <v>5277.5477928999999</v>
      </c>
      <c r="H126" s="48">
        <v>6039.7925054999996</v>
      </c>
      <c r="I126" s="48">
        <v>7600.9667527000001</v>
      </c>
      <c r="J126" s="48">
        <v>6168.0934434000001</v>
      </c>
      <c r="K126" s="48">
        <v>3291.4861021000002</v>
      </c>
      <c r="L126" s="48">
        <v>2036.9599401999999</v>
      </c>
      <c r="M126" s="48">
        <v>1608.3413158000001</v>
      </c>
      <c r="N126" s="48">
        <v>4800.948077</v>
      </c>
      <c r="O126" s="48">
        <v>5648.9743305000002</v>
      </c>
      <c r="P126" s="48">
        <v>5122.1888539000001</v>
      </c>
      <c r="Q126" s="32">
        <v>131864.18</v>
      </c>
      <c r="R126" s="32">
        <v>89667.08</v>
      </c>
      <c r="S126" s="32">
        <v>79095.460000000006</v>
      </c>
      <c r="T126" s="32">
        <v>84402.880000000005</v>
      </c>
      <c r="U126" s="32">
        <v>120076.15</v>
      </c>
      <c r="V126" s="32">
        <v>97115.82</v>
      </c>
      <c r="W126" s="32">
        <v>61725.29</v>
      </c>
      <c r="X126" s="32">
        <v>37075.81</v>
      </c>
      <c r="Y126" s="32">
        <v>29786.55</v>
      </c>
      <c r="Z126" s="32">
        <v>131086.79999999999</v>
      </c>
      <c r="AA126" s="32">
        <v>92963.3</v>
      </c>
      <c r="AB126" s="32">
        <v>142468.1</v>
      </c>
      <c r="AC126" s="2">
        <v>1.41</v>
      </c>
      <c r="AD126" s="2">
        <v>1.41</v>
      </c>
      <c r="AE126" s="2">
        <v>1.41</v>
      </c>
      <c r="AF126" s="2">
        <v>1.41</v>
      </c>
      <c r="AG126" s="2">
        <v>1.41</v>
      </c>
      <c r="AH126" s="2">
        <v>1.41</v>
      </c>
      <c r="AI126" s="2">
        <v>1.41</v>
      </c>
      <c r="AJ126" s="2">
        <v>1.41</v>
      </c>
      <c r="AK126" s="2">
        <v>1.41</v>
      </c>
      <c r="AL126" s="2">
        <v>1.41</v>
      </c>
      <c r="AM126" s="2">
        <v>1.41</v>
      </c>
      <c r="AN126" s="2">
        <v>1.41</v>
      </c>
      <c r="AO126" s="33">
        <v>1859.28</v>
      </c>
      <c r="AP126" s="33">
        <v>1264.31</v>
      </c>
      <c r="AQ126" s="33">
        <v>1115.25</v>
      </c>
      <c r="AR126" s="33">
        <v>1190.08</v>
      </c>
      <c r="AS126" s="33">
        <v>1693.07</v>
      </c>
      <c r="AT126" s="33">
        <v>1369.33</v>
      </c>
      <c r="AU126" s="33">
        <v>870.33</v>
      </c>
      <c r="AV126" s="33">
        <v>522.77</v>
      </c>
      <c r="AW126" s="33">
        <v>419.99</v>
      </c>
      <c r="AX126" s="33">
        <v>1848.32</v>
      </c>
      <c r="AY126" s="33">
        <v>1310.78</v>
      </c>
      <c r="AZ126" s="33">
        <v>2008.8</v>
      </c>
      <c r="BA126" s="31">
        <f t="shared" si="303"/>
        <v>92.3</v>
      </c>
      <c r="BB126" s="31">
        <f t="shared" si="304"/>
        <v>62.77</v>
      </c>
      <c r="BC126" s="31">
        <f t="shared" si="305"/>
        <v>55.37</v>
      </c>
      <c r="BD126" s="31">
        <f t="shared" si="306"/>
        <v>337.61</v>
      </c>
      <c r="BE126" s="31">
        <f t="shared" si="307"/>
        <v>480.3</v>
      </c>
      <c r="BF126" s="31">
        <f t="shared" si="308"/>
        <v>388.46</v>
      </c>
      <c r="BG126" s="31">
        <f t="shared" si="309"/>
        <v>333.32</v>
      </c>
      <c r="BH126" s="31">
        <f t="shared" si="310"/>
        <v>200.21</v>
      </c>
      <c r="BI126" s="31">
        <f t="shared" si="311"/>
        <v>160.85</v>
      </c>
      <c r="BJ126" s="31">
        <f t="shared" si="312"/>
        <v>367.04</v>
      </c>
      <c r="BK126" s="31">
        <f t="shared" si="313"/>
        <v>260.3</v>
      </c>
      <c r="BL126" s="31">
        <f t="shared" si="314"/>
        <v>398.91</v>
      </c>
      <c r="BM126" s="6">
        <f t="shared" ca="1" si="353"/>
        <v>-1.6299999999999999E-2</v>
      </c>
      <c r="BN126" s="6">
        <f t="shared" ca="1" si="353"/>
        <v>-1.6299999999999999E-2</v>
      </c>
      <c r="BO126" s="6">
        <f t="shared" ca="1" si="353"/>
        <v>-1.6299999999999999E-2</v>
      </c>
      <c r="BP126" s="6">
        <f t="shared" ca="1" si="353"/>
        <v>-1.6299999999999999E-2</v>
      </c>
      <c r="BQ126" s="6">
        <f t="shared" ca="1" si="353"/>
        <v>-1.6299999999999999E-2</v>
      </c>
      <c r="BR126" s="6">
        <f t="shared" ca="1" si="353"/>
        <v>-1.6299999999999999E-2</v>
      </c>
      <c r="BS126" s="6">
        <f t="shared" ca="1" si="353"/>
        <v>-1.6299999999999999E-2</v>
      </c>
      <c r="BT126" s="6">
        <f t="shared" ca="1" si="353"/>
        <v>-1.6299999999999999E-2</v>
      </c>
      <c r="BU126" s="6">
        <f t="shared" ca="1" si="353"/>
        <v>-1.6299999999999999E-2</v>
      </c>
      <c r="BV126" s="6">
        <f t="shared" ca="1" si="353"/>
        <v>-1.6299999999999999E-2</v>
      </c>
      <c r="BW126" s="6">
        <f t="shared" ca="1" si="353"/>
        <v>-1.6299999999999999E-2</v>
      </c>
      <c r="BX126" s="6">
        <f t="shared" ca="1" si="353"/>
        <v>-1.6299999999999999E-2</v>
      </c>
      <c r="BY126" s="31">
        <f t="shared" ca="1" si="340"/>
        <v>-2149.39</v>
      </c>
      <c r="BZ126" s="31">
        <f t="shared" ca="1" si="341"/>
        <v>-1461.57</v>
      </c>
      <c r="CA126" s="31">
        <f t="shared" ca="1" si="342"/>
        <v>-1289.26</v>
      </c>
      <c r="CB126" s="31">
        <f t="shared" ca="1" si="343"/>
        <v>-1375.77</v>
      </c>
      <c r="CC126" s="31">
        <f t="shared" ca="1" si="344"/>
        <v>-1957.24</v>
      </c>
      <c r="CD126" s="31">
        <f t="shared" ca="1" si="345"/>
        <v>-1582.99</v>
      </c>
      <c r="CE126" s="31">
        <f t="shared" ca="1" si="346"/>
        <v>-1006.12</v>
      </c>
      <c r="CF126" s="31">
        <f t="shared" ca="1" si="347"/>
        <v>-604.34</v>
      </c>
      <c r="CG126" s="31">
        <f t="shared" ca="1" si="348"/>
        <v>-485.52</v>
      </c>
      <c r="CH126" s="31">
        <f t="shared" ca="1" si="349"/>
        <v>-2136.71</v>
      </c>
      <c r="CI126" s="31">
        <f t="shared" ca="1" si="350"/>
        <v>-1515.3</v>
      </c>
      <c r="CJ126" s="31">
        <f t="shared" ca="1" si="351"/>
        <v>-2322.23</v>
      </c>
      <c r="CK126" s="32">
        <f t="shared" ca="1" si="315"/>
        <v>725.25</v>
      </c>
      <c r="CL126" s="32">
        <f t="shared" ca="1" si="316"/>
        <v>493.17</v>
      </c>
      <c r="CM126" s="32">
        <f t="shared" ca="1" si="317"/>
        <v>435.03</v>
      </c>
      <c r="CN126" s="32">
        <f t="shared" ca="1" si="318"/>
        <v>464.22</v>
      </c>
      <c r="CO126" s="32">
        <f t="shared" ca="1" si="319"/>
        <v>660.42</v>
      </c>
      <c r="CP126" s="32">
        <f t="shared" ca="1" si="320"/>
        <v>534.14</v>
      </c>
      <c r="CQ126" s="32">
        <f t="shared" ca="1" si="321"/>
        <v>339.49</v>
      </c>
      <c r="CR126" s="32">
        <f t="shared" ca="1" si="322"/>
        <v>203.92</v>
      </c>
      <c r="CS126" s="32">
        <f t="shared" ca="1" si="323"/>
        <v>163.83000000000001</v>
      </c>
      <c r="CT126" s="32">
        <f t="shared" ca="1" si="324"/>
        <v>720.98</v>
      </c>
      <c r="CU126" s="32">
        <f t="shared" ca="1" si="325"/>
        <v>511.3</v>
      </c>
      <c r="CV126" s="32">
        <f t="shared" ca="1" si="326"/>
        <v>783.57</v>
      </c>
      <c r="CW126" s="31">
        <f t="shared" ca="1" si="327"/>
        <v>-3375.7200000000003</v>
      </c>
      <c r="CX126" s="31">
        <f t="shared" ca="1" si="328"/>
        <v>-2295.48</v>
      </c>
      <c r="CY126" s="31">
        <f t="shared" ca="1" si="329"/>
        <v>-2024.85</v>
      </c>
      <c r="CZ126" s="31">
        <f t="shared" ca="1" si="330"/>
        <v>-2439.2400000000002</v>
      </c>
      <c r="DA126" s="31">
        <f t="shared" ca="1" si="331"/>
        <v>-3470.1900000000005</v>
      </c>
      <c r="DB126" s="31">
        <f t="shared" ca="1" si="332"/>
        <v>-2806.64</v>
      </c>
      <c r="DC126" s="31">
        <f t="shared" ca="1" si="333"/>
        <v>-1870.28</v>
      </c>
      <c r="DD126" s="31">
        <f t="shared" ca="1" si="334"/>
        <v>-1123.4000000000001</v>
      </c>
      <c r="DE126" s="31">
        <f t="shared" ca="1" si="335"/>
        <v>-902.53</v>
      </c>
      <c r="DF126" s="31">
        <f t="shared" ca="1" si="336"/>
        <v>-3631.09</v>
      </c>
      <c r="DG126" s="31">
        <f t="shared" ca="1" si="337"/>
        <v>-2575.08</v>
      </c>
      <c r="DH126" s="31">
        <f t="shared" ca="1" si="338"/>
        <v>-3946.37</v>
      </c>
      <c r="DI126" s="32">
        <f t="shared" ca="1" si="267"/>
        <v>-168.79</v>
      </c>
      <c r="DJ126" s="32">
        <f t="shared" ca="1" si="268"/>
        <v>-114.77</v>
      </c>
      <c r="DK126" s="32">
        <f t="shared" ca="1" si="269"/>
        <v>-101.24</v>
      </c>
      <c r="DL126" s="32">
        <f t="shared" ca="1" si="270"/>
        <v>-121.96</v>
      </c>
      <c r="DM126" s="32">
        <f t="shared" ca="1" si="271"/>
        <v>-173.51</v>
      </c>
      <c r="DN126" s="32">
        <f t="shared" ca="1" si="272"/>
        <v>-140.33000000000001</v>
      </c>
      <c r="DO126" s="32">
        <f t="shared" ca="1" si="273"/>
        <v>-93.51</v>
      </c>
      <c r="DP126" s="32">
        <f t="shared" ca="1" si="274"/>
        <v>-56.17</v>
      </c>
      <c r="DQ126" s="32">
        <f t="shared" ca="1" si="275"/>
        <v>-45.13</v>
      </c>
      <c r="DR126" s="32">
        <f t="shared" ca="1" si="276"/>
        <v>-181.55</v>
      </c>
      <c r="DS126" s="32">
        <f t="shared" ca="1" si="277"/>
        <v>-128.75</v>
      </c>
      <c r="DT126" s="32">
        <f t="shared" ca="1" si="278"/>
        <v>-197.32</v>
      </c>
      <c r="DU126" s="31">
        <f t="shared" ca="1" si="279"/>
        <v>-456.31</v>
      </c>
      <c r="DV126" s="31">
        <f t="shared" ca="1" si="280"/>
        <v>-305.92</v>
      </c>
      <c r="DW126" s="31">
        <f t="shared" ca="1" si="281"/>
        <v>-266.24</v>
      </c>
      <c r="DX126" s="31">
        <f t="shared" ca="1" si="282"/>
        <v>-316.08</v>
      </c>
      <c r="DY126" s="31">
        <f t="shared" ca="1" si="283"/>
        <v>-443.27</v>
      </c>
      <c r="DZ126" s="31">
        <f t="shared" ca="1" si="284"/>
        <v>-353.16</v>
      </c>
      <c r="EA126" s="31">
        <f t="shared" ca="1" si="285"/>
        <v>-231.89</v>
      </c>
      <c r="EB126" s="31">
        <f t="shared" ca="1" si="286"/>
        <v>-137.15</v>
      </c>
      <c r="EC126" s="31">
        <f t="shared" ca="1" si="287"/>
        <v>-108.46</v>
      </c>
      <c r="ED126" s="31">
        <f t="shared" ca="1" si="288"/>
        <v>-429.67</v>
      </c>
      <c r="EE126" s="31">
        <f t="shared" ca="1" si="289"/>
        <v>-299.8</v>
      </c>
      <c r="EF126" s="31">
        <f t="shared" ca="1" si="290"/>
        <v>-452.18</v>
      </c>
      <c r="EG126" s="32">
        <f t="shared" ca="1" si="291"/>
        <v>-4000.82</v>
      </c>
      <c r="EH126" s="32">
        <f t="shared" ca="1" si="292"/>
        <v>-2716.17</v>
      </c>
      <c r="EI126" s="32">
        <f t="shared" ca="1" si="293"/>
        <v>-2392.33</v>
      </c>
      <c r="EJ126" s="32">
        <f t="shared" ca="1" si="294"/>
        <v>-2877.28</v>
      </c>
      <c r="EK126" s="32">
        <f t="shared" ca="1" si="295"/>
        <v>-4086.9700000000007</v>
      </c>
      <c r="EL126" s="32">
        <f t="shared" ca="1" si="296"/>
        <v>-3300.1299999999997</v>
      </c>
      <c r="EM126" s="32">
        <f t="shared" ca="1" si="297"/>
        <v>-2195.6799999999998</v>
      </c>
      <c r="EN126" s="32">
        <f t="shared" ca="1" si="298"/>
        <v>-1316.7200000000003</v>
      </c>
      <c r="EO126" s="32">
        <f t="shared" ca="1" si="299"/>
        <v>-1056.1199999999999</v>
      </c>
      <c r="EP126" s="32">
        <f t="shared" ca="1" si="300"/>
        <v>-4242.3100000000004</v>
      </c>
      <c r="EQ126" s="32">
        <f t="shared" ca="1" si="301"/>
        <v>-3003.63</v>
      </c>
      <c r="ER126" s="32">
        <f t="shared" ca="1" si="302"/>
        <v>-4595.87</v>
      </c>
    </row>
    <row r="127" spans="1:148" x14ac:dyDescent="0.25">
      <c r="A127" t="s">
        <v>472</v>
      </c>
      <c r="B127" s="1" t="s">
        <v>86</v>
      </c>
      <c r="C127" t="str">
        <f t="shared" ca="1" si="265"/>
        <v>RYMD</v>
      </c>
      <c r="D127" t="str">
        <f t="shared" ca="1" si="266"/>
        <v>Raymond Reservoir Hydro Facility</v>
      </c>
      <c r="E127" s="48">
        <v>0</v>
      </c>
      <c r="F127" s="48">
        <v>0</v>
      </c>
      <c r="G127" s="48">
        <v>0</v>
      </c>
      <c r="H127" s="48">
        <v>1529.1732999999999</v>
      </c>
      <c r="I127" s="48">
        <v>11729.309300000001</v>
      </c>
      <c r="J127" s="48">
        <v>12849.2222</v>
      </c>
      <c r="K127" s="48">
        <v>11745.2004</v>
      </c>
      <c r="L127" s="48">
        <v>6931.0934999999999</v>
      </c>
      <c r="M127" s="48">
        <v>6073.9360999999999</v>
      </c>
      <c r="N127" s="48">
        <v>1069.7491</v>
      </c>
      <c r="O127" s="48">
        <v>0</v>
      </c>
      <c r="P127" s="48">
        <v>0</v>
      </c>
      <c r="Q127" s="32">
        <v>0</v>
      </c>
      <c r="R127" s="32">
        <v>0</v>
      </c>
      <c r="S127" s="32">
        <v>0</v>
      </c>
      <c r="T127" s="32">
        <v>22533.02</v>
      </c>
      <c r="U127" s="32">
        <v>189651.41</v>
      </c>
      <c r="V127" s="32">
        <v>199331.49</v>
      </c>
      <c r="W127" s="32">
        <v>208360.9</v>
      </c>
      <c r="X127" s="32">
        <v>124055.76</v>
      </c>
      <c r="Y127" s="32">
        <v>106426.63</v>
      </c>
      <c r="Z127" s="32">
        <v>22773.82</v>
      </c>
      <c r="AA127" s="32">
        <v>0</v>
      </c>
      <c r="AB127" s="32">
        <v>0</v>
      </c>
      <c r="AC127" s="2">
        <v>5.1100000000000003</v>
      </c>
      <c r="AD127" s="2">
        <v>5.1100000000000003</v>
      </c>
      <c r="AE127" s="2">
        <v>5.1100000000000003</v>
      </c>
      <c r="AF127" s="2">
        <v>5.1100000000000003</v>
      </c>
      <c r="AG127" s="2">
        <v>5.1100000000000003</v>
      </c>
      <c r="AH127" s="2">
        <v>5.1100000000000003</v>
      </c>
      <c r="AI127" s="2">
        <v>5.1100000000000003</v>
      </c>
      <c r="AJ127" s="2">
        <v>5.1100000000000003</v>
      </c>
      <c r="AK127" s="2">
        <v>5.1100000000000003</v>
      </c>
      <c r="AL127" s="2">
        <v>5.1100000000000003</v>
      </c>
      <c r="AM127" s="2">
        <v>5.1100000000000003</v>
      </c>
      <c r="AN127" s="2">
        <v>5.1100000000000003</v>
      </c>
      <c r="AO127" s="33">
        <v>0</v>
      </c>
      <c r="AP127" s="33">
        <v>0</v>
      </c>
      <c r="AQ127" s="33">
        <v>0</v>
      </c>
      <c r="AR127" s="33">
        <v>1151.44</v>
      </c>
      <c r="AS127" s="33">
        <v>9691.19</v>
      </c>
      <c r="AT127" s="33">
        <v>10185.84</v>
      </c>
      <c r="AU127" s="33">
        <v>10647.24</v>
      </c>
      <c r="AV127" s="33">
        <v>6339.25</v>
      </c>
      <c r="AW127" s="33">
        <v>5438.4</v>
      </c>
      <c r="AX127" s="33">
        <v>1163.74</v>
      </c>
      <c r="AY127" s="33">
        <v>0</v>
      </c>
      <c r="AZ127" s="33">
        <v>0</v>
      </c>
      <c r="BA127" s="31">
        <f t="shared" si="303"/>
        <v>0</v>
      </c>
      <c r="BB127" s="31">
        <f t="shared" si="304"/>
        <v>0</v>
      </c>
      <c r="BC127" s="31">
        <f t="shared" si="305"/>
        <v>0</v>
      </c>
      <c r="BD127" s="31">
        <f t="shared" si="306"/>
        <v>90.13</v>
      </c>
      <c r="BE127" s="31">
        <f t="shared" si="307"/>
        <v>758.61</v>
      </c>
      <c r="BF127" s="31">
        <f t="shared" si="308"/>
        <v>797.33</v>
      </c>
      <c r="BG127" s="31">
        <f t="shared" si="309"/>
        <v>1125.1500000000001</v>
      </c>
      <c r="BH127" s="31">
        <f t="shared" si="310"/>
        <v>669.9</v>
      </c>
      <c r="BI127" s="31">
        <f t="shared" si="311"/>
        <v>574.70000000000005</v>
      </c>
      <c r="BJ127" s="31">
        <f t="shared" si="312"/>
        <v>63.77</v>
      </c>
      <c r="BK127" s="31">
        <f t="shared" si="313"/>
        <v>0</v>
      </c>
      <c r="BL127" s="31">
        <f t="shared" si="314"/>
        <v>0</v>
      </c>
      <c r="BM127" s="6">
        <f t="shared" ca="1" si="353"/>
        <v>2.9499999999999998E-2</v>
      </c>
      <c r="BN127" s="6">
        <f t="shared" ca="1" si="353"/>
        <v>2.9499999999999998E-2</v>
      </c>
      <c r="BO127" s="6">
        <f t="shared" ca="1" si="353"/>
        <v>2.9499999999999998E-2</v>
      </c>
      <c r="BP127" s="6">
        <f t="shared" ca="1" si="353"/>
        <v>2.9499999999999998E-2</v>
      </c>
      <c r="BQ127" s="6">
        <f t="shared" ca="1" si="353"/>
        <v>2.9499999999999998E-2</v>
      </c>
      <c r="BR127" s="6">
        <f t="shared" ca="1" si="353"/>
        <v>2.9499999999999998E-2</v>
      </c>
      <c r="BS127" s="6">
        <f t="shared" ca="1" si="353"/>
        <v>2.9499999999999998E-2</v>
      </c>
      <c r="BT127" s="6">
        <f t="shared" ca="1" si="353"/>
        <v>2.9499999999999998E-2</v>
      </c>
      <c r="BU127" s="6">
        <f t="shared" ca="1" si="353"/>
        <v>2.9499999999999998E-2</v>
      </c>
      <c r="BV127" s="6">
        <f t="shared" ca="1" si="353"/>
        <v>2.9499999999999998E-2</v>
      </c>
      <c r="BW127" s="6">
        <f t="shared" ca="1" si="353"/>
        <v>2.9499999999999998E-2</v>
      </c>
      <c r="BX127" s="6">
        <f t="shared" ca="1" si="353"/>
        <v>2.9499999999999998E-2</v>
      </c>
      <c r="BY127" s="31">
        <f t="shared" ca="1" si="340"/>
        <v>0</v>
      </c>
      <c r="BZ127" s="31">
        <f t="shared" ca="1" si="341"/>
        <v>0</v>
      </c>
      <c r="CA127" s="31">
        <f t="shared" ca="1" si="342"/>
        <v>0</v>
      </c>
      <c r="CB127" s="31">
        <f t="shared" ca="1" si="343"/>
        <v>664.72</v>
      </c>
      <c r="CC127" s="31">
        <f t="shared" ca="1" si="344"/>
        <v>5594.72</v>
      </c>
      <c r="CD127" s="31">
        <f t="shared" ca="1" si="345"/>
        <v>5880.28</v>
      </c>
      <c r="CE127" s="31">
        <f t="shared" ca="1" si="346"/>
        <v>6146.65</v>
      </c>
      <c r="CF127" s="31">
        <f t="shared" ca="1" si="347"/>
        <v>3659.64</v>
      </c>
      <c r="CG127" s="31">
        <f t="shared" ca="1" si="348"/>
        <v>3139.59</v>
      </c>
      <c r="CH127" s="31">
        <f t="shared" ca="1" si="349"/>
        <v>671.83</v>
      </c>
      <c r="CI127" s="31">
        <f t="shared" ca="1" si="350"/>
        <v>0</v>
      </c>
      <c r="CJ127" s="31">
        <f t="shared" ca="1" si="351"/>
        <v>0</v>
      </c>
      <c r="CK127" s="32">
        <f t="shared" ca="1" si="315"/>
        <v>0</v>
      </c>
      <c r="CL127" s="32">
        <f t="shared" ca="1" si="316"/>
        <v>0</v>
      </c>
      <c r="CM127" s="32">
        <f t="shared" ca="1" si="317"/>
        <v>0</v>
      </c>
      <c r="CN127" s="32">
        <f t="shared" ca="1" si="318"/>
        <v>123.93</v>
      </c>
      <c r="CO127" s="32">
        <f t="shared" ca="1" si="319"/>
        <v>1043.08</v>
      </c>
      <c r="CP127" s="32">
        <f t="shared" ca="1" si="320"/>
        <v>1096.32</v>
      </c>
      <c r="CQ127" s="32">
        <f t="shared" ca="1" si="321"/>
        <v>1145.98</v>
      </c>
      <c r="CR127" s="32">
        <f t="shared" ca="1" si="322"/>
        <v>682.31</v>
      </c>
      <c r="CS127" s="32">
        <f t="shared" ca="1" si="323"/>
        <v>585.35</v>
      </c>
      <c r="CT127" s="32">
        <f t="shared" ca="1" si="324"/>
        <v>125.26</v>
      </c>
      <c r="CU127" s="32">
        <f t="shared" ca="1" si="325"/>
        <v>0</v>
      </c>
      <c r="CV127" s="32">
        <f t="shared" ca="1" si="326"/>
        <v>0</v>
      </c>
      <c r="CW127" s="31">
        <f t="shared" ca="1" si="327"/>
        <v>0</v>
      </c>
      <c r="CX127" s="31">
        <f t="shared" ca="1" si="328"/>
        <v>0</v>
      </c>
      <c r="CY127" s="31">
        <f t="shared" ca="1" si="329"/>
        <v>0</v>
      </c>
      <c r="CZ127" s="31">
        <f t="shared" ca="1" si="330"/>
        <v>-452.91999999999996</v>
      </c>
      <c r="DA127" s="31">
        <f t="shared" ca="1" si="331"/>
        <v>-3812.0000000000005</v>
      </c>
      <c r="DB127" s="31">
        <f t="shared" ca="1" si="332"/>
        <v>-4006.5700000000006</v>
      </c>
      <c r="DC127" s="31">
        <f t="shared" ca="1" si="333"/>
        <v>-4479.76</v>
      </c>
      <c r="DD127" s="31">
        <f t="shared" ca="1" si="334"/>
        <v>-2667.2000000000003</v>
      </c>
      <c r="DE127" s="31">
        <f t="shared" ca="1" si="335"/>
        <v>-2288.16</v>
      </c>
      <c r="DF127" s="31">
        <f t="shared" ca="1" si="336"/>
        <v>-430.41999999999996</v>
      </c>
      <c r="DG127" s="31">
        <f t="shared" ca="1" si="337"/>
        <v>0</v>
      </c>
      <c r="DH127" s="31">
        <f t="shared" ca="1" si="338"/>
        <v>0</v>
      </c>
      <c r="DI127" s="32">
        <f t="shared" ca="1" si="267"/>
        <v>0</v>
      </c>
      <c r="DJ127" s="32">
        <f t="shared" ca="1" si="268"/>
        <v>0</v>
      </c>
      <c r="DK127" s="32">
        <f t="shared" ca="1" si="269"/>
        <v>0</v>
      </c>
      <c r="DL127" s="32">
        <f t="shared" ca="1" si="270"/>
        <v>-22.65</v>
      </c>
      <c r="DM127" s="32">
        <f t="shared" ca="1" si="271"/>
        <v>-190.6</v>
      </c>
      <c r="DN127" s="32">
        <f t="shared" ca="1" si="272"/>
        <v>-200.33</v>
      </c>
      <c r="DO127" s="32">
        <f t="shared" ca="1" si="273"/>
        <v>-223.99</v>
      </c>
      <c r="DP127" s="32">
        <f t="shared" ca="1" si="274"/>
        <v>-133.36000000000001</v>
      </c>
      <c r="DQ127" s="32">
        <f t="shared" ca="1" si="275"/>
        <v>-114.41</v>
      </c>
      <c r="DR127" s="32">
        <f t="shared" ca="1" si="276"/>
        <v>-21.52</v>
      </c>
      <c r="DS127" s="32">
        <f t="shared" ca="1" si="277"/>
        <v>0</v>
      </c>
      <c r="DT127" s="32">
        <f t="shared" ca="1" si="278"/>
        <v>0</v>
      </c>
      <c r="DU127" s="31">
        <f t="shared" ca="1" si="279"/>
        <v>0</v>
      </c>
      <c r="DV127" s="31">
        <f t="shared" ca="1" si="280"/>
        <v>0</v>
      </c>
      <c r="DW127" s="31">
        <f t="shared" ca="1" si="281"/>
        <v>0</v>
      </c>
      <c r="DX127" s="31">
        <f t="shared" ca="1" si="282"/>
        <v>-58.69</v>
      </c>
      <c r="DY127" s="31">
        <f t="shared" ca="1" si="283"/>
        <v>-486.93</v>
      </c>
      <c r="DZ127" s="31">
        <f t="shared" ca="1" si="284"/>
        <v>-504.15</v>
      </c>
      <c r="EA127" s="31">
        <f t="shared" ca="1" si="285"/>
        <v>-555.42999999999995</v>
      </c>
      <c r="EB127" s="31">
        <f t="shared" ca="1" si="286"/>
        <v>-325.61</v>
      </c>
      <c r="EC127" s="31">
        <f t="shared" ca="1" si="287"/>
        <v>-274.98</v>
      </c>
      <c r="ED127" s="31">
        <f t="shared" ca="1" si="288"/>
        <v>-50.93</v>
      </c>
      <c r="EE127" s="31">
        <f t="shared" ca="1" si="289"/>
        <v>0</v>
      </c>
      <c r="EF127" s="31">
        <f t="shared" ca="1" si="290"/>
        <v>0</v>
      </c>
      <c r="EG127" s="32">
        <f t="shared" ca="1" si="291"/>
        <v>0</v>
      </c>
      <c r="EH127" s="32">
        <f t="shared" ca="1" si="292"/>
        <v>0</v>
      </c>
      <c r="EI127" s="32">
        <f t="shared" ca="1" si="293"/>
        <v>0</v>
      </c>
      <c r="EJ127" s="32">
        <f t="shared" ca="1" si="294"/>
        <v>-534.26</v>
      </c>
      <c r="EK127" s="32">
        <f t="shared" ca="1" si="295"/>
        <v>-4489.5300000000007</v>
      </c>
      <c r="EL127" s="32">
        <f t="shared" ca="1" si="296"/>
        <v>-4711.05</v>
      </c>
      <c r="EM127" s="32">
        <f t="shared" ca="1" si="297"/>
        <v>-5259.18</v>
      </c>
      <c r="EN127" s="32">
        <f t="shared" ca="1" si="298"/>
        <v>-3126.1700000000005</v>
      </c>
      <c r="EO127" s="32">
        <f t="shared" ca="1" si="299"/>
        <v>-2677.5499999999997</v>
      </c>
      <c r="EP127" s="32">
        <f t="shared" ca="1" si="300"/>
        <v>-502.86999999999995</v>
      </c>
      <c r="EQ127" s="32">
        <f t="shared" ca="1" si="301"/>
        <v>0</v>
      </c>
      <c r="ER127" s="32">
        <f t="shared" ca="1" si="302"/>
        <v>0</v>
      </c>
    </row>
    <row r="128" spans="1:148" x14ac:dyDescent="0.25">
      <c r="A128" t="s">
        <v>515</v>
      </c>
      <c r="B128" s="1" t="s">
        <v>112</v>
      </c>
      <c r="C128" t="str">
        <f t="shared" ca="1" si="265"/>
        <v>SCL1</v>
      </c>
      <c r="D128" t="str">
        <f t="shared" ca="1" si="266"/>
        <v>Syncrude Industrial System</v>
      </c>
      <c r="E128" s="48">
        <v>27444.999500000002</v>
      </c>
      <c r="F128" s="48">
        <v>21704.519199999999</v>
      </c>
      <c r="G128" s="48">
        <v>4575.3326999999999</v>
      </c>
      <c r="H128" s="48">
        <v>26769.317800000001</v>
      </c>
      <c r="I128" s="48">
        <v>2270.9067</v>
      </c>
      <c r="J128" s="48">
        <v>18741.622500000001</v>
      </c>
      <c r="K128" s="48">
        <v>11912.448399999999</v>
      </c>
      <c r="L128" s="48">
        <v>12513.6077</v>
      </c>
      <c r="M128" s="48">
        <v>18368.961200000002</v>
      </c>
      <c r="N128" s="48">
        <v>13047.867</v>
      </c>
      <c r="O128" s="48">
        <v>13702.250700000001</v>
      </c>
      <c r="P128" s="48">
        <v>5970.0334999999995</v>
      </c>
      <c r="Q128" s="32">
        <v>619478.72</v>
      </c>
      <c r="R128" s="32">
        <v>383930.63</v>
      </c>
      <c r="S128" s="32">
        <v>69876.570000000007</v>
      </c>
      <c r="T128" s="32">
        <v>356811.9</v>
      </c>
      <c r="U128" s="32">
        <v>39413.53</v>
      </c>
      <c r="V128" s="32">
        <v>298809.78000000003</v>
      </c>
      <c r="W128" s="32">
        <v>192982.85</v>
      </c>
      <c r="X128" s="32">
        <v>205338.52</v>
      </c>
      <c r="Y128" s="32">
        <v>324612.24</v>
      </c>
      <c r="Z128" s="32">
        <v>321114.45</v>
      </c>
      <c r="AA128" s="32">
        <v>222966.08</v>
      </c>
      <c r="AB128" s="32">
        <v>121937.97</v>
      </c>
      <c r="AC128" s="2">
        <v>3.31</v>
      </c>
      <c r="AD128" s="2">
        <v>3.31</v>
      </c>
      <c r="AE128" s="2">
        <v>3.31</v>
      </c>
      <c r="AF128" s="2">
        <v>3.31</v>
      </c>
      <c r="AG128" s="2">
        <v>3.31</v>
      </c>
      <c r="AH128" s="2">
        <v>3.31</v>
      </c>
      <c r="AI128" s="2">
        <v>3.31</v>
      </c>
      <c r="AJ128" s="2">
        <v>3.31</v>
      </c>
      <c r="AK128" s="2">
        <v>3.31</v>
      </c>
      <c r="AL128" s="2">
        <v>3.31</v>
      </c>
      <c r="AM128" s="2">
        <v>3.31</v>
      </c>
      <c r="AN128" s="2">
        <v>3.31</v>
      </c>
      <c r="AO128" s="33">
        <v>20504.75</v>
      </c>
      <c r="AP128" s="33">
        <v>12708.1</v>
      </c>
      <c r="AQ128" s="33">
        <v>2312.91</v>
      </c>
      <c r="AR128" s="33">
        <v>11810.47</v>
      </c>
      <c r="AS128" s="33">
        <v>1304.5899999999999</v>
      </c>
      <c r="AT128" s="33">
        <v>9890.6</v>
      </c>
      <c r="AU128" s="33">
        <v>6387.73</v>
      </c>
      <c r="AV128" s="33">
        <v>6796.7</v>
      </c>
      <c r="AW128" s="33">
        <v>10744.67</v>
      </c>
      <c r="AX128" s="33">
        <v>10628.89</v>
      </c>
      <c r="AY128" s="33">
        <v>7380.18</v>
      </c>
      <c r="AZ128" s="33">
        <v>4036.15</v>
      </c>
      <c r="BA128" s="31">
        <f t="shared" si="303"/>
        <v>433.64</v>
      </c>
      <c r="BB128" s="31">
        <f t="shared" si="304"/>
        <v>268.75</v>
      </c>
      <c r="BC128" s="31">
        <f t="shared" si="305"/>
        <v>48.91</v>
      </c>
      <c r="BD128" s="31">
        <f t="shared" si="306"/>
        <v>1427.25</v>
      </c>
      <c r="BE128" s="31">
        <f t="shared" si="307"/>
        <v>157.65</v>
      </c>
      <c r="BF128" s="31">
        <f t="shared" si="308"/>
        <v>1195.24</v>
      </c>
      <c r="BG128" s="31">
        <f t="shared" si="309"/>
        <v>1042.1099999999999</v>
      </c>
      <c r="BH128" s="31">
        <f t="shared" si="310"/>
        <v>1108.83</v>
      </c>
      <c r="BI128" s="31">
        <f t="shared" si="311"/>
        <v>1752.91</v>
      </c>
      <c r="BJ128" s="31">
        <f t="shared" si="312"/>
        <v>899.12</v>
      </c>
      <c r="BK128" s="31">
        <f t="shared" si="313"/>
        <v>624.30999999999995</v>
      </c>
      <c r="BL128" s="31">
        <f t="shared" si="314"/>
        <v>341.43</v>
      </c>
      <c r="BM128" s="6">
        <f t="shared" ca="1" si="353"/>
        <v>3.5900000000000001E-2</v>
      </c>
      <c r="BN128" s="6">
        <f t="shared" ca="1" si="353"/>
        <v>3.5900000000000001E-2</v>
      </c>
      <c r="BO128" s="6">
        <f t="shared" ca="1" si="353"/>
        <v>3.5900000000000001E-2</v>
      </c>
      <c r="BP128" s="6">
        <f t="shared" ca="1" si="353"/>
        <v>3.5900000000000001E-2</v>
      </c>
      <c r="BQ128" s="6">
        <f t="shared" ca="1" si="353"/>
        <v>3.5900000000000001E-2</v>
      </c>
      <c r="BR128" s="6">
        <f t="shared" ca="1" si="353"/>
        <v>3.5900000000000001E-2</v>
      </c>
      <c r="BS128" s="6">
        <f t="shared" ca="1" si="353"/>
        <v>3.5900000000000001E-2</v>
      </c>
      <c r="BT128" s="6">
        <f t="shared" ca="1" si="353"/>
        <v>3.5900000000000001E-2</v>
      </c>
      <c r="BU128" s="6">
        <f t="shared" ca="1" si="353"/>
        <v>3.5900000000000001E-2</v>
      </c>
      <c r="BV128" s="6">
        <f t="shared" ca="1" si="353"/>
        <v>3.5900000000000001E-2</v>
      </c>
      <c r="BW128" s="6">
        <f t="shared" ca="1" si="353"/>
        <v>3.5900000000000001E-2</v>
      </c>
      <c r="BX128" s="6">
        <f t="shared" ca="1" si="353"/>
        <v>3.5900000000000001E-2</v>
      </c>
      <c r="BY128" s="31">
        <f t="shared" ca="1" si="340"/>
        <v>22239.29</v>
      </c>
      <c r="BZ128" s="31">
        <f t="shared" ca="1" si="341"/>
        <v>13783.11</v>
      </c>
      <c r="CA128" s="31">
        <f t="shared" ca="1" si="342"/>
        <v>2508.5700000000002</v>
      </c>
      <c r="CB128" s="31">
        <f t="shared" ca="1" si="343"/>
        <v>12809.55</v>
      </c>
      <c r="CC128" s="31">
        <f t="shared" ca="1" si="344"/>
        <v>1414.95</v>
      </c>
      <c r="CD128" s="31">
        <f t="shared" ca="1" si="345"/>
        <v>10727.27</v>
      </c>
      <c r="CE128" s="31">
        <f t="shared" ca="1" si="346"/>
        <v>6928.08</v>
      </c>
      <c r="CF128" s="31">
        <f t="shared" ca="1" si="347"/>
        <v>7371.65</v>
      </c>
      <c r="CG128" s="31">
        <f t="shared" ca="1" si="348"/>
        <v>11653.58</v>
      </c>
      <c r="CH128" s="31">
        <f t="shared" ca="1" si="349"/>
        <v>11528.01</v>
      </c>
      <c r="CI128" s="31">
        <f t="shared" ca="1" si="350"/>
        <v>8004.48</v>
      </c>
      <c r="CJ128" s="31">
        <f t="shared" ca="1" si="351"/>
        <v>4377.57</v>
      </c>
      <c r="CK128" s="32">
        <f t="shared" ca="1" si="315"/>
        <v>3407.13</v>
      </c>
      <c r="CL128" s="32">
        <f t="shared" ca="1" si="316"/>
        <v>2111.62</v>
      </c>
      <c r="CM128" s="32">
        <f t="shared" ca="1" si="317"/>
        <v>384.32</v>
      </c>
      <c r="CN128" s="32">
        <f t="shared" ca="1" si="318"/>
        <v>1962.47</v>
      </c>
      <c r="CO128" s="32">
        <f t="shared" ca="1" si="319"/>
        <v>216.77</v>
      </c>
      <c r="CP128" s="32">
        <f t="shared" ca="1" si="320"/>
        <v>1643.45</v>
      </c>
      <c r="CQ128" s="32">
        <f t="shared" ca="1" si="321"/>
        <v>1061.4100000000001</v>
      </c>
      <c r="CR128" s="32">
        <f t="shared" ca="1" si="322"/>
        <v>1129.3599999999999</v>
      </c>
      <c r="CS128" s="32">
        <f t="shared" ca="1" si="323"/>
        <v>1785.37</v>
      </c>
      <c r="CT128" s="32">
        <f t="shared" ca="1" si="324"/>
        <v>1766.13</v>
      </c>
      <c r="CU128" s="32">
        <f t="shared" ca="1" si="325"/>
        <v>1226.31</v>
      </c>
      <c r="CV128" s="32">
        <f t="shared" ca="1" si="326"/>
        <v>670.66</v>
      </c>
      <c r="CW128" s="31">
        <f t="shared" ca="1" si="327"/>
        <v>4708.0300000000016</v>
      </c>
      <c r="CX128" s="31">
        <f t="shared" ca="1" si="328"/>
        <v>2917.8799999999992</v>
      </c>
      <c r="CY128" s="31">
        <f t="shared" ca="1" si="329"/>
        <v>531.0700000000005</v>
      </c>
      <c r="CZ128" s="31">
        <f t="shared" ca="1" si="330"/>
        <v>1534.2999999999993</v>
      </c>
      <c r="DA128" s="31">
        <f t="shared" ca="1" si="331"/>
        <v>169.4800000000001</v>
      </c>
      <c r="DB128" s="31">
        <f t="shared" ca="1" si="332"/>
        <v>1284.8800000000008</v>
      </c>
      <c r="DC128" s="31">
        <f t="shared" ca="1" si="333"/>
        <v>559.65000000000032</v>
      </c>
      <c r="DD128" s="31">
        <f t="shared" ca="1" si="334"/>
        <v>595.48000000000047</v>
      </c>
      <c r="DE128" s="31">
        <f t="shared" ca="1" si="335"/>
        <v>941.37000000000057</v>
      </c>
      <c r="DF128" s="31">
        <f t="shared" ca="1" si="336"/>
        <v>1766.13</v>
      </c>
      <c r="DG128" s="31">
        <f t="shared" ca="1" si="337"/>
        <v>1226.2999999999988</v>
      </c>
      <c r="DH128" s="31">
        <f t="shared" ca="1" si="338"/>
        <v>670.64999999999941</v>
      </c>
      <c r="DI128" s="32">
        <f t="shared" ca="1" si="267"/>
        <v>235.4</v>
      </c>
      <c r="DJ128" s="32">
        <f t="shared" ca="1" si="268"/>
        <v>145.88999999999999</v>
      </c>
      <c r="DK128" s="32">
        <f t="shared" ca="1" si="269"/>
        <v>26.55</v>
      </c>
      <c r="DL128" s="32">
        <f t="shared" ca="1" si="270"/>
        <v>76.72</v>
      </c>
      <c r="DM128" s="32">
        <f t="shared" ca="1" si="271"/>
        <v>8.4700000000000006</v>
      </c>
      <c r="DN128" s="32">
        <f t="shared" ca="1" si="272"/>
        <v>64.239999999999995</v>
      </c>
      <c r="DO128" s="32">
        <f t="shared" ca="1" si="273"/>
        <v>27.98</v>
      </c>
      <c r="DP128" s="32">
        <f t="shared" ca="1" si="274"/>
        <v>29.77</v>
      </c>
      <c r="DQ128" s="32">
        <f t="shared" ca="1" si="275"/>
        <v>47.07</v>
      </c>
      <c r="DR128" s="32">
        <f t="shared" ca="1" si="276"/>
        <v>88.31</v>
      </c>
      <c r="DS128" s="32">
        <f t="shared" ca="1" si="277"/>
        <v>61.31</v>
      </c>
      <c r="DT128" s="32">
        <f t="shared" ca="1" si="278"/>
        <v>33.53</v>
      </c>
      <c r="DU128" s="31">
        <f t="shared" ca="1" si="279"/>
        <v>636.41</v>
      </c>
      <c r="DV128" s="31">
        <f t="shared" ca="1" si="280"/>
        <v>388.86</v>
      </c>
      <c r="DW128" s="31">
        <f t="shared" ca="1" si="281"/>
        <v>69.83</v>
      </c>
      <c r="DX128" s="31">
        <f t="shared" ca="1" si="282"/>
        <v>198.82</v>
      </c>
      <c r="DY128" s="31">
        <f t="shared" ca="1" si="283"/>
        <v>21.65</v>
      </c>
      <c r="DZ128" s="31">
        <f t="shared" ca="1" si="284"/>
        <v>161.68</v>
      </c>
      <c r="EA128" s="31">
        <f t="shared" ca="1" si="285"/>
        <v>69.39</v>
      </c>
      <c r="EB128" s="31">
        <f t="shared" ca="1" si="286"/>
        <v>72.7</v>
      </c>
      <c r="EC128" s="31">
        <f t="shared" ca="1" si="287"/>
        <v>113.13</v>
      </c>
      <c r="ED128" s="31">
        <f t="shared" ca="1" si="288"/>
        <v>208.99</v>
      </c>
      <c r="EE128" s="31">
        <f t="shared" ca="1" si="289"/>
        <v>142.77000000000001</v>
      </c>
      <c r="EF128" s="31">
        <f t="shared" ca="1" si="290"/>
        <v>76.84</v>
      </c>
      <c r="EG128" s="32">
        <f t="shared" ca="1" si="291"/>
        <v>5579.8400000000011</v>
      </c>
      <c r="EH128" s="32">
        <f t="shared" ca="1" si="292"/>
        <v>3452.6299999999992</v>
      </c>
      <c r="EI128" s="32">
        <f t="shared" ca="1" si="293"/>
        <v>627.4500000000005</v>
      </c>
      <c r="EJ128" s="32">
        <f t="shared" ca="1" si="294"/>
        <v>1809.8399999999992</v>
      </c>
      <c r="EK128" s="32">
        <f t="shared" ca="1" si="295"/>
        <v>199.60000000000011</v>
      </c>
      <c r="EL128" s="32">
        <f t="shared" ca="1" si="296"/>
        <v>1510.8000000000009</v>
      </c>
      <c r="EM128" s="32">
        <f t="shared" ca="1" si="297"/>
        <v>657.02000000000032</v>
      </c>
      <c r="EN128" s="32">
        <f t="shared" ca="1" si="298"/>
        <v>697.9500000000005</v>
      </c>
      <c r="EO128" s="32">
        <f t="shared" ca="1" si="299"/>
        <v>1101.5700000000006</v>
      </c>
      <c r="EP128" s="32">
        <f t="shared" ca="1" si="300"/>
        <v>2063.4300000000003</v>
      </c>
      <c r="EQ128" s="32">
        <f t="shared" ca="1" si="301"/>
        <v>1430.3799999999987</v>
      </c>
      <c r="ER128" s="32">
        <f t="shared" ca="1" si="302"/>
        <v>781.01999999999941</v>
      </c>
    </row>
    <row r="129" spans="1:148" x14ac:dyDescent="0.25">
      <c r="A129" t="s">
        <v>516</v>
      </c>
      <c r="B129" s="1" t="s">
        <v>113</v>
      </c>
      <c r="C129" t="str">
        <f t="shared" ca="1" si="265"/>
        <v>SCR1</v>
      </c>
      <c r="D129" t="str">
        <f t="shared" ca="1" si="266"/>
        <v>Suncor Industrial System</v>
      </c>
      <c r="E129" s="48">
        <v>268549.52269999997</v>
      </c>
      <c r="F129" s="48">
        <v>278180.28159999999</v>
      </c>
      <c r="G129" s="48">
        <v>309321.45760000002</v>
      </c>
      <c r="H129" s="48">
        <v>233681.06349999999</v>
      </c>
      <c r="I129" s="48">
        <v>71748.696500000005</v>
      </c>
      <c r="J129" s="48">
        <v>137355.2285</v>
      </c>
      <c r="K129" s="48">
        <v>219146.6649</v>
      </c>
      <c r="L129" s="48">
        <v>212763.2775</v>
      </c>
      <c r="M129" s="48">
        <v>188077.99849999999</v>
      </c>
      <c r="N129" s="48">
        <v>289683.70569999999</v>
      </c>
      <c r="O129" s="48">
        <v>252061.4737</v>
      </c>
      <c r="P129" s="48">
        <v>282148.73509999999</v>
      </c>
      <c r="Q129" s="32">
        <v>5956821.6100000003</v>
      </c>
      <c r="R129" s="32">
        <v>4791724.46</v>
      </c>
      <c r="S129" s="32">
        <v>4580507.0199999996</v>
      </c>
      <c r="T129" s="32">
        <v>3155818.14</v>
      </c>
      <c r="U129" s="32">
        <v>1078821.45</v>
      </c>
      <c r="V129" s="32">
        <v>2124819.36</v>
      </c>
      <c r="W129" s="32">
        <v>3936235.79</v>
      </c>
      <c r="X129" s="32">
        <v>3716820.67</v>
      </c>
      <c r="Y129" s="32">
        <v>3337718.08</v>
      </c>
      <c r="Z129" s="32">
        <v>7352651.4000000004</v>
      </c>
      <c r="AA129" s="32">
        <v>4125320.77</v>
      </c>
      <c r="AB129" s="32">
        <v>6687389.1500000004</v>
      </c>
      <c r="AC129" s="2">
        <v>3.28</v>
      </c>
      <c r="AD129" s="2">
        <v>3.28</v>
      </c>
      <c r="AE129" s="2">
        <v>3.28</v>
      </c>
      <c r="AF129" s="2">
        <v>3.28</v>
      </c>
      <c r="AG129" s="2">
        <v>3.28</v>
      </c>
      <c r="AH129" s="2">
        <v>3.28</v>
      </c>
      <c r="AI129" s="2">
        <v>3.28</v>
      </c>
      <c r="AJ129" s="2">
        <v>3.28</v>
      </c>
      <c r="AK129" s="2">
        <v>3.28</v>
      </c>
      <c r="AL129" s="2">
        <v>3.28</v>
      </c>
      <c r="AM129" s="2">
        <v>3.28</v>
      </c>
      <c r="AN129" s="2">
        <v>3.28</v>
      </c>
      <c r="AO129" s="33">
        <v>195383.75</v>
      </c>
      <c r="AP129" s="33">
        <v>157168.56</v>
      </c>
      <c r="AQ129" s="33">
        <v>150240.63</v>
      </c>
      <c r="AR129" s="33">
        <v>103510.83</v>
      </c>
      <c r="AS129" s="33">
        <v>35385.339999999997</v>
      </c>
      <c r="AT129" s="33">
        <v>69694.070000000007</v>
      </c>
      <c r="AU129" s="33">
        <v>129108.53</v>
      </c>
      <c r="AV129" s="33">
        <v>121911.72</v>
      </c>
      <c r="AW129" s="33">
        <v>109477.15</v>
      </c>
      <c r="AX129" s="33">
        <v>241166.97</v>
      </c>
      <c r="AY129" s="33">
        <v>135310.51999999999</v>
      </c>
      <c r="AZ129" s="33">
        <v>219346.36</v>
      </c>
      <c r="BA129" s="31">
        <f t="shared" si="303"/>
        <v>4169.78</v>
      </c>
      <c r="BB129" s="31">
        <f t="shared" si="304"/>
        <v>3354.21</v>
      </c>
      <c r="BC129" s="31">
        <f t="shared" si="305"/>
        <v>3206.35</v>
      </c>
      <c r="BD129" s="31">
        <f t="shared" si="306"/>
        <v>12623.27</v>
      </c>
      <c r="BE129" s="31">
        <f t="shared" si="307"/>
        <v>4315.29</v>
      </c>
      <c r="BF129" s="31">
        <f t="shared" si="308"/>
        <v>8499.2800000000007</v>
      </c>
      <c r="BG129" s="31">
        <f t="shared" si="309"/>
        <v>21255.67</v>
      </c>
      <c r="BH129" s="31">
        <f t="shared" si="310"/>
        <v>20070.830000000002</v>
      </c>
      <c r="BI129" s="31">
        <f t="shared" si="311"/>
        <v>18023.68</v>
      </c>
      <c r="BJ129" s="31">
        <f t="shared" si="312"/>
        <v>20587.419999999998</v>
      </c>
      <c r="BK129" s="31">
        <f t="shared" si="313"/>
        <v>11550.9</v>
      </c>
      <c r="BL129" s="31">
        <f t="shared" si="314"/>
        <v>18724.689999999999</v>
      </c>
      <c r="BM129" s="6">
        <f t="shared" ca="1" si="353"/>
        <v>-5.5999999999999999E-3</v>
      </c>
      <c r="BN129" s="6">
        <f t="shared" ca="1" si="353"/>
        <v>-5.5999999999999999E-3</v>
      </c>
      <c r="BO129" s="6">
        <f t="shared" ca="1" si="353"/>
        <v>-5.5999999999999999E-3</v>
      </c>
      <c r="BP129" s="6">
        <f t="shared" ca="1" si="353"/>
        <v>-5.5999999999999999E-3</v>
      </c>
      <c r="BQ129" s="6">
        <f t="shared" ca="1" si="353"/>
        <v>-5.5999999999999999E-3</v>
      </c>
      <c r="BR129" s="6">
        <f t="shared" ca="1" si="353"/>
        <v>-5.5999999999999999E-3</v>
      </c>
      <c r="BS129" s="6">
        <f t="shared" ca="1" si="353"/>
        <v>-5.5999999999999999E-3</v>
      </c>
      <c r="BT129" s="6">
        <f t="shared" ca="1" si="353"/>
        <v>-5.5999999999999999E-3</v>
      </c>
      <c r="BU129" s="6">
        <f t="shared" ca="1" si="353"/>
        <v>-5.5999999999999999E-3</v>
      </c>
      <c r="BV129" s="6">
        <f t="shared" ca="1" si="353"/>
        <v>-5.5999999999999999E-3</v>
      </c>
      <c r="BW129" s="6">
        <f t="shared" ca="1" si="353"/>
        <v>-5.5999999999999999E-3</v>
      </c>
      <c r="BX129" s="6">
        <f t="shared" ca="1" si="353"/>
        <v>-5.5999999999999999E-3</v>
      </c>
      <c r="BY129" s="31">
        <f t="shared" ca="1" si="340"/>
        <v>-33358.199999999997</v>
      </c>
      <c r="BZ129" s="31">
        <f t="shared" ca="1" si="341"/>
        <v>-26833.66</v>
      </c>
      <c r="CA129" s="31">
        <f t="shared" ca="1" si="342"/>
        <v>-25650.84</v>
      </c>
      <c r="CB129" s="31">
        <f t="shared" ca="1" si="343"/>
        <v>-17672.580000000002</v>
      </c>
      <c r="CC129" s="31">
        <f t="shared" ca="1" si="344"/>
        <v>-6041.4</v>
      </c>
      <c r="CD129" s="31">
        <f t="shared" ca="1" si="345"/>
        <v>-11898.99</v>
      </c>
      <c r="CE129" s="31">
        <f t="shared" ca="1" si="346"/>
        <v>-22042.92</v>
      </c>
      <c r="CF129" s="31">
        <f t="shared" ca="1" si="347"/>
        <v>-20814.2</v>
      </c>
      <c r="CG129" s="31">
        <f t="shared" ca="1" si="348"/>
        <v>-18691.22</v>
      </c>
      <c r="CH129" s="31">
        <f t="shared" ca="1" si="349"/>
        <v>-41174.85</v>
      </c>
      <c r="CI129" s="31">
        <f t="shared" ca="1" si="350"/>
        <v>-23101.8</v>
      </c>
      <c r="CJ129" s="31">
        <f t="shared" ca="1" si="351"/>
        <v>-37449.379999999997</v>
      </c>
      <c r="CK129" s="32">
        <f t="shared" ca="1" si="315"/>
        <v>32762.52</v>
      </c>
      <c r="CL129" s="32">
        <f t="shared" ca="1" si="316"/>
        <v>26354.48</v>
      </c>
      <c r="CM129" s="32">
        <f t="shared" ca="1" si="317"/>
        <v>25192.79</v>
      </c>
      <c r="CN129" s="32">
        <f t="shared" ca="1" si="318"/>
        <v>17357</v>
      </c>
      <c r="CO129" s="32">
        <f t="shared" ca="1" si="319"/>
        <v>5933.52</v>
      </c>
      <c r="CP129" s="32">
        <f t="shared" ca="1" si="320"/>
        <v>11686.51</v>
      </c>
      <c r="CQ129" s="32">
        <f t="shared" ca="1" si="321"/>
        <v>21649.3</v>
      </c>
      <c r="CR129" s="32">
        <f t="shared" ca="1" si="322"/>
        <v>20442.509999999998</v>
      </c>
      <c r="CS129" s="32">
        <f t="shared" ca="1" si="323"/>
        <v>18357.45</v>
      </c>
      <c r="CT129" s="32">
        <f t="shared" ca="1" si="324"/>
        <v>40439.58</v>
      </c>
      <c r="CU129" s="32">
        <f t="shared" ca="1" si="325"/>
        <v>22689.26</v>
      </c>
      <c r="CV129" s="32">
        <f t="shared" ca="1" si="326"/>
        <v>36780.639999999999</v>
      </c>
      <c r="CW129" s="31">
        <f t="shared" ca="1" si="327"/>
        <v>-200149.21</v>
      </c>
      <c r="CX129" s="31">
        <f t="shared" ca="1" si="328"/>
        <v>-161001.94999999998</v>
      </c>
      <c r="CY129" s="31">
        <f t="shared" ca="1" si="329"/>
        <v>-153905.03</v>
      </c>
      <c r="CZ129" s="31">
        <f t="shared" ca="1" si="330"/>
        <v>-116449.68000000001</v>
      </c>
      <c r="DA129" s="31">
        <f t="shared" ca="1" si="331"/>
        <v>-39808.509999999995</v>
      </c>
      <c r="DB129" s="31">
        <f t="shared" ca="1" si="332"/>
        <v>-78405.83</v>
      </c>
      <c r="DC129" s="31">
        <f t="shared" ca="1" si="333"/>
        <v>-150757.82</v>
      </c>
      <c r="DD129" s="31">
        <f t="shared" ca="1" si="334"/>
        <v>-142354.23999999999</v>
      </c>
      <c r="DE129" s="31">
        <f t="shared" ca="1" si="335"/>
        <v>-127834.6</v>
      </c>
      <c r="DF129" s="31">
        <f t="shared" ca="1" si="336"/>
        <v>-262489.65999999997</v>
      </c>
      <c r="DG129" s="31">
        <f t="shared" ca="1" si="337"/>
        <v>-147273.96</v>
      </c>
      <c r="DH129" s="31">
        <f t="shared" ca="1" si="338"/>
        <v>-238739.78999999998</v>
      </c>
      <c r="DI129" s="32">
        <f t="shared" ca="1" si="267"/>
        <v>-10007.459999999999</v>
      </c>
      <c r="DJ129" s="32">
        <f t="shared" ca="1" si="268"/>
        <v>-8050.1</v>
      </c>
      <c r="DK129" s="32">
        <f t="shared" ca="1" si="269"/>
        <v>-7695.25</v>
      </c>
      <c r="DL129" s="32">
        <f t="shared" ca="1" si="270"/>
        <v>-5822.48</v>
      </c>
      <c r="DM129" s="32">
        <f t="shared" ca="1" si="271"/>
        <v>-1990.43</v>
      </c>
      <c r="DN129" s="32">
        <f t="shared" ca="1" si="272"/>
        <v>-3920.29</v>
      </c>
      <c r="DO129" s="32">
        <f t="shared" ca="1" si="273"/>
        <v>-7537.89</v>
      </c>
      <c r="DP129" s="32">
        <f t="shared" ca="1" si="274"/>
        <v>-7117.71</v>
      </c>
      <c r="DQ129" s="32">
        <f t="shared" ca="1" si="275"/>
        <v>-6391.73</v>
      </c>
      <c r="DR129" s="32">
        <f t="shared" ca="1" si="276"/>
        <v>-13124.48</v>
      </c>
      <c r="DS129" s="32">
        <f t="shared" ca="1" si="277"/>
        <v>-7363.7</v>
      </c>
      <c r="DT129" s="32">
        <f t="shared" ca="1" si="278"/>
        <v>-11936.99</v>
      </c>
      <c r="DU129" s="31">
        <f t="shared" ca="1" si="279"/>
        <v>-27055.13</v>
      </c>
      <c r="DV129" s="31">
        <f t="shared" ca="1" si="280"/>
        <v>-21456.58</v>
      </c>
      <c r="DW129" s="31">
        <f t="shared" ca="1" si="281"/>
        <v>-20236.400000000001</v>
      </c>
      <c r="DX129" s="31">
        <f t="shared" ca="1" si="282"/>
        <v>-15089.62</v>
      </c>
      <c r="DY129" s="31">
        <f t="shared" ca="1" si="283"/>
        <v>-5084.99</v>
      </c>
      <c r="DZ129" s="31">
        <f t="shared" ca="1" si="284"/>
        <v>-9865.85</v>
      </c>
      <c r="EA129" s="31">
        <f t="shared" ca="1" si="285"/>
        <v>-18691.900000000001</v>
      </c>
      <c r="EB129" s="31">
        <f t="shared" ca="1" si="286"/>
        <v>-17378.689999999999</v>
      </c>
      <c r="EC129" s="31">
        <f t="shared" ca="1" si="287"/>
        <v>-15362.5</v>
      </c>
      <c r="ED129" s="31">
        <f t="shared" ca="1" si="288"/>
        <v>-31060.55</v>
      </c>
      <c r="EE129" s="31">
        <f t="shared" ca="1" si="289"/>
        <v>-17146.349999999999</v>
      </c>
      <c r="EF129" s="31">
        <f t="shared" ca="1" si="290"/>
        <v>-27354.94</v>
      </c>
      <c r="EG129" s="32">
        <f t="shared" ca="1" si="291"/>
        <v>-237211.8</v>
      </c>
      <c r="EH129" s="32">
        <f t="shared" ca="1" si="292"/>
        <v>-190508.63</v>
      </c>
      <c r="EI129" s="32">
        <f t="shared" ca="1" si="293"/>
        <v>-181836.68</v>
      </c>
      <c r="EJ129" s="32">
        <f t="shared" ca="1" si="294"/>
        <v>-137361.78</v>
      </c>
      <c r="EK129" s="32">
        <f t="shared" ca="1" si="295"/>
        <v>-46883.929999999993</v>
      </c>
      <c r="EL129" s="32">
        <f t="shared" ca="1" si="296"/>
        <v>-92191.97</v>
      </c>
      <c r="EM129" s="32">
        <f t="shared" ca="1" si="297"/>
        <v>-176987.61000000002</v>
      </c>
      <c r="EN129" s="32">
        <f t="shared" ca="1" si="298"/>
        <v>-166850.63999999998</v>
      </c>
      <c r="EO129" s="32">
        <f t="shared" ca="1" si="299"/>
        <v>-149588.83000000002</v>
      </c>
      <c r="EP129" s="32">
        <f t="shared" ca="1" si="300"/>
        <v>-306674.68999999994</v>
      </c>
      <c r="EQ129" s="32">
        <f t="shared" ca="1" si="301"/>
        <v>-171784.01</v>
      </c>
      <c r="ER129" s="32">
        <f t="shared" ca="1" si="302"/>
        <v>-278031.71999999997</v>
      </c>
    </row>
    <row r="130" spans="1:148" x14ac:dyDescent="0.25">
      <c r="A130" t="s">
        <v>517</v>
      </c>
      <c r="B130" s="1" t="s">
        <v>114</v>
      </c>
      <c r="C130" t="str">
        <f t="shared" ca="1" si="265"/>
        <v>SCR2</v>
      </c>
      <c r="D130" t="str">
        <f t="shared" ca="1" si="266"/>
        <v>Magrath Wind Facility</v>
      </c>
      <c r="E130" s="48">
        <v>8273.3341999999993</v>
      </c>
      <c r="F130" s="48">
        <v>11779.902700000001</v>
      </c>
      <c r="G130" s="48">
        <v>10212.986000000001</v>
      </c>
      <c r="H130" s="48">
        <v>6849.1716999999999</v>
      </c>
      <c r="I130" s="48">
        <v>5233.7503999999999</v>
      </c>
      <c r="J130" s="48">
        <v>7653.0391</v>
      </c>
      <c r="K130" s="48">
        <v>4543.7290999999996</v>
      </c>
      <c r="L130" s="48">
        <v>4335.0703999999996</v>
      </c>
      <c r="M130" s="48">
        <v>7794.9495999999999</v>
      </c>
      <c r="N130" s="48">
        <v>5788.0650999999998</v>
      </c>
      <c r="O130" s="48">
        <v>8827.4490999999998</v>
      </c>
      <c r="P130" s="48">
        <v>9008.0571999999993</v>
      </c>
      <c r="Q130" s="32">
        <v>152194.32999999999</v>
      </c>
      <c r="R130" s="32">
        <v>191033.17</v>
      </c>
      <c r="S130" s="32">
        <v>142025.94</v>
      </c>
      <c r="T130" s="32">
        <v>88613.87</v>
      </c>
      <c r="U130" s="32">
        <v>75285.08</v>
      </c>
      <c r="V130" s="32">
        <v>106532.08</v>
      </c>
      <c r="W130" s="32">
        <v>72738.94</v>
      </c>
      <c r="X130" s="32">
        <v>67235.98</v>
      </c>
      <c r="Y130" s="32">
        <v>125037.34</v>
      </c>
      <c r="Z130" s="32">
        <v>134764</v>
      </c>
      <c r="AA130" s="32">
        <v>136011.85</v>
      </c>
      <c r="AB130" s="32">
        <v>166111.17000000001</v>
      </c>
      <c r="AC130" s="2">
        <v>3</v>
      </c>
      <c r="AD130" s="2">
        <v>3</v>
      </c>
      <c r="AE130" s="2">
        <v>3</v>
      </c>
      <c r="AF130" s="2">
        <v>3</v>
      </c>
      <c r="AG130" s="2">
        <v>3</v>
      </c>
      <c r="AH130" s="2">
        <v>3</v>
      </c>
      <c r="AI130" s="2">
        <v>3</v>
      </c>
      <c r="AJ130" s="2">
        <v>3</v>
      </c>
      <c r="AK130" s="2">
        <v>3</v>
      </c>
      <c r="AL130" s="2">
        <v>3</v>
      </c>
      <c r="AM130" s="2">
        <v>3</v>
      </c>
      <c r="AN130" s="2">
        <v>3</v>
      </c>
      <c r="AO130" s="33">
        <v>4565.83</v>
      </c>
      <c r="AP130" s="33">
        <v>5731</v>
      </c>
      <c r="AQ130" s="33">
        <v>4260.78</v>
      </c>
      <c r="AR130" s="33">
        <v>2658.42</v>
      </c>
      <c r="AS130" s="33">
        <v>2258.5500000000002</v>
      </c>
      <c r="AT130" s="33">
        <v>3195.96</v>
      </c>
      <c r="AU130" s="33">
        <v>2182.17</v>
      </c>
      <c r="AV130" s="33">
        <v>2017.08</v>
      </c>
      <c r="AW130" s="33">
        <v>3751.12</v>
      </c>
      <c r="AX130" s="33">
        <v>4042.92</v>
      </c>
      <c r="AY130" s="33">
        <v>4080.36</v>
      </c>
      <c r="AZ130" s="33">
        <v>4983.33</v>
      </c>
      <c r="BA130" s="31">
        <f t="shared" si="303"/>
        <v>106.54</v>
      </c>
      <c r="BB130" s="31">
        <f t="shared" si="304"/>
        <v>133.72</v>
      </c>
      <c r="BC130" s="31">
        <f t="shared" si="305"/>
        <v>99.42</v>
      </c>
      <c r="BD130" s="31">
        <f t="shared" si="306"/>
        <v>354.46</v>
      </c>
      <c r="BE130" s="31">
        <f t="shared" si="307"/>
        <v>301.14</v>
      </c>
      <c r="BF130" s="31">
        <f t="shared" si="308"/>
        <v>426.13</v>
      </c>
      <c r="BG130" s="31">
        <f t="shared" si="309"/>
        <v>392.79</v>
      </c>
      <c r="BH130" s="31">
        <f t="shared" si="310"/>
        <v>363.07</v>
      </c>
      <c r="BI130" s="31">
        <f t="shared" si="311"/>
        <v>675.2</v>
      </c>
      <c r="BJ130" s="31">
        <f t="shared" si="312"/>
        <v>377.34</v>
      </c>
      <c r="BK130" s="31">
        <f t="shared" si="313"/>
        <v>380.83</v>
      </c>
      <c r="BL130" s="31">
        <f t="shared" si="314"/>
        <v>465.11</v>
      </c>
      <c r="BM130" s="6">
        <f t="shared" ca="1" si="353"/>
        <v>3.56E-2</v>
      </c>
      <c r="BN130" s="6">
        <f t="shared" ca="1" si="353"/>
        <v>3.56E-2</v>
      </c>
      <c r="BO130" s="6">
        <f t="shared" ca="1" si="353"/>
        <v>3.56E-2</v>
      </c>
      <c r="BP130" s="6">
        <f t="shared" ca="1" si="353"/>
        <v>3.56E-2</v>
      </c>
      <c r="BQ130" s="6">
        <f t="shared" ca="1" si="353"/>
        <v>3.56E-2</v>
      </c>
      <c r="BR130" s="6">
        <f t="shared" ca="1" si="353"/>
        <v>3.56E-2</v>
      </c>
      <c r="BS130" s="6">
        <f t="shared" ca="1" si="353"/>
        <v>3.56E-2</v>
      </c>
      <c r="BT130" s="6">
        <f t="shared" ca="1" si="353"/>
        <v>3.56E-2</v>
      </c>
      <c r="BU130" s="6">
        <f t="shared" ca="1" si="353"/>
        <v>3.56E-2</v>
      </c>
      <c r="BV130" s="6">
        <f t="shared" ca="1" si="353"/>
        <v>3.56E-2</v>
      </c>
      <c r="BW130" s="6">
        <f t="shared" ca="1" si="353"/>
        <v>3.56E-2</v>
      </c>
      <c r="BX130" s="6">
        <f t="shared" ca="1" si="353"/>
        <v>3.56E-2</v>
      </c>
      <c r="BY130" s="31">
        <f t="shared" ca="1" si="340"/>
        <v>5418.12</v>
      </c>
      <c r="BZ130" s="31">
        <f t="shared" ca="1" si="341"/>
        <v>6800.78</v>
      </c>
      <c r="CA130" s="31">
        <f t="shared" ca="1" si="342"/>
        <v>5056.12</v>
      </c>
      <c r="CB130" s="31">
        <f t="shared" ca="1" si="343"/>
        <v>3154.65</v>
      </c>
      <c r="CC130" s="31">
        <f t="shared" ca="1" si="344"/>
        <v>2680.15</v>
      </c>
      <c r="CD130" s="31">
        <f t="shared" ca="1" si="345"/>
        <v>3792.54</v>
      </c>
      <c r="CE130" s="31">
        <f t="shared" ca="1" si="346"/>
        <v>2589.5100000000002</v>
      </c>
      <c r="CF130" s="31">
        <f t="shared" ca="1" si="347"/>
        <v>2393.6</v>
      </c>
      <c r="CG130" s="31">
        <f t="shared" ca="1" si="348"/>
        <v>4451.33</v>
      </c>
      <c r="CH130" s="31">
        <f t="shared" ca="1" si="349"/>
        <v>4797.6000000000004</v>
      </c>
      <c r="CI130" s="31">
        <f t="shared" ca="1" si="350"/>
        <v>4842.0200000000004</v>
      </c>
      <c r="CJ130" s="31">
        <f t="shared" ca="1" si="351"/>
        <v>5913.56</v>
      </c>
      <c r="CK130" s="32">
        <f t="shared" ca="1" si="315"/>
        <v>837.07</v>
      </c>
      <c r="CL130" s="32">
        <f t="shared" ca="1" si="316"/>
        <v>1050.68</v>
      </c>
      <c r="CM130" s="32">
        <f t="shared" ca="1" si="317"/>
        <v>781.14</v>
      </c>
      <c r="CN130" s="32">
        <f t="shared" ca="1" si="318"/>
        <v>487.38</v>
      </c>
      <c r="CO130" s="32">
        <f t="shared" ca="1" si="319"/>
        <v>414.07</v>
      </c>
      <c r="CP130" s="32">
        <f t="shared" ca="1" si="320"/>
        <v>585.92999999999995</v>
      </c>
      <c r="CQ130" s="32">
        <f t="shared" ca="1" si="321"/>
        <v>400.06</v>
      </c>
      <c r="CR130" s="32">
        <f t="shared" ca="1" si="322"/>
        <v>369.8</v>
      </c>
      <c r="CS130" s="32">
        <f t="shared" ca="1" si="323"/>
        <v>687.71</v>
      </c>
      <c r="CT130" s="32">
        <f t="shared" ca="1" si="324"/>
        <v>741.2</v>
      </c>
      <c r="CU130" s="32">
        <f t="shared" ca="1" si="325"/>
        <v>748.07</v>
      </c>
      <c r="CV130" s="32">
        <f t="shared" ca="1" si="326"/>
        <v>913.61</v>
      </c>
      <c r="CW130" s="31">
        <f t="shared" ca="1" si="327"/>
        <v>1582.8199999999997</v>
      </c>
      <c r="CX130" s="31">
        <f t="shared" ca="1" si="328"/>
        <v>1986.74</v>
      </c>
      <c r="CY130" s="31">
        <f t="shared" ca="1" si="329"/>
        <v>1477.0600000000004</v>
      </c>
      <c r="CZ130" s="31">
        <f t="shared" ca="1" si="330"/>
        <v>629.15000000000009</v>
      </c>
      <c r="DA130" s="31">
        <f t="shared" ca="1" si="331"/>
        <v>534.53000000000009</v>
      </c>
      <c r="DB130" s="31">
        <f t="shared" ca="1" si="332"/>
        <v>756.38000000000022</v>
      </c>
      <c r="DC130" s="31">
        <f t="shared" ca="1" si="333"/>
        <v>414.61000000000007</v>
      </c>
      <c r="DD130" s="31">
        <f t="shared" ca="1" si="334"/>
        <v>383.25000000000017</v>
      </c>
      <c r="DE130" s="31">
        <f t="shared" ca="1" si="335"/>
        <v>712.72</v>
      </c>
      <c r="DF130" s="31">
        <f t="shared" ca="1" si="336"/>
        <v>1118.5400000000002</v>
      </c>
      <c r="DG130" s="31">
        <f t="shared" ca="1" si="337"/>
        <v>1128.9000000000001</v>
      </c>
      <c r="DH130" s="31">
        <f t="shared" ca="1" si="338"/>
        <v>1378.73</v>
      </c>
      <c r="DI130" s="32">
        <f t="shared" ca="1" si="267"/>
        <v>79.14</v>
      </c>
      <c r="DJ130" s="32">
        <f t="shared" ca="1" si="268"/>
        <v>99.34</v>
      </c>
      <c r="DK130" s="32">
        <f t="shared" ca="1" si="269"/>
        <v>73.849999999999994</v>
      </c>
      <c r="DL130" s="32">
        <f t="shared" ca="1" si="270"/>
        <v>31.46</v>
      </c>
      <c r="DM130" s="32">
        <f t="shared" ca="1" si="271"/>
        <v>26.73</v>
      </c>
      <c r="DN130" s="32">
        <f t="shared" ca="1" si="272"/>
        <v>37.82</v>
      </c>
      <c r="DO130" s="32">
        <f t="shared" ca="1" si="273"/>
        <v>20.73</v>
      </c>
      <c r="DP130" s="32">
        <f t="shared" ca="1" si="274"/>
        <v>19.16</v>
      </c>
      <c r="DQ130" s="32">
        <f t="shared" ca="1" si="275"/>
        <v>35.64</v>
      </c>
      <c r="DR130" s="32">
        <f t="shared" ca="1" si="276"/>
        <v>55.93</v>
      </c>
      <c r="DS130" s="32">
        <f t="shared" ca="1" si="277"/>
        <v>56.45</v>
      </c>
      <c r="DT130" s="32">
        <f t="shared" ca="1" si="278"/>
        <v>68.94</v>
      </c>
      <c r="DU130" s="31">
        <f t="shared" ca="1" si="279"/>
        <v>213.96</v>
      </c>
      <c r="DV130" s="31">
        <f t="shared" ca="1" si="280"/>
        <v>264.77</v>
      </c>
      <c r="DW130" s="31">
        <f t="shared" ca="1" si="281"/>
        <v>194.21</v>
      </c>
      <c r="DX130" s="31">
        <f t="shared" ca="1" si="282"/>
        <v>81.53</v>
      </c>
      <c r="DY130" s="31">
        <f t="shared" ca="1" si="283"/>
        <v>68.28</v>
      </c>
      <c r="DZ130" s="31">
        <f t="shared" ca="1" si="284"/>
        <v>95.18</v>
      </c>
      <c r="EA130" s="31">
        <f t="shared" ca="1" si="285"/>
        <v>51.41</v>
      </c>
      <c r="EB130" s="31">
        <f t="shared" ca="1" si="286"/>
        <v>46.79</v>
      </c>
      <c r="EC130" s="31">
        <f t="shared" ca="1" si="287"/>
        <v>85.65</v>
      </c>
      <c r="ED130" s="31">
        <f t="shared" ca="1" si="288"/>
        <v>132.36000000000001</v>
      </c>
      <c r="EE130" s="31">
        <f t="shared" ca="1" si="289"/>
        <v>131.43</v>
      </c>
      <c r="EF130" s="31">
        <f t="shared" ca="1" si="290"/>
        <v>157.97999999999999</v>
      </c>
      <c r="EG130" s="32">
        <f t="shared" ca="1" si="291"/>
        <v>1875.9199999999998</v>
      </c>
      <c r="EH130" s="32">
        <f t="shared" ca="1" si="292"/>
        <v>2350.85</v>
      </c>
      <c r="EI130" s="32">
        <f t="shared" ca="1" si="293"/>
        <v>1745.1200000000003</v>
      </c>
      <c r="EJ130" s="32">
        <f t="shared" ca="1" si="294"/>
        <v>742.1400000000001</v>
      </c>
      <c r="EK130" s="32">
        <f t="shared" ca="1" si="295"/>
        <v>629.54000000000008</v>
      </c>
      <c r="EL130" s="32">
        <f t="shared" ca="1" si="296"/>
        <v>889.38000000000034</v>
      </c>
      <c r="EM130" s="32">
        <f t="shared" ca="1" si="297"/>
        <v>486.75000000000011</v>
      </c>
      <c r="EN130" s="32">
        <f t="shared" ca="1" si="298"/>
        <v>449.20000000000022</v>
      </c>
      <c r="EO130" s="32">
        <f t="shared" ca="1" si="299"/>
        <v>834.01</v>
      </c>
      <c r="EP130" s="32">
        <f t="shared" ca="1" si="300"/>
        <v>1306.8300000000004</v>
      </c>
      <c r="EQ130" s="32">
        <f t="shared" ca="1" si="301"/>
        <v>1316.7800000000002</v>
      </c>
      <c r="ER130" s="32">
        <f t="shared" ca="1" si="302"/>
        <v>1605.65</v>
      </c>
    </row>
    <row r="131" spans="1:148" x14ac:dyDescent="0.25">
      <c r="A131" t="s">
        <v>517</v>
      </c>
      <c r="B131" s="1" t="s">
        <v>115</v>
      </c>
      <c r="C131" t="str">
        <f t="shared" ca="1" si="265"/>
        <v>SCR3</v>
      </c>
      <c r="D131" t="str">
        <f t="shared" ca="1" si="266"/>
        <v>Chin Chute Wind Facility</v>
      </c>
      <c r="E131" s="48">
        <v>8522.3487999999998</v>
      </c>
      <c r="F131" s="48">
        <v>9919.2895000000008</v>
      </c>
      <c r="G131" s="48">
        <v>10151.1435</v>
      </c>
      <c r="H131" s="48">
        <v>7876.6550999999999</v>
      </c>
      <c r="I131" s="48">
        <v>6361.1229000000003</v>
      </c>
      <c r="J131" s="48">
        <v>8010.0442999999996</v>
      </c>
      <c r="K131" s="48">
        <v>5194.0123000000003</v>
      </c>
      <c r="L131" s="48">
        <v>5208.7502000000004</v>
      </c>
      <c r="M131" s="48">
        <v>8286.6530999999995</v>
      </c>
      <c r="N131" s="48">
        <v>6495.4884000000002</v>
      </c>
      <c r="O131" s="48">
        <v>10492.4895</v>
      </c>
      <c r="P131" s="48">
        <v>9712.9303</v>
      </c>
      <c r="Q131" s="32">
        <v>156509.31</v>
      </c>
      <c r="R131" s="32">
        <v>154799.9</v>
      </c>
      <c r="S131" s="32">
        <v>140108.32</v>
      </c>
      <c r="T131" s="32">
        <v>100474.13</v>
      </c>
      <c r="U131" s="32">
        <v>89771.99</v>
      </c>
      <c r="V131" s="32">
        <v>110497.72</v>
      </c>
      <c r="W131" s="32">
        <v>82344.759999999995</v>
      </c>
      <c r="X131" s="32">
        <v>78186.77</v>
      </c>
      <c r="Y131" s="32">
        <v>132251.59</v>
      </c>
      <c r="Z131" s="32">
        <v>146569.69</v>
      </c>
      <c r="AA131" s="32">
        <v>159703.70000000001</v>
      </c>
      <c r="AB131" s="32">
        <v>184505.13</v>
      </c>
      <c r="AC131" s="2">
        <v>2.0099999999999998</v>
      </c>
      <c r="AD131" s="2">
        <v>2.0099999999999998</v>
      </c>
      <c r="AE131" s="2">
        <v>2.0099999999999998</v>
      </c>
      <c r="AF131" s="2">
        <v>2.0099999999999998</v>
      </c>
      <c r="AG131" s="2">
        <v>2.0099999999999998</v>
      </c>
      <c r="AH131" s="2">
        <v>2.0099999999999998</v>
      </c>
      <c r="AI131" s="2">
        <v>2.0099999999999998</v>
      </c>
      <c r="AJ131" s="2">
        <v>2.0099999999999998</v>
      </c>
      <c r="AK131" s="2">
        <v>2.0099999999999998</v>
      </c>
      <c r="AL131" s="2">
        <v>2.0099999999999998</v>
      </c>
      <c r="AM131" s="2">
        <v>2.0099999999999998</v>
      </c>
      <c r="AN131" s="2">
        <v>2.0099999999999998</v>
      </c>
      <c r="AO131" s="33">
        <v>3145.84</v>
      </c>
      <c r="AP131" s="33">
        <v>3111.48</v>
      </c>
      <c r="AQ131" s="33">
        <v>2816.18</v>
      </c>
      <c r="AR131" s="33">
        <v>2019.53</v>
      </c>
      <c r="AS131" s="33">
        <v>1804.42</v>
      </c>
      <c r="AT131" s="33">
        <v>2221</v>
      </c>
      <c r="AU131" s="33">
        <v>1655.13</v>
      </c>
      <c r="AV131" s="33">
        <v>1571.55</v>
      </c>
      <c r="AW131" s="33">
        <v>2658.26</v>
      </c>
      <c r="AX131" s="33">
        <v>2946.05</v>
      </c>
      <c r="AY131" s="33">
        <v>3210.04</v>
      </c>
      <c r="AZ131" s="33">
        <v>3708.55</v>
      </c>
      <c r="BA131" s="31">
        <f t="shared" si="303"/>
        <v>109.56</v>
      </c>
      <c r="BB131" s="31">
        <f t="shared" si="304"/>
        <v>108.36</v>
      </c>
      <c r="BC131" s="31">
        <f t="shared" si="305"/>
        <v>98.08</v>
      </c>
      <c r="BD131" s="31">
        <f t="shared" si="306"/>
        <v>401.9</v>
      </c>
      <c r="BE131" s="31">
        <f t="shared" si="307"/>
        <v>359.09</v>
      </c>
      <c r="BF131" s="31">
        <f t="shared" si="308"/>
        <v>441.99</v>
      </c>
      <c r="BG131" s="31">
        <f t="shared" si="309"/>
        <v>444.66</v>
      </c>
      <c r="BH131" s="31">
        <f t="shared" si="310"/>
        <v>422.21</v>
      </c>
      <c r="BI131" s="31">
        <f t="shared" si="311"/>
        <v>714.16</v>
      </c>
      <c r="BJ131" s="31">
        <f t="shared" si="312"/>
        <v>410.4</v>
      </c>
      <c r="BK131" s="31">
        <f t="shared" si="313"/>
        <v>447.17</v>
      </c>
      <c r="BL131" s="31">
        <f t="shared" si="314"/>
        <v>516.61</v>
      </c>
      <c r="BM131" s="6">
        <f t="shared" ca="1" si="353"/>
        <v>2.07E-2</v>
      </c>
      <c r="BN131" s="6">
        <f t="shared" ca="1" si="353"/>
        <v>2.07E-2</v>
      </c>
      <c r="BO131" s="6">
        <f t="shared" ca="1" si="353"/>
        <v>2.07E-2</v>
      </c>
      <c r="BP131" s="6">
        <f t="shared" ca="1" si="353"/>
        <v>2.07E-2</v>
      </c>
      <c r="BQ131" s="6">
        <f t="shared" ca="1" si="353"/>
        <v>2.07E-2</v>
      </c>
      <c r="BR131" s="6">
        <f t="shared" ca="1" si="353"/>
        <v>2.07E-2</v>
      </c>
      <c r="BS131" s="6">
        <f t="shared" ca="1" si="353"/>
        <v>2.07E-2</v>
      </c>
      <c r="BT131" s="6">
        <f t="shared" ca="1" si="353"/>
        <v>2.07E-2</v>
      </c>
      <c r="BU131" s="6">
        <f t="shared" ca="1" si="353"/>
        <v>2.07E-2</v>
      </c>
      <c r="BV131" s="6">
        <f t="shared" ca="1" si="353"/>
        <v>2.07E-2</v>
      </c>
      <c r="BW131" s="6">
        <f t="shared" ca="1" si="353"/>
        <v>2.07E-2</v>
      </c>
      <c r="BX131" s="6">
        <f t="shared" ca="1" si="353"/>
        <v>2.07E-2</v>
      </c>
      <c r="BY131" s="31">
        <f t="shared" ca="1" si="340"/>
        <v>3239.74</v>
      </c>
      <c r="BZ131" s="31">
        <f t="shared" ca="1" si="341"/>
        <v>3204.36</v>
      </c>
      <c r="CA131" s="31">
        <f t="shared" ca="1" si="342"/>
        <v>2900.24</v>
      </c>
      <c r="CB131" s="31">
        <f t="shared" ca="1" si="343"/>
        <v>2079.81</v>
      </c>
      <c r="CC131" s="31">
        <f t="shared" ca="1" si="344"/>
        <v>1858.28</v>
      </c>
      <c r="CD131" s="31">
        <f t="shared" ca="1" si="345"/>
        <v>2287.3000000000002</v>
      </c>
      <c r="CE131" s="31">
        <f t="shared" ca="1" si="346"/>
        <v>1704.54</v>
      </c>
      <c r="CF131" s="31">
        <f t="shared" ca="1" si="347"/>
        <v>1618.47</v>
      </c>
      <c r="CG131" s="31">
        <f t="shared" ca="1" si="348"/>
        <v>2737.61</v>
      </c>
      <c r="CH131" s="31">
        <f t="shared" ca="1" si="349"/>
        <v>3033.99</v>
      </c>
      <c r="CI131" s="31">
        <f t="shared" ca="1" si="350"/>
        <v>3305.87</v>
      </c>
      <c r="CJ131" s="31">
        <f t="shared" ca="1" si="351"/>
        <v>3819.26</v>
      </c>
      <c r="CK131" s="32">
        <f t="shared" ca="1" si="315"/>
        <v>860.8</v>
      </c>
      <c r="CL131" s="32">
        <f t="shared" ca="1" si="316"/>
        <v>851.4</v>
      </c>
      <c r="CM131" s="32">
        <f t="shared" ca="1" si="317"/>
        <v>770.6</v>
      </c>
      <c r="CN131" s="32">
        <f t="shared" ca="1" si="318"/>
        <v>552.61</v>
      </c>
      <c r="CO131" s="32">
        <f t="shared" ca="1" si="319"/>
        <v>493.75</v>
      </c>
      <c r="CP131" s="32">
        <f t="shared" ca="1" si="320"/>
        <v>607.74</v>
      </c>
      <c r="CQ131" s="32">
        <f t="shared" ca="1" si="321"/>
        <v>452.9</v>
      </c>
      <c r="CR131" s="32">
        <f t="shared" ca="1" si="322"/>
        <v>430.03</v>
      </c>
      <c r="CS131" s="32">
        <f t="shared" ca="1" si="323"/>
        <v>727.38</v>
      </c>
      <c r="CT131" s="32">
        <f t="shared" ca="1" si="324"/>
        <v>806.13</v>
      </c>
      <c r="CU131" s="32">
        <f t="shared" ca="1" si="325"/>
        <v>878.37</v>
      </c>
      <c r="CV131" s="32">
        <f t="shared" ca="1" si="326"/>
        <v>1014.78</v>
      </c>
      <c r="CW131" s="31">
        <f t="shared" ca="1" si="327"/>
        <v>845.13999999999987</v>
      </c>
      <c r="CX131" s="31">
        <f t="shared" ca="1" si="328"/>
        <v>835.92000000000019</v>
      </c>
      <c r="CY131" s="31">
        <f t="shared" ca="1" si="329"/>
        <v>756.57999999999981</v>
      </c>
      <c r="CZ131" s="31">
        <f t="shared" ca="1" si="330"/>
        <v>210.99000000000012</v>
      </c>
      <c r="DA131" s="31">
        <f t="shared" ca="1" si="331"/>
        <v>188.5199999999997</v>
      </c>
      <c r="DB131" s="31">
        <f t="shared" ca="1" si="332"/>
        <v>232.04999999999995</v>
      </c>
      <c r="DC131" s="31">
        <f t="shared" ca="1" si="333"/>
        <v>57.64999999999992</v>
      </c>
      <c r="DD131" s="31">
        <f t="shared" ca="1" si="334"/>
        <v>54.740000000000066</v>
      </c>
      <c r="DE131" s="31">
        <f t="shared" ca="1" si="335"/>
        <v>92.57000000000005</v>
      </c>
      <c r="DF131" s="31">
        <f t="shared" ca="1" si="336"/>
        <v>483.66999999999973</v>
      </c>
      <c r="DG131" s="31">
        <f t="shared" ca="1" si="337"/>
        <v>527.02999999999975</v>
      </c>
      <c r="DH131" s="31">
        <f t="shared" ca="1" si="338"/>
        <v>608.87999999999977</v>
      </c>
      <c r="DI131" s="32">
        <f t="shared" ca="1" si="267"/>
        <v>42.26</v>
      </c>
      <c r="DJ131" s="32">
        <f t="shared" ca="1" si="268"/>
        <v>41.8</v>
      </c>
      <c r="DK131" s="32">
        <f t="shared" ca="1" si="269"/>
        <v>37.83</v>
      </c>
      <c r="DL131" s="32">
        <f t="shared" ca="1" si="270"/>
        <v>10.55</v>
      </c>
      <c r="DM131" s="32">
        <f t="shared" ca="1" si="271"/>
        <v>9.43</v>
      </c>
      <c r="DN131" s="32">
        <f t="shared" ca="1" si="272"/>
        <v>11.6</v>
      </c>
      <c r="DO131" s="32">
        <f t="shared" ca="1" si="273"/>
        <v>2.88</v>
      </c>
      <c r="DP131" s="32">
        <f t="shared" ca="1" si="274"/>
        <v>2.74</v>
      </c>
      <c r="DQ131" s="32">
        <f t="shared" ca="1" si="275"/>
        <v>4.63</v>
      </c>
      <c r="DR131" s="32">
        <f t="shared" ca="1" si="276"/>
        <v>24.18</v>
      </c>
      <c r="DS131" s="32">
        <f t="shared" ca="1" si="277"/>
        <v>26.35</v>
      </c>
      <c r="DT131" s="32">
        <f t="shared" ca="1" si="278"/>
        <v>30.44</v>
      </c>
      <c r="DU131" s="31">
        <f t="shared" ca="1" si="279"/>
        <v>114.24</v>
      </c>
      <c r="DV131" s="31">
        <f t="shared" ca="1" si="280"/>
        <v>111.4</v>
      </c>
      <c r="DW131" s="31">
        <f t="shared" ca="1" si="281"/>
        <v>99.48</v>
      </c>
      <c r="DX131" s="31">
        <f t="shared" ca="1" si="282"/>
        <v>27.34</v>
      </c>
      <c r="DY131" s="31">
        <f t="shared" ca="1" si="283"/>
        <v>24.08</v>
      </c>
      <c r="DZ131" s="31">
        <f t="shared" ca="1" si="284"/>
        <v>29.2</v>
      </c>
      <c r="EA131" s="31">
        <f t="shared" ca="1" si="285"/>
        <v>7.15</v>
      </c>
      <c r="EB131" s="31">
        <f t="shared" ca="1" si="286"/>
        <v>6.68</v>
      </c>
      <c r="EC131" s="31">
        <f t="shared" ca="1" si="287"/>
        <v>11.12</v>
      </c>
      <c r="ED131" s="31">
        <f t="shared" ca="1" si="288"/>
        <v>57.23</v>
      </c>
      <c r="EE131" s="31">
        <f t="shared" ca="1" si="289"/>
        <v>61.36</v>
      </c>
      <c r="EF131" s="31">
        <f t="shared" ca="1" si="290"/>
        <v>69.77</v>
      </c>
      <c r="EG131" s="32">
        <f t="shared" ca="1" si="291"/>
        <v>1001.6399999999999</v>
      </c>
      <c r="EH131" s="32">
        <f t="shared" ca="1" si="292"/>
        <v>989.12000000000012</v>
      </c>
      <c r="EI131" s="32">
        <f t="shared" ca="1" si="293"/>
        <v>893.88999999999987</v>
      </c>
      <c r="EJ131" s="32">
        <f t="shared" ca="1" si="294"/>
        <v>248.88000000000014</v>
      </c>
      <c r="EK131" s="32">
        <f t="shared" ca="1" si="295"/>
        <v>222.02999999999969</v>
      </c>
      <c r="EL131" s="32">
        <f t="shared" ca="1" si="296"/>
        <v>272.84999999999997</v>
      </c>
      <c r="EM131" s="32">
        <f t="shared" ca="1" si="297"/>
        <v>67.679999999999922</v>
      </c>
      <c r="EN131" s="32">
        <f t="shared" ca="1" si="298"/>
        <v>64.160000000000068</v>
      </c>
      <c r="EO131" s="32">
        <f t="shared" ca="1" si="299"/>
        <v>108.32000000000005</v>
      </c>
      <c r="EP131" s="32">
        <f t="shared" ca="1" si="300"/>
        <v>565.0799999999997</v>
      </c>
      <c r="EQ131" s="32">
        <f t="shared" ca="1" si="301"/>
        <v>614.73999999999978</v>
      </c>
      <c r="ER131" s="32">
        <f t="shared" ca="1" si="302"/>
        <v>709.0899999999998</v>
      </c>
    </row>
    <row r="132" spans="1:148" x14ac:dyDescent="0.25">
      <c r="A132" t="s">
        <v>518</v>
      </c>
      <c r="B132" s="1" t="s">
        <v>120</v>
      </c>
      <c r="C132" t="str">
        <f t="shared" ca="1" si="265"/>
        <v>SCR4</v>
      </c>
      <c r="D132" t="str">
        <f t="shared" ca="1" si="266"/>
        <v>Wintering Hills Wind Facility</v>
      </c>
      <c r="E132" s="48">
        <v>25841.652600000001</v>
      </c>
      <c r="F132" s="48">
        <v>22830.156900000002</v>
      </c>
      <c r="G132" s="48">
        <v>26487.794699999999</v>
      </c>
      <c r="H132" s="48">
        <v>26908.4689</v>
      </c>
      <c r="I132" s="48">
        <v>26028.204699999998</v>
      </c>
      <c r="J132" s="48">
        <v>23397.858199999999</v>
      </c>
      <c r="K132" s="48">
        <v>12929.839400000001</v>
      </c>
      <c r="L132" s="48">
        <v>19553.094099999998</v>
      </c>
      <c r="M132" s="48">
        <v>19428.399399999998</v>
      </c>
      <c r="N132" s="48">
        <v>17515.7637</v>
      </c>
      <c r="O132" s="48">
        <v>28055.160800000001</v>
      </c>
      <c r="P132" s="48">
        <v>32726.703799999999</v>
      </c>
      <c r="Q132" s="32">
        <v>499214.56</v>
      </c>
      <c r="R132" s="32">
        <v>365252.77</v>
      </c>
      <c r="S132" s="32">
        <v>377392.82</v>
      </c>
      <c r="T132" s="32">
        <v>346727.54</v>
      </c>
      <c r="U132" s="32">
        <v>382454.97</v>
      </c>
      <c r="V132" s="32">
        <v>333782.57</v>
      </c>
      <c r="W132" s="32">
        <v>213145.79</v>
      </c>
      <c r="X132" s="32">
        <v>324064.14</v>
      </c>
      <c r="Y132" s="32">
        <v>325003.26</v>
      </c>
      <c r="Z132" s="32">
        <v>420429.11</v>
      </c>
      <c r="AA132" s="32">
        <v>434679.93</v>
      </c>
      <c r="AB132" s="32">
        <v>705299.35</v>
      </c>
      <c r="AC132" s="2">
        <v>5.15</v>
      </c>
      <c r="AD132" s="2">
        <v>5.15</v>
      </c>
      <c r="AE132" s="2">
        <v>5.15</v>
      </c>
      <c r="AF132" s="2">
        <v>5.15</v>
      </c>
      <c r="AG132" s="2">
        <v>5.15</v>
      </c>
      <c r="AH132" s="2">
        <v>5.15</v>
      </c>
      <c r="AI132" s="2">
        <v>5.15</v>
      </c>
      <c r="AJ132" s="2">
        <v>5.15</v>
      </c>
      <c r="AK132" s="2">
        <v>5.15</v>
      </c>
      <c r="AL132" s="2">
        <v>5.15</v>
      </c>
      <c r="AM132" s="2">
        <v>5.15</v>
      </c>
      <c r="AN132" s="2">
        <v>5.15</v>
      </c>
      <c r="AO132" s="33">
        <v>25709.55</v>
      </c>
      <c r="AP132" s="33">
        <v>18810.52</v>
      </c>
      <c r="AQ132" s="33">
        <v>19435.73</v>
      </c>
      <c r="AR132" s="33">
        <v>17856.47</v>
      </c>
      <c r="AS132" s="33">
        <v>19696.43</v>
      </c>
      <c r="AT132" s="33">
        <v>17189.8</v>
      </c>
      <c r="AU132" s="33">
        <v>10977.01</v>
      </c>
      <c r="AV132" s="33">
        <v>16689.3</v>
      </c>
      <c r="AW132" s="33">
        <v>16737.669999999998</v>
      </c>
      <c r="AX132" s="33">
        <v>21652.1</v>
      </c>
      <c r="AY132" s="33">
        <v>22386.02</v>
      </c>
      <c r="AZ132" s="33">
        <v>36322.92</v>
      </c>
      <c r="BA132" s="31">
        <f t="shared" si="303"/>
        <v>349.45</v>
      </c>
      <c r="BB132" s="31">
        <f t="shared" si="304"/>
        <v>255.68</v>
      </c>
      <c r="BC132" s="31">
        <f t="shared" si="305"/>
        <v>264.17</v>
      </c>
      <c r="BD132" s="31">
        <f t="shared" si="306"/>
        <v>1386.91</v>
      </c>
      <c r="BE132" s="31">
        <f t="shared" si="307"/>
        <v>1529.82</v>
      </c>
      <c r="BF132" s="31">
        <f t="shared" si="308"/>
        <v>1335.13</v>
      </c>
      <c r="BG132" s="31">
        <f t="shared" si="309"/>
        <v>1150.99</v>
      </c>
      <c r="BH132" s="31">
        <f t="shared" si="310"/>
        <v>1749.95</v>
      </c>
      <c r="BI132" s="31">
        <f t="shared" si="311"/>
        <v>1755.02</v>
      </c>
      <c r="BJ132" s="31">
        <f t="shared" si="312"/>
        <v>1177.2</v>
      </c>
      <c r="BK132" s="31">
        <f t="shared" si="313"/>
        <v>1217.0999999999999</v>
      </c>
      <c r="BL132" s="31">
        <f t="shared" si="314"/>
        <v>1974.84</v>
      </c>
      <c r="BM132" s="6">
        <f t="shared" ca="1" si="353"/>
        <v>5.7500000000000002E-2</v>
      </c>
      <c r="BN132" s="6">
        <f t="shared" ca="1" si="353"/>
        <v>5.7500000000000002E-2</v>
      </c>
      <c r="BO132" s="6">
        <f t="shared" ca="1" si="353"/>
        <v>5.7500000000000002E-2</v>
      </c>
      <c r="BP132" s="6">
        <f t="shared" ca="1" si="353"/>
        <v>5.7500000000000002E-2</v>
      </c>
      <c r="BQ132" s="6">
        <f t="shared" ca="1" si="353"/>
        <v>5.7500000000000002E-2</v>
      </c>
      <c r="BR132" s="6">
        <f t="shared" ca="1" si="353"/>
        <v>5.7500000000000002E-2</v>
      </c>
      <c r="BS132" s="6">
        <f t="shared" ca="1" si="353"/>
        <v>5.7500000000000002E-2</v>
      </c>
      <c r="BT132" s="6">
        <f t="shared" ca="1" si="353"/>
        <v>5.7500000000000002E-2</v>
      </c>
      <c r="BU132" s="6">
        <f t="shared" ca="1" si="353"/>
        <v>5.7500000000000002E-2</v>
      </c>
      <c r="BV132" s="6">
        <f t="shared" ca="1" si="353"/>
        <v>5.7500000000000002E-2</v>
      </c>
      <c r="BW132" s="6">
        <f t="shared" ca="1" si="353"/>
        <v>5.7500000000000002E-2</v>
      </c>
      <c r="BX132" s="6">
        <f t="shared" ca="1" si="353"/>
        <v>5.7500000000000002E-2</v>
      </c>
      <c r="BY132" s="31">
        <f t="shared" ca="1" si="340"/>
        <v>28704.84</v>
      </c>
      <c r="BZ132" s="31">
        <f t="shared" ca="1" si="341"/>
        <v>21002.03</v>
      </c>
      <c r="CA132" s="31">
        <f t="shared" ca="1" si="342"/>
        <v>21700.09</v>
      </c>
      <c r="CB132" s="31">
        <f t="shared" ca="1" si="343"/>
        <v>19936.830000000002</v>
      </c>
      <c r="CC132" s="31">
        <f t="shared" ca="1" si="344"/>
        <v>21991.16</v>
      </c>
      <c r="CD132" s="31">
        <f t="shared" ca="1" si="345"/>
        <v>19192.5</v>
      </c>
      <c r="CE132" s="31">
        <f t="shared" ca="1" si="346"/>
        <v>12255.88</v>
      </c>
      <c r="CF132" s="31">
        <f t="shared" ca="1" si="347"/>
        <v>18633.689999999999</v>
      </c>
      <c r="CG132" s="31">
        <f t="shared" ca="1" si="348"/>
        <v>18687.689999999999</v>
      </c>
      <c r="CH132" s="31">
        <f t="shared" ca="1" si="349"/>
        <v>24174.67</v>
      </c>
      <c r="CI132" s="31">
        <f t="shared" ca="1" si="350"/>
        <v>24994.1</v>
      </c>
      <c r="CJ132" s="31">
        <f t="shared" ca="1" si="351"/>
        <v>40554.71</v>
      </c>
      <c r="CK132" s="32">
        <f t="shared" ca="1" si="315"/>
        <v>2745.68</v>
      </c>
      <c r="CL132" s="32">
        <f t="shared" ca="1" si="316"/>
        <v>2008.89</v>
      </c>
      <c r="CM132" s="32">
        <f t="shared" ca="1" si="317"/>
        <v>2075.66</v>
      </c>
      <c r="CN132" s="32">
        <f t="shared" ca="1" si="318"/>
        <v>1907</v>
      </c>
      <c r="CO132" s="32">
        <f t="shared" ca="1" si="319"/>
        <v>2103.5</v>
      </c>
      <c r="CP132" s="32">
        <f t="shared" ca="1" si="320"/>
        <v>1835.8</v>
      </c>
      <c r="CQ132" s="32">
        <f t="shared" ca="1" si="321"/>
        <v>1172.3</v>
      </c>
      <c r="CR132" s="32">
        <f t="shared" ca="1" si="322"/>
        <v>1782.35</v>
      </c>
      <c r="CS132" s="32">
        <f t="shared" ca="1" si="323"/>
        <v>1787.52</v>
      </c>
      <c r="CT132" s="32">
        <f t="shared" ca="1" si="324"/>
        <v>2312.36</v>
      </c>
      <c r="CU132" s="32">
        <f t="shared" ca="1" si="325"/>
        <v>2390.7399999999998</v>
      </c>
      <c r="CV132" s="32">
        <f t="shared" ca="1" si="326"/>
        <v>3879.15</v>
      </c>
      <c r="CW132" s="31">
        <f t="shared" ca="1" si="327"/>
        <v>5391.5200000000013</v>
      </c>
      <c r="CX132" s="31">
        <f t="shared" ca="1" si="328"/>
        <v>3944.719999999998</v>
      </c>
      <c r="CY132" s="31">
        <f t="shared" ca="1" si="329"/>
        <v>4075.8500000000004</v>
      </c>
      <c r="CZ132" s="31">
        <f t="shared" ca="1" si="330"/>
        <v>2600.4500000000007</v>
      </c>
      <c r="DA132" s="31">
        <f t="shared" ca="1" si="331"/>
        <v>2868.41</v>
      </c>
      <c r="DB132" s="31">
        <f t="shared" ca="1" si="332"/>
        <v>2503.37</v>
      </c>
      <c r="DC132" s="31">
        <f t="shared" ca="1" si="333"/>
        <v>1300.1799999999982</v>
      </c>
      <c r="DD132" s="31">
        <f t="shared" ca="1" si="334"/>
        <v>1976.7899999999979</v>
      </c>
      <c r="DE132" s="31">
        <f t="shared" ca="1" si="335"/>
        <v>1982.5200000000009</v>
      </c>
      <c r="DF132" s="31">
        <f t="shared" ca="1" si="336"/>
        <v>3657.7300000000005</v>
      </c>
      <c r="DG132" s="31">
        <f t="shared" ca="1" si="337"/>
        <v>3781.7199999999962</v>
      </c>
      <c r="DH132" s="31">
        <f t="shared" ca="1" si="338"/>
        <v>6136.1000000000022</v>
      </c>
      <c r="DI132" s="32">
        <f t="shared" ca="1" si="267"/>
        <v>269.58</v>
      </c>
      <c r="DJ132" s="32">
        <f t="shared" ca="1" si="268"/>
        <v>197.24</v>
      </c>
      <c r="DK132" s="32">
        <f t="shared" ca="1" si="269"/>
        <v>203.79</v>
      </c>
      <c r="DL132" s="32">
        <f t="shared" ca="1" si="270"/>
        <v>130.02000000000001</v>
      </c>
      <c r="DM132" s="32">
        <f t="shared" ca="1" si="271"/>
        <v>143.41999999999999</v>
      </c>
      <c r="DN132" s="32">
        <f t="shared" ca="1" si="272"/>
        <v>125.17</v>
      </c>
      <c r="DO132" s="32">
        <f t="shared" ca="1" si="273"/>
        <v>65.010000000000005</v>
      </c>
      <c r="DP132" s="32">
        <f t="shared" ca="1" si="274"/>
        <v>98.84</v>
      </c>
      <c r="DQ132" s="32">
        <f t="shared" ca="1" si="275"/>
        <v>99.13</v>
      </c>
      <c r="DR132" s="32">
        <f t="shared" ca="1" si="276"/>
        <v>182.89</v>
      </c>
      <c r="DS132" s="32">
        <f t="shared" ca="1" si="277"/>
        <v>189.09</v>
      </c>
      <c r="DT132" s="32">
        <f t="shared" ca="1" si="278"/>
        <v>306.81</v>
      </c>
      <c r="DU132" s="31">
        <f t="shared" ca="1" si="279"/>
        <v>728.8</v>
      </c>
      <c r="DV132" s="31">
        <f t="shared" ca="1" si="280"/>
        <v>525.71</v>
      </c>
      <c r="DW132" s="31">
        <f t="shared" ca="1" si="281"/>
        <v>535.91999999999996</v>
      </c>
      <c r="DX132" s="31">
        <f t="shared" ca="1" si="282"/>
        <v>336.97</v>
      </c>
      <c r="DY132" s="31">
        <f t="shared" ca="1" si="283"/>
        <v>366.4</v>
      </c>
      <c r="DZ132" s="31">
        <f t="shared" ca="1" si="284"/>
        <v>315</v>
      </c>
      <c r="EA132" s="31">
        <f t="shared" ca="1" si="285"/>
        <v>161.19999999999999</v>
      </c>
      <c r="EB132" s="31">
        <f t="shared" ca="1" si="286"/>
        <v>241.33</v>
      </c>
      <c r="EC132" s="31">
        <f t="shared" ca="1" si="287"/>
        <v>238.25</v>
      </c>
      <c r="ED132" s="31">
        <f t="shared" ca="1" si="288"/>
        <v>432.82</v>
      </c>
      <c r="EE132" s="31">
        <f t="shared" ca="1" si="289"/>
        <v>440.29</v>
      </c>
      <c r="EF132" s="31">
        <f t="shared" ca="1" si="290"/>
        <v>703.08</v>
      </c>
      <c r="EG132" s="32">
        <f t="shared" ca="1" si="291"/>
        <v>6389.9000000000015</v>
      </c>
      <c r="EH132" s="32">
        <f t="shared" ca="1" si="292"/>
        <v>4667.6699999999983</v>
      </c>
      <c r="EI132" s="32">
        <f t="shared" ca="1" si="293"/>
        <v>4815.5600000000004</v>
      </c>
      <c r="EJ132" s="32">
        <f t="shared" ca="1" si="294"/>
        <v>3067.4400000000005</v>
      </c>
      <c r="EK132" s="32">
        <f t="shared" ca="1" si="295"/>
        <v>3378.23</v>
      </c>
      <c r="EL132" s="32">
        <f t="shared" ca="1" si="296"/>
        <v>2943.54</v>
      </c>
      <c r="EM132" s="32">
        <f t="shared" ca="1" si="297"/>
        <v>1526.3899999999983</v>
      </c>
      <c r="EN132" s="32">
        <f t="shared" ca="1" si="298"/>
        <v>2316.9599999999978</v>
      </c>
      <c r="EO132" s="32">
        <f t="shared" ca="1" si="299"/>
        <v>2319.900000000001</v>
      </c>
      <c r="EP132" s="32">
        <f t="shared" ca="1" si="300"/>
        <v>4273.4400000000005</v>
      </c>
      <c r="EQ132" s="32">
        <f t="shared" ca="1" si="301"/>
        <v>4411.0999999999967</v>
      </c>
      <c r="ER132" s="32">
        <f t="shared" ca="1" si="302"/>
        <v>7145.9900000000025</v>
      </c>
    </row>
    <row r="133" spans="1:148" x14ac:dyDescent="0.25">
      <c r="A133" t="s">
        <v>519</v>
      </c>
      <c r="B133" s="1" t="s">
        <v>116</v>
      </c>
      <c r="C133" t="str">
        <f t="shared" ca="1" si="265"/>
        <v>SCTG</v>
      </c>
      <c r="D133" t="str">
        <f t="shared" ca="1" si="266"/>
        <v>Scotford Industrial System</v>
      </c>
      <c r="E133" s="48">
        <v>0</v>
      </c>
      <c r="F133" s="48">
        <v>0</v>
      </c>
      <c r="G133" s="48">
        <v>0</v>
      </c>
      <c r="H133" s="48">
        <v>7.1917</v>
      </c>
      <c r="I133" s="48">
        <v>65.929000000000002</v>
      </c>
      <c r="J133" s="48">
        <v>0</v>
      </c>
      <c r="K133" s="48">
        <v>0</v>
      </c>
      <c r="L133" s="48">
        <v>0</v>
      </c>
      <c r="M133" s="48">
        <v>7172.0087000000003</v>
      </c>
      <c r="N133" s="48">
        <v>5662.2813999999998</v>
      </c>
      <c r="O133" s="48">
        <v>5.6214000000000004</v>
      </c>
      <c r="P133" s="48">
        <v>24.007899999999999</v>
      </c>
      <c r="Q133" s="32">
        <v>0</v>
      </c>
      <c r="R133" s="32">
        <v>0</v>
      </c>
      <c r="S133" s="32">
        <v>0</v>
      </c>
      <c r="T133" s="32">
        <v>109.95</v>
      </c>
      <c r="U133" s="32">
        <v>960.32</v>
      </c>
      <c r="V133" s="32">
        <v>0</v>
      </c>
      <c r="W133" s="32">
        <v>0</v>
      </c>
      <c r="X133" s="32">
        <v>0</v>
      </c>
      <c r="Y133" s="32">
        <v>149143.18</v>
      </c>
      <c r="Z133" s="32">
        <v>169604.59</v>
      </c>
      <c r="AA133" s="32">
        <v>87.42</v>
      </c>
      <c r="AB133" s="32">
        <v>485.96</v>
      </c>
      <c r="AC133" s="2">
        <v>2.25</v>
      </c>
      <c r="AD133" s="2">
        <v>2.25</v>
      </c>
      <c r="AE133" s="2">
        <v>2.25</v>
      </c>
      <c r="AF133" s="2">
        <v>2.25</v>
      </c>
      <c r="AG133" s="2">
        <v>2.25</v>
      </c>
      <c r="AH133" s="2">
        <v>2.25</v>
      </c>
      <c r="AI133" s="2">
        <v>2.25</v>
      </c>
      <c r="AJ133" s="2">
        <v>2.25</v>
      </c>
      <c r="AK133" s="2">
        <v>2.25</v>
      </c>
      <c r="AL133" s="2">
        <v>2.25</v>
      </c>
      <c r="AM133" s="2">
        <v>2.25</v>
      </c>
      <c r="AN133" s="2">
        <v>2.25</v>
      </c>
      <c r="AO133" s="33">
        <v>0</v>
      </c>
      <c r="AP133" s="33">
        <v>0</v>
      </c>
      <c r="AQ133" s="33">
        <v>0</v>
      </c>
      <c r="AR133" s="33">
        <v>2.4700000000000002</v>
      </c>
      <c r="AS133" s="33">
        <v>21.61</v>
      </c>
      <c r="AT133" s="33">
        <v>0</v>
      </c>
      <c r="AU133" s="33">
        <v>0</v>
      </c>
      <c r="AV133" s="33">
        <v>0</v>
      </c>
      <c r="AW133" s="33">
        <v>3355.72</v>
      </c>
      <c r="AX133" s="33">
        <v>3816.1</v>
      </c>
      <c r="AY133" s="33">
        <v>1.97</v>
      </c>
      <c r="AZ133" s="33">
        <v>10.93</v>
      </c>
      <c r="BA133" s="31">
        <f t="shared" si="303"/>
        <v>0</v>
      </c>
      <c r="BB133" s="31">
        <f t="shared" si="304"/>
        <v>0</v>
      </c>
      <c r="BC133" s="31">
        <f t="shared" si="305"/>
        <v>0</v>
      </c>
      <c r="BD133" s="31">
        <f t="shared" si="306"/>
        <v>0.44</v>
      </c>
      <c r="BE133" s="31">
        <f t="shared" si="307"/>
        <v>3.84</v>
      </c>
      <c r="BF133" s="31">
        <f t="shared" si="308"/>
        <v>0</v>
      </c>
      <c r="BG133" s="31">
        <f t="shared" si="309"/>
        <v>0</v>
      </c>
      <c r="BH133" s="31">
        <f t="shared" si="310"/>
        <v>0</v>
      </c>
      <c r="BI133" s="31">
        <f t="shared" si="311"/>
        <v>805.37</v>
      </c>
      <c r="BJ133" s="31">
        <f t="shared" si="312"/>
        <v>474.89</v>
      </c>
      <c r="BK133" s="31">
        <f t="shared" si="313"/>
        <v>0.24</v>
      </c>
      <c r="BL133" s="31">
        <f t="shared" si="314"/>
        <v>1.36</v>
      </c>
      <c r="BM133" s="6">
        <f t="shared" ca="1" si="353"/>
        <v>3.1600000000000003E-2</v>
      </c>
      <c r="BN133" s="6">
        <f t="shared" ca="1" si="353"/>
        <v>3.1600000000000003E-2</v>
      </c>
      <c r="BO133" s="6">
        <f t="shared" ca="1" si="353"/>
        <v>3.1600000000000003E-2</v>
      </c>
      <c r="BP133" s="6">
        <f t="shared" ca="1" si="353"/>
        <v>3.1600000000000003E-2</v>
      </c>
      <c r="BQ133" s="6">
        <f t="shared" ca="1" si="353"/>
        <v>3.1600000000000003E-2</v>
      </c>
      <c r="BR133" s="6">
        <f t="shared" ca="1" si="353"/>
        <v>3.1600000000000003E-2</v>
      </c>
      <c r="BS133" s="6">
        <f t="shared" ca="1" si="353"/>
        <v>3.1600000000000003E-2</v>
      </c>
      <c r="BT133" s="6">
        <f t="shared" ca="1" si="353"/>
        <v>3.1600000000000003E-2</v>
      </c>
      <c r="BU133" s="6">
        <f t="shared" ca="1" si="353"/>
        <v>3.1600000000000003E-2</v>
      </c>
      <c r="BV133" s="6">
        <f t="shared" ca="1" si="353"/>
        <v>3.1600000000000003E-2</v>
      </c>
      <c r="BW133" s="6">
        <f t="shared" ca="1" si="353"/>
        <v>3.1600000000000003E-2</v>
      </c>
      <c r="BX133" s="6">
        <f t="shared" ca="1" si="353"/>
        <v>3.1600000000000003E-2</v>
      </c>
      <c r="BY133" s="31">
        <f t="shared" ref="BY133:BY164" ca="1" si="354">IFERROR(VLOOKUP($C133,DOSDetail,CELL("col",BY$4)+58,FALSE),ROUND(Q133*BM133,2))</f>
        <v>0</v>
      </c>
      <c r="BZ133" s="31">
        <f t="shared" ref="BZ133:BZ164" ca="1" si="355">IFERROR(VLOOKUP($C133,DOSDetail,CELL("col",BZ$4)+58,FALSE),ROUND(R133*BN133,2))</f>
        <v>0</v>
      </c>
      <c r="CA133" s="31">
        <f t="shared" ref="CA133:CA164" ca="1" si="356">IFERROR(VLOOKUP($C133,DOSDetail,CELL("col",CA$4)+58,FALSE),ROUND(S133*BO133,2))</f>
        <v>0</v>
      </c>
      <c r="CB133" s="31">
        <f t="shared" ref="CB133:CB164" ca="1" si="357">IFERROR(VLOOKUP($C133,DOSDetail,CELL("col",CB$4)+58,FALSE),ROUND(T133*BP133,2))</f>
        <v>3.47</v>
      </c>
      <c r="CC133" s="31">
        <f t="shared" ref="CC133:CC164" ca="1" si="358">IFERROR(VLOOKUP($C133,DOSDetail,CELL("col",CC$4)+58,FALSE),ROUND(U133*BQ133,2))</f>
        <v>30.35</v>
      </c>
      <c r="CD133" s="31">
        <f t="shared" ref="CD133:CD164" ca="1" si="359">IFERROR(VLOOKUP($C133,DOSDetail,CELL("col",CD$4)+58,FALSE),ROUND(V133*BR133,2))</f>
        <v>0</v>
      </c>
      <c r="CE133" s="31">
        <f t="shared" ref="CE133:CE164" ca="1" si="360">IFERROR(VLOOKUP($C133,DOSDetail,CELL("col",CE$4)+58,FALSE),ROUND(W133*BS133,2))</f>
        <v>0</v>
      </c>
      <c r="CF133" s="31">
        <f t="shared" ref="CF133:CF164" ca="1" si="361">IFERROR(VLOOKUP($C133,DOSDetail,CELL("col",CF$4)+58,FALSE),ROUND(X133*BT133,2))</f>
        <v>0</v>
      </c>
      <c r="CG133" s="31">
        <f t="shared" ref="CG133:CG164" ca="1" si="362">IFERROR(VLOOKUP($C133,DOSDetail,CELL("col",CG$4)+58,FALSE),ROUND(Y133*BU133,2))</f>
        <v>4712.92</v>
      </c>
      <c r="CH133" s="31">
        <f t="shared" ref="CH133:CH164" ca="1" si="363">IFERROR(VLOOKUP($C133,DOSDetail,CELL("col",CH$4)+58,FALSE),ROUND(Z133*BV133,2))</f>
        <v>5359.51</v>
      </c>
      <c r="CI133" s="31">
        <f t="shared" ref="CI133:CI164" ca="1" si="364">IFERROR(VLOOKUP($C133,DOSDetail,CELL("col",CI$4)+58,FALSE),ROUND(AA133*BW133,2))</f>
        <v>2.76</v>
      </c>
      <c r="CJ133" s="31">
        <f t="shared" ref="CJ133:CJ164" ca="1" si="365">IFERROR(VLOOKUP($C133,DOSDetail,CELL("col",CJ$4)+58,FALSE),ROUND(AB133*BX133,2))</f>
        <v>15.36</v>
      </c>
      <c r="CK133" s="32">
        <f t="shared" ca="1" si="315"/>
        <v>0</v>
      </c>
      <c r="CL133" s="32">
        <f t="shared" ca="1" si="316"/>
        <v>0</v>
      </c>
      <c r="CM133" s="32">
        <f t="shared" ca="1" si="317"/>
        <v>0</v>
      </c>
      <c r="CN133" s="32">
        <f t="shared" ca="1" si="318"/>
        <v>0.6</v>
      </c>
      <c r="CO133" s="32">
        <f t="shared" ca="1" si="319"/>
        <v>5.28</v>
      </c>
      <c r="CP133" s="32">
        <f t="shared" ca="1" si="320"/>
        <v>0</v>
      </c>
      <c r="CQ133" s="32">
        <f t="shared" ca="1" si="321"/>
        <v>0</v>
      </c>
      <c r="CR133" s="32">
        <f t="shared" ca="1" si="322"/>
        <v>0</v>
      </c>
      <c r="CS133" s="32">
        <f t="shared" ca="1" si="323"/>
        <v>820.29</v>
      </c>
      <c r="CT133" s="32">
        <f t="shared" ca="1" si="324"/>
        <v>932.83</v>
      </c>
      <c r="CU133" s="32">
        <f t="shared" ca="1" si="325"/>
        <v>0.48</v>
      </c>
      <c r="CV133" s="32">
        <f t="shared" ca="1" si="326"/>
        <v>2.67</v>
      </c>
      <c r="CW133" s="31">
        <f t="shared" ca="1" si="327"/>
        <v>0</v>
      </c>
      <c r="CX133" s="31">
        <f t="shared" ca="1" si="328"/>
        <v>0</v>
      </c>
      <c r="CY133" s="31">
        <f t="shared" ca="1" si="329"/>
        <v>0</v>
      </c>
      <c r="CZ133" s="31">
        <f t="shared" ca="1" si="330"/>
        <v>1.1600000000000001</v>
      </c>
      <c r="DA133" s="31">
        <f t="shared" ca="1" si="331"/>
        <v>10.180000000000003</v>
      </c>
      <c r="DB133" s="31">
        <f t="shared" ca="1" si="332"/>
        <v>0</v>
      </c>
      <c r="DC133" s="31">
        <f t="shared" ca="1" si="333"/>
        <v>0</v>
      </c>
      <c r="DD133" s="31">
        <f t="shared" ca="1" si="334"/>
        <v>0</v>
      </c>
      <c r="DE133" s="31">
        <f t="shared" ca="1" si="335"/>
        <v>1372.1200000000003</v>
      </c>
      <c r="DF133" s="31">
        <f t="shared" ca="1" si="336"/>
        <v>2001.3500000000004</v>
      </c>
      <c r="DG133" s="31">
        <f t="shared" ca="1" si="337"/>
        <v>1.0299999999999998</v>
      </c>
      <c r="DH133" s="31">
        <f t="shared" ca="1" si="338"/>
        <v>5.7400000000000011</v>
      </c>
      <c r="DI133" s="32">
        <f t="shared" ca="1" si="267"/>
        <v>0</v>
      </c>
      <c r="DJ133" s="32">
        <f t="shared" ca="1" si="268"/>
        <v>0</v>
      </c>
      <c r="DK133" s="32">
        <f t="shared" ca="1" si="269"/>
        <v>0</v>
      </c>
      <c r="DL133" s="32">
        <f t="shared" ca="1" si="270"/>
        <v>0.06</v>
      </c>
      <c r="DM133" s="32">
        <f t="shared" ca="1" si="271"/>
        <v>0.51</v>
      </c>
      <c r="DN133" s="32">
        <f t="shared" ca="1" si="272"/>
        <v>0</v>
      </c>
      <c r="DO133" s="32">
        <f t="shared" ca="1" si="273"/>
        <v>0</v>
      </c>
      <c r="DP133" s="32">
        <f t="shared" ca="1" si="274"/>
        <v>0</v>
      </c>
      <c r="DQ133" s="32">
        <f t="shared" ca="1" si="275"/>
        <v>68.61</v>
      </c>
      <c r="DR133" s="32">
        <f t="shared" ca="1" si="276"/>
        <v>100.07</v>
      </c>
      <c r="DS133" s="32">
        <f t="shared" ca="1" si="277"/>
        <v>0.05</v>
      </c>
      <c r="DT133" s="32">
        <f t="shared" ca="1" si="278"/>
        <v>0.28999999999999998</v>
      </c>
      <c r="DU133" s="31">
        <f t="shared" ca="1" si="279"/>
        <v>0</v>
      </c>
      <c r="DV133" s="31">
        <f t="shared" ca="1" si="280"/>
        <v>0</v>
      </c>
      <c r="DW133" s="31">
        <f t="shared" ca="1" si="281"/>
        <v>0</v>
      </c>
      <c r="DX133" s="31">
        <f t="shared" ca="1" si="282"/>
        <v>0.15</v>
      </c>
      <c r="DY133" s="31">
        <f t="shared" ca="1" si="283"/>
        <v>1.3</v>
      </c>
      <c r="DZ133" s="31">
        <f t="shared" ca="1" si="284"/>
        <v>0</v>
      </c>
      <c r="EA133" s="31">
        <f t="shared" ca="1" si="285"/>
        <v>0</v>
      </c>
      <c r="EB133" s="31">
        <f t="shared" ca="1" si="286"/>
        <v>0</v>
      </c>
      <c r="EC133" s="31">
        <f t="shared" ca="1" si="287"/>
        <v>164.89</v>
      </c>
      <c r="ED133" s="31">
        <f t="shared" ca="1" si="288"/>
        <v>236.82</v>
      </c>
      <c r="EE133" s="31">
        <f t="shared" ca="1" si="289"/>
        <v>0.12</v>
      </c>
      <c r="EF133" s="31">
        <f t="shared" ca="1" si="290"/>
        <v>0.66</v>
      </c>
      <c r="EG133" s="32">
        <f t="shared" ca="1" si="291"/>
        <v>0</v>
      </c>
      <c r="EH133" s="32">
        <f t="shared" ca="1" si="292"/>
        <v>0</v>
      </c>
      <c r="EI133" s="32">
        <f t="shared" ca="1" si="293"/>
        <v>0</v>
      </c>
      <c r="EJ133" s="32">
        <f t="shared" ca="1" si="294"/>
        <v>1.37</v>
      </c>
      <c r="EK133" s="32">
        <f t="shared" ca="1" si="295"/>
        <v>11.990000000000004</v>
      </c>
      <c r="EL133" s="32">
        <f t="shared" ca="1" si="296"/>
        <v>0</v>
      </c>
      <c r="EM133" s="32">
        <f t="shared" ca="1" si="297"/>
        <v>0</v>
      </c>
      <c r="EN133" s="32">
        <f t="shared" ca="1" si="298"/>
        <v>0</v>
      </c>
      <c r="EO133" s="32">
        <f t="shared" ca="1" si="299"/>
        <v>1605.6200000000003</v>
      </c>
      <c r="EP133" s="32">
        <f t="shared" ca="1" si="300"/>
        <v>2338.2400000000007</v>
      </c>
      <c r="EQ133" s="32">
        <f t="shared" ca="1" si="301"/>
        <v>1.1999999999999997</v>
      </c>
      <c r="ER133" s="32">
        <f t="shared" ca="1" si="302"/>
        <v>6.6900000000000013</v>
      </c>
    </row>
    <row r="134" spans="1:148" x14ac:dyDescent="0.25">
      <c r="A134" t="s">
        <v>543</v>
      </c>
      <c r="B134" s="1" t="s">
        <v>26</v>
      </c>
      <c r="C134" t="str">
        <f t="shared" ref="C134:C172" ca="1" si="366">VLOOKUP($B134,LocationLookup,2,FALSE)</f>
        <v>SD1</v>
      </c>
      <c r="D134" t="str">
        <f t="shared" ref="D134:D172" ca="1" si="367">VLOOKUP($C134,LossFactorLookup,2,FALSE)</f>
        <v>Sundance #1</v>
      </c>
      <c r="P134" s="48">
        <v>102962.5678058</v>
      </c>
      <c r="Q134" s="32"/>
      <c r="R134" s="32"/>
      <c r="S134" s="32"/>
      <c r="T134" s="32"/>
      <c r="U134" s="32"/>
      <c r="V134" s="32"/>
      <c r="W134" s="32"/>
      <c r="X134" s="32"/>
      <c r="Y134" s="32"/>
      <c r="Z134" s="32"/>
      <c r="AA134" s="32"/>
      <c r="AB134" s="32">
        <v>2110564.96</v>
      </c>
      <c r="AN134" s="2">
        <v>5.05</v>
      </c>
      <c r="AO134" s="33"/>
      <c r="AP134" s="33"/>
      <c r="AQ134" s="33"/>
      <c r="AR134" s="33"/>
      <c r="AS134" s="33"/>
      <c r="AT134" s="33"/>
      <c r="AU134" s="33"/>
      <c r="AV134" s="33"/>
      <c r="AW134" s="33"/>
      <c r="AX134" s="33"/>
      <c r="AY134" s="33"/>
      <c r="AZ134" s="33">
        <v>106583.53</v>
      </c>
      <c r="BA134" s="31">
        <f t="shared" si="303"/>
        <v>0</v>
      </c>
      <c r="BB134" s="31">
        <f t="shared" si="304"/>
        <v>0</v>
      </c>
      <c r="BC134" s="31">
        <f t="shared" si="305"/>
        <v>0</v>
      </c>
      <c r="BD134" s="31">
        <f t="shared" si="306"/>
        <v>0</v>
      </c>
      <c r="BE134" s="31">
        <f t="shared" si="307"/>
        <v>0</v>
      </c>
      <c r="BF134" s="31">
        <f t="shared" si="308"/>
        <v>0</v>
      </c>
      <c r="BG134" s="31">
        <f t="shared" si="309"/>
        <v>0</v>
      </c>
      <c r="BH134" s="31">
        <f t="shared" si="310"/>
        <v>0</v>
      </c>
      <c r="BI134" s="31">
        <f t="shared" si="311"/>
        <v>0</v>
      </c>
      <c r="BJ134" s="31">
        <f t="shared" si="312"/>
        <v>0</v>
      </c>
      <c r="BK134" s="31">
        <f t="shared" si="313"/>
        <v>0</v>
      </c>
      <c r="BL134" s="31">
        <f t="shared" si="314"/>
        <v>5909.58</v>
      </c>
      <c r="BM134" s="6">
        <f t="shared" ca="1" si="353"/>
        <v>5.45E-2</v>
      </c>
      <c r="BN134" s="6">
        <f t="shared" ca="1" si="353"/>
        <v>5.45E-2</v>
      </c>
      <c r="BO134" s="6">
        <f t="shared" ca="1" si="353"/>
        <v>5.45E-2</v>
      </c>
      <c r="BP134" s="6">
        <f t="shared" ca="1" si="353"/>
        <v>5.45E-2</v>
      </c>
      <c r="BQ134" s="6">
        <f t="shared" ca="1" si="353"/>
        <v>5.45E-2</v>
      </c>
      <c r="BR134" s="6">
        <f t="shared" ca="1" si="353"/>
        <v>5.45E-2</v>
      </c>
      <c r="BS134" s="6">
        <f t="shared" ca="1" si="353"/>
        <v>5.45E-2</v>
      </c>
      <c r="BT134" s="6">
        <f t="shared" ca="1" si="353"/>
        <v>5.45E-2</v>
      </c>
      <c r="BU134" s="6">
        <f t="shared" ca="1" si="353"/>
        <v>5.45E-2</v>
      </c>
      <c r="BV134" s="6">
        <f t="shared" ca="1" si="353"/>
        <v>5.45E-2</v>
      </c>
      <c r="BW134" s="6">
        <f t="shared" ca="1" si="353"/>
        <v>5.45E-2</v>
      </c>
      <c r="BX134" s="6">
        <f t="shared" ca="1" si="353"/>
        <v>5.45E-2</v>
      </c>
      <c r="BY134" s="31">
        <f t="shared" ca="1" si="354"/>
        <v>0</v>
      </c>
      <c r="BZ134" s="31">
        <f t="shared" ca="1" si="355"/>
        <v>0</v>
      </c>
      <c r="CA134" s="31">
        <f t="shared" ca="1" si="356"/>
        <v>0</v>
      </c>
      <c r="CB134" s="31">
        <f t="shared" ca="1" si="357"/>
        <v>0</v>
      </c>
      <c r="CC134" s="31">
        <f t="shared" ca="1" si="358"/>
        <v>0</v>
      </c>
      <c r="CD134" s="31">
        <f t="shared" ca="1" si="359"/>
        <v>0</v>
      </c>
      <c r="CE134" s="31">
        <f t="shared" ca="1" si="360"/>
        <v>0</v>
      </c>
      <c r="CF134" s="31">
        <f t="shared" ca="1" si="361"/>
        <v>0</v>
      </c>
      <c r="CG134" s="31">
        <f t="shared" ca="1" si="362"/>
        <v>0</v>
      </c>
      <c r="CH134" s="31">
        <f t="shared" ca="1" si="363"/>
        <v>0</v>
      </c>
      <c r="CI134" s="31">
        <f t="shared" ca="1" si="364"/>
        <v>0</v>
      </c>
      <c r="CJ134" s="31">
        <f t="shared" ca="1" si="365"/>
        <v>115025.79</v>
      </c>
      <c r="CK134" s="32">
        <f t="shared" ca="1" si="315"/>
        <v>0</v>
      </c>
      <c r="CL134" s="32">
        <f t="shared" ca="1" si="316"/>
        <v>0</v>
      </c>
      <c r="CM134" s="32">
        <f t="shared" ca="1" si="317"/>
        <v>0</v>
      </c>
      <c r="CN134" s="32">
        <f t="shared" ca="1" si="318"/>
        <v>0</v>
      </c>
      <c r="CO134" s="32">
        <f t="shared" ca="1" si="319"/>
        <v>0</v>
      </c>
      <c r="CP134" s="32">
        <f t="shared" ca="1" si="320"/>
        <v>0</v>
      </c>
      <c r="CQ134" s="32">
        <f t="shared" ca="1" si="321"/>
        <v>0</v>
      </c>
      <c r="CR134" s="32">
        <f t="shared" ca="1" si="322"/>
        <v>0</v>
      </c>
      <c r="CS134" s="32">
        <f t="shared" ca="1" si="323"/>
        <v>0</v>
      </c>
      <c r="CT134" s="32">
        <f t="shared" ca="1" si="324"/>
        <v>0</v>
      </c>
      <c r="CU134" s="32">
        <f t="shared" ca="1" si="325"/>
        <v>0</v>
      </c>
      <c r="CV134" s="32">
        <f t="shared" ca="1" si="326"/>
        <v>11608.11</v>
      </c>
      <c r="CW134" s="31">
        <f t="shared" ca="1" si="327"/>
        <v>0</v>
      </c>
      <c r="CX134" s="31">
        <f t="shared" ca="1" si="328"/>
        <v>0</v>
      </c>
      <c r="CY134" s="31">
        <f t="shared" ca="1" si="329"/>
        <v>0</v>
      </c>
      <c r="CZ134" s="31">
        <f t="shared" ca="1" si="330"/>
        <v>0</v>
      </c>
      <c r="DA134" s="31">
        <f t="shared" ca="1" si="331"/>
        <v>0</v>
      </c>
      <c r="DB134" s="31">
        <f t="shared" ca="1" si="332"/>
        <v>0</v>
      </c>
      <c r="DC134" s="31">
        <f t="shared" ca="1" si="333"/>
        <v>0</v>
      </c>
      <c r="DD134" s="31">
        <f t="shared" ca="1" si="334"/>
        <v>0</v>
      </c>
      <c r="DE134" s="31">
        <f t="shared" ca="1" si="335"/>
        <v>0</v>
      </c>
      <c r="DF134" s="31">
        <f t="shared" ca="1" si="336"/>
        <v>0</v>
      </c>
      <c r="DG134" s="31">
        <f t="shared" ca="1" si="337"/>
        <v>0</v>
      </c>
      <c r="DH134" s="31">
        <f t="shared" ca="1" si="338"/>
        <v>14140.789999999995</v>
      </c>
      <c r="DI134" s="32">
        <f t="shared" ref="DI134:DI172" ca="1" si="368">ROUND(CW134*5%,2)</f>
        <v>0</v>
      </c>
      <c r="DJ134" s="32">
        <f t="shared" ref="DJ134:DJ172" ca="1" si="369">ROUND(CX134*5%,2)</f>
        <v>0</v>
      </c>
      <c r="DK134" s="32">
        <f t="shared" ref="DK134:DK172" ca="1" si="370">ROUND(CY134*5%,2)</f>
        <v>0</v>
      </c>
      <c r="DL134" s="32">
        <f t="shared" ref="DL134:DL172" ca="1" si="371">ROUND(CZ134*5%,2)</f>
        <v>0</v>
      </c>
      <c r="DM134" s="32">
        <f t="shared" ref="DM134:DM172" ca="1" si="372">ROUND(DA134*5%,2)</f>
        <v>0</v>
      </c>
      <c r="DN134" s="32">
        <f t="shared" ref="DN134:DN172" ca="1" si="373">ROUND(DB134*5%,2)</f>
        <v>0</v>
      </c>
      <c r="DO134" s="32">
        <f t="shared" ref="DO134:DO172" ca="1" si="374">ROUND(DC134*5%,2)</f>
        <v>0</v>
      </c>
      <c r="DP134" s="32">
        <f t="shared" ref="DP134:DP172" ca="1" si="375">ROUND(DD134*5%,2)</f>
        <v>0</v>
      </c>
      <c r="DQ134" s="32">
        <f t="shared" ref="DQ134:DQ172" ca="1" si="376">ROUND(DE134*5%,2)</f>
        <v>0</v>
      </c>
      <c r="DR134" s="32">
        <f t="shared" ref="DR134:DR172" ca="1" si="377">ROUND(DF134*5%,2)</f>
        <v>0</v>
      </c>
      <c r="DS134" s="32">
        <f t="shared" ref="DS134:DS172" ca="1" si="378">ROUND(DG134*5%,2)</f>
        <v>0</v>
      </c>
      <c r="DT134" s="32">
        <f t="shared" ref="DT134:DT172" ca="1" si="379">ROUND(DH134*5%,2)</f>
        <v>707.04</v>
      </c>
      <c r="DU134" s="31">
        <f t="shared" ref="DU134:DU172" ca="1" si="380">ROUND(CW134*DU$3,2)</f>
        <v>0</v>
      </c>
      <c r="DV134" s="31">
        <f t="shared" ref="DV134:DV172" ca="1" si="381">ROUND(CX134*DV$3,2)</f>
        <v>0</v>
      </c>
      <c r="DW134" s="31">
        <f t="shared" ref="DW134:DW172" ca="1" si="382">ROUND(CY134*DW$3,2)</f>
        <v>0</v>
      </c>
      <c r="DX134" s="31">
        <f t="shared" ref="DX134:DX172" ca="1" si="383">ROUND(CZ134*DX$3,2)</f>
        <v>0</v>
      </c>
      <c r="DY134" s="31">
        <f t="shared" ref="DY134:DY172" ca="1" si="384">ROUND(DA134*DY$3,2)</f>
        <v>0</v>
      </c>
      <c r="DZ134" s="31">
        <f t="shared" ref="DZ134:DZ172" ca="1" si="385">ROUND(DB134*DZ$3,2)</f>
        <v>0</v>
      </c>
      <c r="EA134" s="31">
        <f t="shared" ref="EA134:EA172" ca="1" si="386">ROUND(DC134*EA$3,2)</f>
        <v>0</v>
      </c>
      <c r="EB134" s="31">
        <f t="shared" ref="EB134:EB172" ca="1" si="387">ROUND(DD134*EB$3,2)</f>
        <v>0</v>
      </c>
      <c r="EC134" s="31">
        <f t="shared" ref="EC134:EC172" ca="1" si="388">ROUND(DE134*EC$3,2)</f>
        <v>0</v>
      </c>
      <c r="ED134" s="31">
        <f t="shared" ref="ED134:ED172" ca="1" si="389">ROUND(DF134*ED$3,2)</f>
        <v>0</v>
      </c>
      <c r="EE134" s="31">
        <f t="shared" ref="EE134:EE172" ca="1" si="390">ROUND(DG134*EE$3,2)</f>
        <v>0</v>
      </c>
      <c r="EF134" s="31">
        <f t="shared" ref="EF134:EF172" ca="1" si="391">ROUND(DH134*EF$3,2)</f>
        <v>1620.26</v>
      </c>
      <c r="EG134" s="32">
        <f t="shared" ref="EG134:EG172" ca="1" si="392">CW134+DI134+DU134</f>
        <v>0</v>
      </c>
      <c r="EH134" s="32">
        <f t="shared" ref="EH134:EH172" ca="1" si="393">CX134+DJ134+DV134</f>
        <v>0</v>
      </c>
      <c r="EI134" s="32">
        <f t="shared" ref="EI134:EI172" ca="1" si="394">CY134+DK134+DW134</f>
        <v>0</v>
      </c>
      <c r="EJ134" s="32">
        <f t="shared" ref="EJ134:EJ172" ca="1" si="395">CZ134+DL134+DX134</f>
        <v>0</v>
      </c>
      <c r="EK134" s="32">
        <f t="shared" ref="EK134:EK172" ca="1" si="396">DA134+DM134+DY134</f>
        <v>0</v>
      </c>
      <c r="EL134" s="32">
        <f t="shared" ref="EL134:EL172" ca="1" si="397">DB134+DN134+DZ134</f>
        <v>0</v>
      </c>
      <c r="EM134" s="32">
        <f t="shared" ref="EM134:EM172" ca="1" si="398">DC134+DO134+EA134</f>
        <v>0</v>
      </c>
      <c r="EN134" s="32">
        <f t="shared" ref="EN134:EN172" ca="1" si="399">DD134+DP134+EB134</f>
        <v>0</v>
      </c>
      <c r="EO134" s="32">
        <f t="shared" ref="EO134:EO172" ca="1" si="400">DE134+DQ134+EC134</f>
        <v>0</v>
      </c>
      <c r="EP134" s="32">
        <f t="shared" ref="EP134:EP172" ca="1" si="401">DF134+DR134+ED134</f>
        <v>0</v>
      </c>
      <c r="EQ134" s="32">
        <f t="shared" ref="EQ134:EQ172" ca="1" si="402">DG134+DS134+EE134</f>
        <v>0</v>
      </c>
      <c r="ER134" s="32">
        <f t="shared" ref="ER134:ER172" ca="1" si="403">DH134+DT134+EF134</f>
        <v>16468.089999999993</v>
      </c>
    </row>
    <row r="135" spans="1:148" x14ac:dyDescent="0.25">
      <c r="A135" t="s">
        <v>467</v>
      </c>
      <c r="B135" s="1" t="s">
        <v>26</v>
      </c>
      <c r="C135" t="str">
        <f t="shared" ca="1" si="366"/>
        <v>SD1</v>
      </c>
      <c r="D135" t="str">
        <f t="shared" ca="1" si="367"/>
        <v>Sundance #1</v>
      </c>
      <c r="E135" s="48">
        <v>152340.35699</v>
      </c>
      <c r="F135" s="48">
        <v>30928.672664000002</v>
      </c>
      <c r="G135" s="48">
        <v>136219.10683400001</v>
      </c>
      <c r="H135" s="48">
        <v>114280.24647699999</v>
      </c>
      <c r="I135" s="48">
        <v>128139.04394800001</v>
      </c>
      <c r="J135" s="48">
        <v>135505.55090999999</v>
      </c>
      <c r="K135" s="48">
        <v>138363.27256000001</v>
      </c>
      <c r="L135" s="48">
        <v>104137.913455</v>
      </c>
      <c r="M135" s="48">
        <v>137906.35790269999</v>
      </c>
      <c r="N135" s="48">
        <v>172703.18974</v>
      </c>
      <c r="O135" s="48">
        <v>153636.95069</v>
      </c>
      <c r="Q135" s="32">
        <v>3417828.88</v>
      </c>
      <c r="R135" s="32">
        <v>558219.84</v>
      </c>
      <c r="S135" s="32">
        <v>2058720.06</v>
      </c>
      <c r="T135" s="32">
        <v>1557083.18</v>
      </c>
      <c r="U135" s="32">
        <v>2169133.41</v>
      </c>
      <c r="V135" s="32">
        <v>2187047.3199999998</v>
      </c>
      <c r="W135" s="32">
        <v>2537199.2400000002</v>
      </c>
      <c r="X135" s="32">
        <v>1944145.89</v>
      </c>
      <c r="Y135" s="32">
        <v>2529618.59</v>
      </c>
      <c r="Z135" s="32">
        <v>4418637.13</v>
      </c>
      <c r="AA135" s="32">
        <v>2562925.94</v>
      </c>
      <c r="AB135" s="32"/>
      <c r="AC135" s="2">
        <v>5.05</v>
      </c>
      <c r="AD135" s="2">
        <v>5.05</v>
      </c>
      <c r="AE135" s="2">
        <v>5.05</v>
      </c>
      <c r="AF135" s="2">
        <v>5.05</v>
      </c>
      <c r="AG135" s="2">
        <v>5.05</v>
      </c>
      <c r="AH135" s="2">
        <v>5.05</v>
      </c>
      <c r="AI135" s="2">
        <v>5.05</v>
      </c>
      <c r="AJ135" s="2">
        <v>5.05</v>
      </c>
      <c r="AK135" s="2">
        <v>5.05</v>
      </c>
      <c r="AL135" s="2">
        <v>5.05</v>
      </c>
      <c r="AM135" s="2">
        <v>5.05</v>
      </c>
      <c r="AO135" s="33">
        <v>172600.36</v>
      </c>
      <c r="AP135" s="33">
        <v>28190.1</v>
      </c>
      <c r="AQ135" s="33">
        <v>103965.36</v>
      </c>
      <c r="AR135" s="33">
        <v>78632.7</v>
      </c>
      <c r="AS135" s="33">
        <v>109541.24</v>
      </c>
      <c r="AT135" s="33">
        <v>110445.89</v>
      </c>
      <c r="AU135" s="33">
        <v>128128.56</v>
      </c>
      <c r="AV135" s="33">
        <v>98179.37</v>
      </c>
      <c r="AW135" s="33">
        <v>127745.74</v>
      </c>
      <c r="AX135" s="33">
        <v>223141.17</v>
      </c>
      <c r="AY135" s="33">
        <v>129427.76</v>
      </c>
      <c r="AZ135" s="33"/>
      <c r="BA135" s="31">
        <f t="shared" si="303"/>
        <v>2392.48</v>
      </c>
      <c r="BB135" s="31">
        <f t="shared" si="304"/>
        <v>390.75</v>
      </c>
      <c r="BC135" s="31">
        <f t="shared" si="305"/>
        <v>1441.1</v>
      </c>
      <c r="BD135" s="31">
        <f t="shared" si="306"/>
        <v>6228.33</v>
      </c>
      <c r="BE135" s="31">
        <f t="shared" si="307"/>
        <v>8676.5300000000007</v>
      </c>
      <c r="BF135" s="31">
        <f t="shared" si="308"/>
        <v>8748.19</v>
      </c>
      <c r="BG135" s="31">
        <f t="shared" si="309"/>
        <v>13700.88</v>
      </c>
      <c r="BH135" s="31">
        <f t="shared" si="310"/>
        <v>10498.39</v>
      </c>
      <c r="BI135" s="31">
        <f t="shared" si="311"/>
        <v>13659.94</v>
      </c>
      <c r="BJ135" s="31">
        <f t="shared" si="312"/>
        <v>12372.18</v>
      </c>
      <c r="BK135" s="31">
        <f t="shared" si="313"/>
        <v>7176.19</v>
      </c>
      <c r="BL135" s="31">
        <f t="shared" si="314"/>
        <v>0</v>
      </c>
      <c r="BM135" s="6">
        <f t="shared" ca="1" si="353"/>
        <v>5.45E-2</v>
      </c>
      <c r="BN135" s="6">
        <f t="shared" ca="1" si="353"/>
        <v>5.45E-2</v>
      </c>
      <c r="BO135" s="6">
        <f t="shared" ca="1" si="353"/>
        <v>5.45E-2</v>
      </c>
      <c r="BP135" s="6">
        <f t="shared" ca="1" si="353"/>
        <v>5.45E-2</v>
      </c>
      <c r="BQ135" s="6">
        <f t="shared" ca="1" si="353"/>
        <v>5.45E-2</v>
      </c>
      <c r="BR135" s="6">
        <f t="shared" ca="1" si="353"/>
        <v>5.45E-2</v>
      </c>
      <c r="BS135" s="6">
        <f t="shared" ca="1" si="353"/>
        <v>5.45E-2</v>
      </c>
      <c r="BT135" s="6">
        <f t="shared" ca="1" si="353"/>
        <v>5.45E-2</v>
      </c>
      <c r="BU135" s="6">
        <f t="shared" ca="1" si="353"/>
        <v>5.45E-2</v>
      </c>
      <c r="BV135" s="6">
        <f t="shared" ca="1" si="353"/>
        <v>5.45E-2</v>
      </c>
      <c r="BW135" s="6">
        <f t="shared" ca="1" si="353"/>
        <v>5.45E-2</v>
      </c>
      <c r="BX135" s="6">
        <f t="shared" ca="1" si="353"/>
        <v>5.45E-2</v>
      </c>
      <c r="BY135" s="31">
        <f t="shared" ca="1" si="354"/>
        <v>186271.67</v>
      </c>
      <c r="BZ135" s="31">
        <f t="shared" ca="1" si="355"/>
        <v>30422.98</v>
      </c>
      <c r="CA135" s="31">
        <f t="shared" ca="1" si="356"/>
        <v>112200.24</v>
      </c>
      <c r="CB135" s="31">
        <f t="shared" ca="1" si="357"/>
        <v>84861.03</v>
      </c>
      <c r="CC135" s="31">
        <f t="shared" ca="1" si="358"/>
        <v>118217.77</v>
      </c>
      <c r="CD135" s="31">
        <f t="shared" ca="1" si="359"/>
        <v>119194.08</v>
      </c>
      <c r="CE135" s="31">
        <f t="shared" ca="1" si="360"/>
        <v>138277.35999999999</v>
      </c>
      <c r="CF135" s="31">
        <f t="shared" ca="1" si="361"/>
        <v>105955.95</v>
      </c>
      <c r="CG135" s="31">
        <f t="shared" ca="1" si="362"/>
        <v>137864.21</v>
      </c>
      <c r="CH135" s="31">
        <f t="shared" ca="1" si="363"/>
        <v>240815.72</v>
      </c>
      <c r="CI135" s="31">
        <f t="shared" ca="1" si="364"/>
        <v>139679.46</v>
      </c>
      <c r="CJ135" s="31">
        <f t="shared" ca="1" si="365"/>
        <v>0</v>
      </c>
      <c r="CK135" s="32">
        <f t="shared" ca="1" si="315"/>
        <v>18798.060000000001</v>
      </c>
      <c r="CL135" s="32">
        <f t="shared" ca="1" si="316"/>
        <v>3070.21</v>
      </c>
      <c r="CM135" s="32">
        <f t="shared" ca="1" si="317"/>
        <v>11322.96</v>
      </c>
      <c r="CN135" s="32">
        <f t="shared" ca="1" si="318"/>
        <v>8563.9599999999991</v>
      </c>
      <c r="CO135" s="32">
        <f t="shared" ca="1" si="319"/>
        <v>11930.23</v>
      </c>
      <c r="CP135" s="32">
        <f t="shared" ca="1" si="320"/>
        <v>12028.76</v>
      </c>
      <c r="CQ135" s="32">
        <f t="shared" ca="1" si="321"/>
        <v>13954.6</v>
      </c>
      <c r="CR135" s="32">
        <f t="shared" ca="1" si="322"/>
        <v>10692.8</v>
      </c>
      <c r="CS135" s="32">
        <f t="shared" ca="1" si="323"/>
        <v>13912.9</v>
      </c>
      <c r="CT135" s="32">
        <f t="shared" ca="1" si="324"/>
        <v>24302.5</v>
      </c>
      <c r="CU135" s="32">
        <f t="shared" ca="1" si="325"/>
        <v>14096.09</v>
      </c>
      <c r="CV135" s="32">
        <f t="shared" ca="1" si="326"/>
        <v>0</v>
      </c>
      <c r="CW135" s="31">
        <f t="shared" ca="1" si="327"/>
        <v>30076.890000000025</v>
      </c>
      <c r="CX135" s="31">
        <f t="shared" ca="1" si="328"/>
        <v>4912.3400000000038</v>
      </c>
      <c r="CY135" s="31">
        <f t="shared" ca="1" si="329"/>
        <v>18116.740000000013</v>
      </c>
      <c r="CZ135" s="31">
        <f t="shared" ca="1" si="330"/>
        <v>8563.9599999999937</v>
      </c>
      <c r="DA135" s="31">
        <f t="shared" ca="1" si="331"/>
        <v>11930.229999999994</v>
      </c>
      <c r="DB135" s="31">
        <f t="shared" ca="1" si="332"/>
        <v>12028.759999999997</v>
      </c>
      <c r="DC135" s="31">
        <f t="shared" ca="1" si="333"/>
        <v>10402.519999999995</v>
      </c>
      <c r="DD135" s="31">
        <f t="shared" ca="1" si="334"/>
        <v>7970.9900000000052</v>
      </c>
      <c r="DE135" s="31">
        <f t="shared" ca="1" si="335"/>
        <v>10371.42999999998</v>
      </c>
      <c r="DF135" s="31">
        <f t="shared" ca="1" si="336"/>
        <v>29604.869999999959</v>
      </c>
      <c r="DG135" s="31">
        <f t="shared" ca="1" si="337"/>
        <v>17171.599999999995</v>
      </c>
      <c r="DH135" s="31">
        <f t="shared" ca="1" si="338"/>
        <v>0</v>
      </c>
      <c r="DI135" s="32">
        <f t="shared" ca="1" si="368"/>
        <v>1503.84</v>
      </c>
      <c r="DJ135" s="32">
        <f t="shared" ca="1" si="369"/>
        <v>245.62</v>
      </c>
      <c r="DK135" s="32">
        <f t="shared" ca="1" si="370"/>
        <v>905.84</v>
      </c>
      <c r="DL135" s="32">
        <f t="shared" ca="1" si="371"/>
        <v>428.2</v>
      </c>
      <c r="DM135" s="32">
        <f t="shared" ca="1" si="372"/>
        <v>596.51</v>
      </c>
      <c r="DN135" s="32">
        <f t="shared" ca="1" si="373"/>
        <v>601.44000000000005</v>
      </c>
      <c r="DO135" s="32">
        <f t="shared" ca="1" si="374"/>
        <v>520.13</v>
      </c>
      <c r="DP135" s="32">
        <f t="shared" ca="1" si="375"/>
        <v>398.55</v>
      </c>
      <c r="DQ135" s="32">
        <f t="shared" ca="1" si="376"/>
        <v>518.57000000000005</v>
      </c>
      <c r="DR135" s="32">
        <f t="shared" ca="1" si="377"/>
        <v>1480.24</v>
      </c>
      <c r="DS135" s="32">
        <f t="shared" ca="1" si="378"/>
        <v>858.58</v>
      </c>
      <c r="DT135" s="32">
        <f t="shared" ca="1" si="379"/>
        <v>0</v>
      </c>
      <c r="DU135" s="31">
        <f t="shared" ca="1" si="380"/>
        <v>4065.64</v>
      </c>
      <c r="DV135" s="31">
        <f t="shared" ca="1" si="381"/>
        <v>654.66</v>
      </c>
      <c r="DW135" s="31">
        <f t="shared" ca="1" si="382"/>
        <v>2382.1</v>
      </c>
      <c r="DX135" s="31">
        <f t="shared" ca="1" si="383"/>
        <v>1109.72</v>
      </c>
      <c r="DY135" s="31">
        <f t="shared" ca="1" si="384"/>
        <v>1523.92</v>
      </c>
      <c r="DZ135" s="31">
        <f t="shared" ca="1" si="385"/>
        <v>1513.59</v>
      </c>
      <c r="EA135" s="31">
        <f t="shared" ca="1" si="386"/>
        <v>1289.77</v>
      </c>
      <c r="EB135" s="31">
        <f t="shared" ca="1" si="387"/>
        <v>973.1</v>
      </c>
      <c r="EC135" s="31">
        <f t="shared" ca="1" si="388"/>
        <v>1246.3800000000001</v>
      </c>
      <c r="ED135" s="31">
        <f t="shared" ca="1" si="389"/>
        <v>3503.16</v>
      </c>
      <c r="EE135" s="31">
        <f t="shared" ca="1" si="390"/>
        <v>1999.2</v>
      </c>
      <c r="EF135" s="31">
        <f t="shared" ca="1" si="391"/>
        <v>0</v>
      </c>
      <c r="EG135" s="32">
        <f t="shared" ca="1" si="392"/>
        <v>35646.370000000024</v>
      </c>
      <c r="EH135" s="32">
        <f t="shared" ca="1" si="393"/>
        <v>5812.6200000000035</v>
      </c>
      <c r="EI135" s="32">
        <f t="shared" ca="1" si="394"/>
        <v>21404.680000000011</v>
      </c>
      <c r="EJ135" s="32">
        <f t="shared" ca="1" si="395"/>
        <v>10101.879999999994</v>
      </c>
      <c r="EK135" s="32">
        <f t="shared" ca="1" si="396"/>
        <v>14050.659999999994</v>
      </c>
      <c r="EL135" s="32">
        <f t="shared" ca="1" si="397"/>
        <v>14143.789999999997</v>
      </c>
      <c r="EM135" s="32">
        <f t="shared" ca="1" si="398"/>
        <v>12212.419999999995</v>
      </c>
      <c r="EN135" s="32">
        <f t="shared" ca="1" si="399"/>
        <v>9342.6400000000049</v>
      </c>
      <c r="EO135" s="32">
        <f t="shared" ca="1" si="400"/>
        <v>12136.379999999979</v>
      </c>
      <c r="EP135" s="32">
        <f t="shared" ca="1" si="401"/>
        <v>34588.26999999996</v>
      </c>
      <c r="EQ135" s="32">
        <f t="shared" ca="1" si="402"/>
        <v>20029.379999999997</v>
      </c>
      <c r="ER135" s="32">
        <f t="shared" ca="1" si="403"/>
        <v>0</v>
      </c>
    </row>
    <row r="136" spans="1:148" x14ac:dyDescent="0.25">
      <c r="A136" t="s">
        <v>543</v>
      </c>
      <c r="B136" s="1" t="s">
        <v>27</v>
      </c>
      <c r="C136" t="str">
        <f t="shared" ca="1" si="366"/>
        <v>SD2</v>
      </c>
      <c r="D136" t="str">
        <f t="shared" ca="1" si="367"/>
        <v>Sundance #2</v>
      </c>
      <c r="P136" s="48">
        <v>160043.25714</v>
      </c>
      <c r="Q136" s="32"/>
      <c r="R136" s="32"/>
      <c r="S136" s="32"/>
      <c r="T136" s="32"/>
      <c r="U136" s="32"/>
      <c r="V136" s="32"/>
      <c r="W136" s="32"/>
      <c r="X136" s="32"/>
      <c r="Y136" s="32"/>
      <c r="Z136" s="32"/>
      <c r="AA136" s="32"/>
      <c r="AB136" s="32">
        <v>3874994.76</v>
      </c>
      <c r="AN136" s="2">
        <v>5.05</v>
      </c>
      <c r="AO136" s="33"/>
      <c r="AP136" s="33"/>
      <c r="AQ136" s="33"/>
      <c r="AR136" s="33"/>
      <c r="AS136" s="33"/>
      <c r="AT136" s="33"/>
      <c r="AU136" s="33"/>
      <c r="AV136" s="33"/>
      <c r="AW136" s="33"/>
      <c r="AX136" s="33"/>
      <c r="AY136" s="33"/>
      <c r="AZ136" s="33">
        <v>195687.24</v>
      </c>
      <c r="BA136" s="31">
        <f t="shared" si="303"/>
        <v>0</v>
      </c>
      <c r="BB136" s="31">
        <f t="shared" si="304"/>
        <v>0</v>
      </c>
      <c r="BC136" s="31">
        <f t="shared" si="305"/>
        <v>0</v>
      </c>
      <c r="BD136" s="31">
        <f t="shared" si="306"/>
        <v>0</v>
      </c>
      <c r="BE136" s="31">
        <f t="shared" si="307"/>
        <v>0</v>
      </c>
      <c r="BF136" s="31">
        <f t="shared" si="308"/>
        <v>0</v>
      </c>
      <c r="BG136" s="31">
        <f t="shared" si="309"/>
        <v>0</v>
      </c>
      <c r="BH136" s="31">
        <f t="shared" si="310"/>
        <v>0</v>
      </c>
      <c r="BI136" s="31">
        <f t="shared" si="311"/>
        <v>0</v>
      </c>
      <c r="BJ136" s="31">
        <f t="shared" si="312"/>
        <v>0</v>
      </c>
      <c r="BK136" s="31">
        <f t="shared" si="313"/>
        <v>0</v>
      </c>
      <c r="BL136" s="31">
        <f t="shared" si="314"/>
        <v>10849.99</v>
      </c>
      <c r="BM136" s="6">
        <f t="shared" ca="1" si="353"/>
        <v>5.4699999999999999E-2</v>
      </c>
      <c r="BN136" s="6">
        <f t="shared" ca="1" si="353"/>
        <v>5.4699999999999999E-2</v>
      </c>
      <c r="BO136" s="6">
        <f t="shared" ca="1" si="353"/>
        <v>5.4699999999999999E-2</v>
      </c>
      <c r="BP136" s="6">
        <f t="shared" ca="1" si="353"/>
        <v>5.4699999999999999E-2</v>
      </c>
      <c r="BQ136" s="6">
        <f t="shared" ca="1" si="353"/>
        <v>5.4699999999999999E-2</v>
      </c>
      <c r="BR136" s="6">
        <f t="shared" ca="1" si="353"/>
        <v>5.4699999999999999E-2</v>
      </c>
      <c r="BS136" s="6">
        <f t="shared" ca="1" si="353"/>
        <v>5.4699999999999999E-2</v>
      </c>
      <c r="BT136" s="6">
        <f t="shared" ca="1" si="353"/>
        <v>5.4699999999999999E-2</v>
      </c>
      <c r="BU136" s="6">
        <f t="shared" ca="1" si="353"/>
        <v>5.4699999999999999E-2</v>
      </c>
      <c r="BV136" s="6">
        <f t="shared" ca="1" si="353"/>
        <v>5.4699999999999999E-2</v>
      </c>
      <c r="BW136" s="6">
        <f t="shared" ca="1" si="353"/>
        <v>5.4699999999999999E-2</v>
      </c>
      <c r="BX136" s="6">
        <f t="shared" ca="1" si="353"/>
        <v>5.4699999999999999E-2</v>
      </c>
      <c r="BY136" s="31">
        <f t="shared" ca="1" si="354"/>
        <v>0</v>
      </c>
      <c r="BZ136" s="31">
        <f t="shared" ca="1" si="355"/>
        <v>0</v>
      </c>
      <c r="CA136" s="31">
        <f t="shared" ca="1" si="356"/>
        <v>0</v>
      </c>
      <c r="CB136" s="31">
        <f t="shared" ca="1" si="357"/>
        <v>0</v>
      </c>
      <c r="CC136" s="31">
        <f t="shared" ca="1" si="358"/>
        <v>0</v>
      </c>
      <c r="CD136" s="31">
        <f t="shared" ca="1" si="359"/>
        <v>0</v>
      </c>
      <c r="CE136" s="31">
        <f t="shared" ca="1" si="360"/>
        <v>0</v>
      </c>
      <c r="CF136" s="31">
        <f t="shared" ca="1" si="361"/>
        <v>0</v>
      </c>
      <c r="CG136" s="31">
        <f t="shared" ca="1" si="362"/>
        <v>0</v>
      </c>
      <c r="CH136" s="31">
        <f t="shared" ca="1" si="363"/>
        <v>0</v>
      </c>
      <c r="CI136" s="31">
        <f t="shared" ca="1" si="364"/>
        <v>0</v>
      </c>
      <c r="CJ136" s="31">
        <f t="shared" ca="1" si="365"/>
        <v>211962.21</v>
      </c>
      <c r="CK136" s="32">
        <f t="shared" ca="1" si="315"/>
        <v>0</v>
      </c>
      <c r="CL136" s="32">
        <f t="shared" ca="1" si="316"/>
        <v>0</v>
      </c>
      <c r="CM136" s="32">
        <f t="shared" ca="1" si="317"/>
        <v>0</v>
      </c>
      <c r="CN136" s="32">
        <f t="shared" ca="1" si="318"/>
        <v>0</v>
      </c>
      <c r="CO136" s="32">
        <f t="shared" ca="1" si="319"/>
        <v>0</v>
      </c>
      <c r="CP136" s="32">
        <f t="shared" ca="1" si="320"/>
        <v>0</v>
      </c>
      <c r="CQ136" s="32">
        <f t="shared" ca="1" si="321"/>
        <v>0</v>
      </c>
      <c r="CR136" s="32">
        <f t="shared" ca="1" si="322"/>
        <v>0</v>
      </c>
      <c r="CS136" s="32">
        <f t="shared" ca="1" si="323"/>
        <v>0</v>
      </c>
      <c r="CT136" s="32">
        <f t="shared" ca="1" si="324"/>
        <v>0</v>
      </c>
      <c r="CU136" s="32">
        <f t="shared" ca="1" si="325"/>
        <v>0</v>
      </c>
      <c r="CV136" s="32">
        <f t="shared" ca="1" si="326"/>
        <v>21312.47</v>
      </c>
      <c r="CW136" s="31">
        <f t="shared" ca="1" si="327"/>
        <v>0</v>
      </c>
      <c r="CX136" s="31">
        <f t="shared" ca="1" si="328"/>
        <v>0</v>
      </c>
      <c r="CY136" s="31">
        <f t="shared" ca="1" si="329"/>
        <v>0</v>
      </c>
      <c r="CZ136" s="31">
        <f t="shared" ca="1" si="330"/>
        <v>0</v>
      </c>
      <c r="DA136" s="31">
        <f t="shared" ca="1" si="331"/>
        <v>0</v>
      </c>
      <c r="DB136" s="31">
        <f t="shared" ca="1" si="332"/>
        <v>0</v>
      </c>
      <c r="DC136" s="31">
        <f t="shared" ca="1" si="333"/>
        <v>0</v>
      </c>
      <c r="DD136" s="31">
        <f t="shared" ca="1" si="334"/>
        <v>0</v>
      </c>
      <c r="DE136" s="31">
        <f t="shared" ca="1" si="335"/>
        <v>0</v>
      </c>
      <c r="DF136" s="31">
        <f t="shared" ca="1" si="336"/>
        <v>0</v>
      </c>
      <c r="DG136" s="31">
        <f t="shared" ca="1" si="337"/>
        <v>0</v>
      </c>
      <c r="DH136" s="31">
        <f t="shared" ca="1" si="338"/>
        <v>26737.450000000004</v>
      </c>
      <c r="DI136" s="32">
        <f t="shared" ca="1" si="368"/>
        <v>0</v>
      </c>
      <c r="DJ136" s="32">
        <f t="shared" ca="1" si="369"/>
        <v>0</v>
      </c>
      <c r="DK136" s="32">
        <f t="shared" ca="1" si="370"/>
        <v>0</v>
      </c>
      <c r="DL136" s="32">
        <f t="shared" ca="1" si="371"/>
        <v>0</v>
      </c>
      <c r="DM136" s="32">
        <f t="shared" ca="1" si="372"/>
        <v>0</v>
      </c>
      <c r="DN136" s="32">
        <f t="shared" ca="1" si="373"/>
        <v>0</v>
      </c>
      <c r="DO136" s="32">
        <f t="shared" ca="1" si="374"/>
        <v>0</v>
      </c>
      <c r="DP136" s="32">
        <f t="shared" ca="1" si="375"/>
        <v>0</v>
      </c>
      <c r="DQ136" s="32">
        <f t="shared" ca="1" si="376"/>
        <v>0</v>
      </c>
      <c r="DR136" s="32">
        <f t="shared" ca="1" si="377"/>
        <v>0</v>
      </c>
      <c r="DS136" s="32">
        <f t="shared" ca="1" si="378"/>
        <v>0</v>
      </c>
      <c r="DT136" s="32">
        <f t="shared" ca="1" si="379"/>
        <v>1336.87</v>
      </c>
      <c r="DU136" s="31">
        <f t="shared" ca="1" si="380"/>
        <v>0</v>
      </c>
      <c r="DV136" s="31">
        <f t="shared" ca="1" si="381"/>
        <v>0</v>
      </c>
      <c r="DW136" s="31">
        <f t="shared" ca="1" si="382"/>
        <v>0</v>
      </c>
      <c r="DX136" s="31">
        <f t="shared" ca="1" si="383"/>
        <v>0</v>
      </c>
      <c r="DY136" s="31">
        <f t="shared" ca="1" si="384"/>
        <v>0</v>
      </c>
      <c r="DZ136" s="31">
        <f t="shared" ca="1" si="385"/>
        <v>0</v>
      </c>
      <c r="EA136" s="31">
        <f t="shared" ca="1" si="386"/>
        <v>0</v>
      </c>
      <c r="EB136" s="31">
        <f t="shared" ca="1" si="387"/>
        <v>0</v>
      </c>
      <c r="EC136" s="31">
        <f t="shared" ca="1" si="388"/>
        <v>0</v>
      </c>
      <c r="ED136" s="31">
        <f t="shared" ca="1" si="389"/>
        <v>0</v>
      </c>
      <c r="EE136" s="31">
        <f t="shared" ca="1" si="390"/>
        <v>0</v>
      </c>
      <c r="EF136" s="31">
        <f t="shared" ca="1" si="391"/>
        <v>3063.59</v>
      </c>
      <c r="EG136" s="32">
        <f t="shared" ca="1" si="392"/>
        <v>0</v>
      </c>
      <c r="EH136" s="32">
        <f t="shared" ca="1" si="393"/>
        <v>0</v>
      </c>
      <c r="EI136" s="32">
        <f t="shared" ca="1" si="394"/>
        <v>0</v>
      </c>
      <c r="EJ136" s="32">
        <f t="shared" ca="1" si="395"/>
        <v>0</v>
      </c>
      <c r="EK136" s="32">
        <f t="shared" ca="1" si="396"/>
        <v>0</v>
      </c>
      <c r="EL136" s="32">
        <f t="shared" ca="1" si="397"/>
        <v>0</v>
      </c>
      <c r="EM136" s="32">
        <f t="shared" ca="1" si="398"/>
        <v>0</v>
      </c>
      <c r="EN136" s="32">
        <f t="shared" ca="1" si="399"/>
        <v>0</v>
      </c>
      <c r="EO136" s="32">
        <f t="shared" ca="1" si="400"/>
        <v>0</v>
      </c>
      <c r="EP136" s="32">
        <f t="shared" ca="1" si="401"/>
        <v>0</v>
      </c>
      <c r="EQ136" s="32">
        <f t="shared" ca="1" si="402"/>
        <v>0</v>
      </c>
      <c r="ER136" s="32">
        <f t="shared" ca="1" si="403"/>
        <v>31137.910000000003</v>
      </c>
    </row>
    <row r="137" spans="1:148" x14ac:dyDescent="0.25">
      <c r="A137" t="s">
        <v>467</v>
      </c>
      <c r="B137" s="1" t="s">
        <v>27</v>
      </c>
      <c r="C137" t="str">
        <f t="shared" ca="1" si="366"/>
        <v>SD2</v>
      </c>
      <c r="D137" t="str">
        <f t="shared" ca="1" si="367"/>
        <v>Sundance #2</v>
      </c>
      <c r="E137" s="48">
        <v>122278.1583429</v>
      </c>
      <c r="F137" s="48">
        <v>78775.766017999995</v>
      </c>
      <c r="G137" s="48">
        <v>127631.56277999999</v>
      </c>
      <c r="H137" s="48">
        <v>113446.2810337</v>
      </c>
      <c r="I137" s="48">
        <v>88210.496239800006</v>
      </c>
      <c r="J137" s="48">
        <v>135522.15325820001</v>
      </c>
      <c r="K137" s="48">
        <v>150684.57504980001</v>
      </c>
      <c r="L137" s="48">
        <v>141626.263412</v>
      </c>
      <c r="M137" s="48">
        <v>149322.0467685</v>
      </c>
      <c r="N137" s="48">
        <v>126773.777411</v>
      </c>
      <c r="O137" s="48">
        <v>152859.10592999999</v>
      </c>
      <c r="Q137" s="32">
        <v>2645509.4300000002</v>
      </c>
      <c r="R137" s="32">
        <v>1329054.97</v>
      </c>
      <c r="S137" s="32">
        <v>1908592.67</v>
      </c>
      <c r="T137" s="32">
        <v>1555199.68</v>
      </c>
      <c r="U137" s="32">
        <v>1507082.87</v>
      </c>
      <c r="V137" s="32">
        <v>2191939.66</v>
      </c>
      <c r="W137" s="32">
        <v>2839942.03</v>
      </c>
      <c r="X137" s="32">
        <v>2641767.75</v>
      </c>
      <c r="Y137" s="32">
        <v>2725667.61</v>
      </c>
      <c r="Z137" s="32">
        <v>3197852.8</v>
      </c>
      <c r="AA137" s="32">
        <v>2583110.41</v>
      </c>
      <c r="AB137" s="32"/>
      <c r="AC137" s="2">
        <v>5.05</v>
      </c>
      <c r="AD137" s="2">
        <v>5.05</v>
      </c>
      <c r="AE137" s="2">
        <v>5.05</v>
      </c>
      <c r="AF137" s="2">
        <v>5.05</v>
      </c>
      <c r="AG137" s="2">
        <v>5.05</v>
      </c>
      <c r="AH137" s="2">
        <v>5.05</v>
      </c>
      <c r="AI137" s="2">
        <v>5.05</v>
      </c>
      <c r="AJ137" s="2">
        <v>5.05</v>
      </c>
      <c r="AK137" s="2">
        <v>5.05</v>
      </c>
      <c r="AL137" s="2">
        <v>5.05</v>
      </c>
      <c r="AM137" s="2">
        <v>5.05</v>
      </c>
      <c r="AO137" s="33">
        <v>133598.23000000001</v>
      </c>
      <c r="AP137" s="33">
        <v>67117.279999999999</v>
      </c>
      <c r="AQ137" s="33">
        <v>96383.93</v>
      </c>
      <c r="AR137" s="33">
        <v>78537.58</v>
      </c>
      <c r="AS137" s="33">
        <v>76107.69</v>
      </c>
      <c r="AT137" s="33">
        <v>110692.95</v>
      </c>
      <c r="AU137" s="33">
        <v>143417.07</v>
      </c>
      <c r="AV137" s="33">
        <v>133409.26999999999</v>
      </c>
      <c r="AW137" s="33">
        <v>137646.21</v>
      </c>
      <c r="AX137" s="33">
        <v>161491.57</v>
      </c>
      <c r="AY137" s="33">
        <v>130447.08</v>
      </c>
      <c r="AZ137" s="33"/>
      <c r="BA137" s="31">
        <f t="shared" ref="BA137:BA168" si="404">ROUND(Q137*BA$3,2)</f>
        <v>1851.86</v>
      </c>
      <c r="BB137" s="31">
        <f t="shared" ref="BB137:BB168" si="405">ROUND(R137*BB$3,2)</f>
        <v>930.34</v>
      </c>
      <c r="BC137" s="31">
        <f t="shared" ref="BC137:BC168" si="406">ROUND(S137*BC$3,2)</f>
        <v>1336.01</v>
      </c>
      <c r="BD137" s="31">
        <f t="shared" ref="BD137:BD168" si="407">ROUND(T137*BD$3,2)</f>
        <v>6220.8</v>
      </c>
      <c r="BE137" s="31">
        <f t="shared" ref="BE137:BE168" si="408">ROUND(U137*BE$3,2)</f>
        <v>6028.33</v>
      </c>
      <c r="BF137" s="31">
        <f t="shared" ref="BF137:BF168" si="409">ROUND(V137*BF$3,2)</f>
        <v>8767.76</v>
      </c>
      <c r="BG137" s="31">
        <f t="shared" ref="BG137:BG168" si="410">ROUND(W137*BG$3,2)</f>
        <v>15335.69</v>
      </c>
      <c r="BH137" s="31">
        <f t="shared" ref="BH137:BH168" si="411">ROUND(X137*BH$3,2)</f>
        <v>14265.55</v>
      </c>
      <c r="BI137" s="31">
        <f t="shared" ref="BI137:BI168" si="412">ROUND(Y137*BI$3,2)</f>
        <v>14718.61</v>
      </c>
      <c r="BJ137" s="31">
        <f t="shared" ref="BJ137:BJ168" si="413">ROUND(Z137*BJ$3,2)</f>
        <v>8953.99</v>
      </c>
      <c r="BK137" s="31">
        <f t="shared" ref="BK137:BK168" si="414">ROUND(AA137*BK$3,2)</f>
        <v>7232.71</v>
      </c>
      <c r="BL137" s="31">
        <f t="shared" ref="BL137:BL168" si="415">ROUND(AB137*BL$3,2)</f>
        <v>0</v>
      </c>
      <c r="BM137" s="6">
        <f t="shared" ca="1" si="353"/>
        <v>5.4699999999999999E-2</v>
      </c>
      <c r="BN137" s="6">
        <f t="shared" ca="1" si="353"/>
        <v>5.4699999999999999E-2</v>
      </c>
      <c r="BO137" s="6">
        <f t="shared" ca="1" si="353"/>
        <v>5.4699999999999999E-2</v>
      </c>
      <c r="BP137" s="6">
        <f t="shared" ca="1" si="353"/>
        <v>5.4699999999999999E-2</v>
      </c>
      <c r="BQ137" s="6">
        <f t="shared" ca="1" si="353"/>
        <v>5.4699999999999999E-2</v>
      </c>
      <c r="BR137" s="6">
        <f t="shared" ca="1" si="353"/>
        <v>5.4699999999999999E-2</v>
      </c>
      <c r="BS137" s="6">
        <f t="shared" ca="1" si="353"/>
        <v>5.4699999999999999E-2</v>
      </c>
      <c r="BT137" s="6">
        <f t="shared" ca="1" si="353"/>
        <v>5.4699999999999999E-2</v>
      </c>
      <c r="BU137" s="6">
        <f t="shared" ca="1" si="353"/>
        <v>5.4699999999999999E-2</v>
      </c>
      <c r="BV137" s="6">
        <f t="shared" ca="1" si="353"/>
        <v>5.4699999999999999E-2</v>
      </c>
      <c r="BW137" s="6">
        <f t="shared" ca="1" si="353"/>
        <v>5.4699999999999999E-2</v>
      </c>
      <c r="BX137" s="6">
        <f t="shared" ca="1" si="353"/>
        <v>5.4699999999999999E-2</v>
      </c>
      <c r="BY137" s="31">
        <f t="shared" ca="1" si="354"/>
        <v>144709.37</v>
      </c>
      <c r="BZ137" s="31">
        <f t="shared" ca="1" si="355"/>
        <v>72699.31</v>
      </c>
      <c r="CA137" s="31">
        <f t="shared" ca="1" si="356"/>
        <v>104400.02</v>
      </c>
      <c r="CB137" s="31">
        <f t="shared" ca="1" si="357"/>
        <v>85069.42</v>
      </c>
      <c r="CC137" s="31">
        <f t="shared" ca="1" si="358"/>
        <v>82437.429999999993</v>
      </c>
      <c r="CD137" s="31">
        <f t="shared" ca="1" si="359"/>
        <v>119899.1</v>
      </c>
      <c r="CE137" s="31">
        <f t="shared" ca="1" si="360"/>
        <v>155344.82999999999</v>
      </c>
      <c r="CF137" s="31">
        <f t="shared" ca="1" si="361"/>
        <v>144504.70000000001</v>
      </c>
      <c r="CG137" s="31">
        <f t="shared" ca="1" si="362"/>
        <v>149094.01999999999</v>
      </c>
      <c r="CH137" s="31">
        <f t="shared" ca="1" si="363"/>
        <v>174922.55</v>
      </c>
      <c r="CI137" s="31">
        <f t="shared" ca="1" si="364"/>
        <v>141296.14000000001</v>
      </c>
      <c r="CJ137" s="31">
        <f t="shared" ca="1" si="365"/>
        <v>0</v>
      </c>
      <c r="CK137" s="32">
        <f t="shared" ref="CK137:CK168" ca="1" si="416">ROUND(Q137*$CV$3,2)</f>
        <v>14550.3</v>
      </c>
      <c r="CL137" s="32">
        <f t="shared" ref="CL137:CL168" ca="1" si="417">ROUND(R137*$CV$3,2)</f>
        <v>7309.8</v>
      </c>
      <c r="CM137" s="32">
        <f t="shared" ref="CM137:CM168" ca="1" si="418">ROUND(S137*$CV$3,2)</f>
        <v>10497.26</v>
      </c>
      <c r="CN137" s="32">
        <f t="shared" ref="CN137:CN168" ca="1" si="419">ROUND(T137*$CV$3,2)</f>
        <v>8553.6</v>
      </c>
      <c r="CO137" s="32">
        <f t="shared" ref="CO137:CO168" ca="1" si="420">ROUND(U137*$CV$3,2)</f>
        <v>8288.9599999999991</v>
      </c>
      <c r="CP137" s="32">
        <f t="shared" ref="CP137:CP168" ca="1" si="421">ROUND(V137*$CV$3,2)</f>
        <v>12055.67</v>
      </c>
      <c r="CQ137" s="32">
        <f t="shared" ref="CQ137:CQ168" ca="1" si="422">ROUND(W137*$CV$3,2)</f>
        <v>15619.68</v>
      </c>
      <c r="CR137" s="32">
        <f t="shared" ref="CR137:CR168" ca="1" si="423">ROUND(X137*$CV$3,2)</f>
        <v>14529.72</v>
      </c>
      <c r="CS137" s="32">
        <f t="shared" ref="CS137:CS168" ca="1" si="424">ROUND(Y137*$CV$3,2)</f>
        <v>14991.17</v>
      </c>
      <c r="CT137" s="32">
        <f t="shared" ref="CT137:CT168" ca="1" si="425">ROUND(Z137*$CV$3,2)</f>
        <v>17588.189999999999</v>
      </c>
      <c r="CU137" s="32">
        <f t="shared" ref="CU137:CU168" ca="1" si="426">ROUND(AA137*$CV$3,2)</f>
        <v>14207.11</v>
      </c>
      <c r="CV137" s="32">
        <f t="shared" ref="CV137:CV168" ca="1" si="427">ROUND(AB137*$CV$3,2)</f>
        <v>0</v>
      </c>
      <c r="CW137" s="31">
        <f t="shared" ref="CW137:CW168" ca="1" si="428">BY137+CK137-AO137-BA137</f>
        <v>23809.579999999973</v>
      </c>
      <c r="CX137" s="31">
        <f t="shared" ref="CX137:CX168" ca="1" si="429">BZ137+CL137-AP137-BB137</f>
        <v>11961.490000000002</v>
      </c>
      <c r="CY137" s="31">
        <f t="shared" ref="CY137:CY168" ca="1" si="430">CA137+CM137-AQ137-BC137</f>
        <v>17177.340000000007</v>
      </c>
      <c r="CZ137" s="31">
        <f t="shared" ref="CZ137:CZ168" ca="1" si="431">CB137+CN137-AR137-BD137</f>
        <v>8864.6400000000031</v>
      </c>
      <c r="DA137" s="31">
        <f t="shared" ref="DA137:DA168" ca="1" si="432">CC137+CO137-AS137-BE137</f>
        <v>8590.3699999999826</v>
      </c>
      <c r="DB137" s="31">
        <f t="shared" ref="DB137:DB168" ca="1" si="433">CD137+CP137-AT137-BF137</f>
        <v>12494.060000000021</v>
      </c>
      <c r="DC137" s="31">
        <f t="shared" ref="DC137:DC168" ca="1" si="434">CE137+CQ137-AU137-BG137</f>
        <v>12211.749999999973</v>
      </c>
      <c r="DD137" s="31">
        <f t="shared" ref="DD137:DD168" ca="1" si="435">CF137+CR137-AV137-BH137</f>
        <v>11359.600000000024</v>
      </c>
      <c r="DE137" s="31">
        <f t="shared" ref="DE137:DE168" ca="1" si="436">CG137+CS137-AW137-BI137</f>
        <v>11720.37000000001</v>
      </c>
      <c r="DF137" s="31">
        <f t="shared" ref="DF137:DF168" ca="1" si="437">CH137+CT137-AX137-BJ137</f>
        <v>22065.179999999986</v>
      </c>
      <c r="DG137" s="31">
        <f t="shared" ref="DG137:DG168" ca="1" si="438">CI137+CU137-AY137-BK137</f>
        <v>17823.46</v>
      </c>
      <c r="DH137" s="31">
        <f t="shared" ref="DH137:DH168" ca="1" si="439">CJ137+CV137-AZ137-BL137</f>
        <v>0</v>
      </c>
      <c r="DI137" s="32">
        <f t="shared" ca="1" si="368"/>
        <v>1190.48</v>
      </c>
      <c r="DJ137" s="32">
        <f t="shared" ca="1" si="369"/>
        <v>598.07000000000005</v>
      </c>
      <c r="DK137" s="32">
        <f t="shared" ca="1" si="370"/>
        <v>858.87</v>
      </c>
      <c r="DL137" s="32">
        <f t="shared" ca="1" si="371"/>
        <v>443.23</v>
      </c>
      <c r="DM137" s="32">
        <f t="shared" ca="1" si="372"/>
        <v>429.52</v>
      </c>
      <c r="DN137" s="32">
        <f t="shared" ca="1" si="373"/>
        <v>624.70000000000005</v>
      </c>
      <c r="DO137" s="32">
        <f t="shared" ca="1" si="374"/>
        <v>610.59</v>
      </c>
      <c r="DP137" s="32">
        <f t="shared" ca="1" si="375"/>
        <v>567.98</v>
      </c>
      <c r="DQ137" s="32">
        <f t="shared" ca="1" si="376"/>
        <v>586.02</v>
      </c>
      <c r="DR137" s="32">
        <f t="shared" ca="1" si="377"/>
        <v>1103.26</v>
      </c>
      <c r="DS137" s="32">
        <f t="shared" ca="1" si="378"/>
        <v>891.17</v>
      </c>
      <c r="DT137" s="32">
        <f t="shared" ca="1" si="379"/>
        <v>0</v>
      </c>
      <c r="DU137" s="31">
        <f t="shared" ca="1" si="380"/>
        <v>3218.46</v>
      </c>
      <c r="DV137" s="31">
        <f t="shared" ca="1" si="381"/>
        <v>1594.1</v>
      </c>
      <c r="DW137" s="31">
        <f t="shared" ca="1" si="382"/>
        <v>2258.58</v>
      </c>
      <c r="DX137" s="31">
        <f t="shared" ca="1" si="383"/>
        <v>1148.69</v>
      </c>
      <c r="DY137" s="31">
        <f t="shared" ca="1" si="384"/>
        <v>1097.3</v>
      </c>
      <c r="DZ137" s="31">
        <f t="shared" ca="1" si="385"/>
        <v>1572.13</v>
      </c>
      <c r="EA137" s="31">
        <f t="shared" ca="1" si="386"/>
        <v>1514.09</v>
      </c>
      <c r="EB137" s="31">
        <f t="shared" ca="1" si="387"/>
        <v>1386.79</v>
      </c>
      <c r="EC137" s="31">
        <f t="shared" ca="1" si="388"/>
        <v>1408.49</v>
      </c>
      <c r="ED137" s="31">
        <f t="shared" ca="1" si="389"/>
        <v>2610.9899999999998</v>
      </c>
      <c r="EE137" s="31">
        <f t="shared" ca="1" si="390"/>
        <v>2075.09</v>
      </c>
      <c r="EF137" s="31">
        <f t="shared" ca="1" si="391"/>
        <v>0</v>
      </c>
      <c r="EG137" s="32">
        <f t="shared" ca="1" si="392"/>
        <v>28218.519999999971</v>
      </c>
      <c r="EH137" s="32">
        <f t="shared" ca="1" si="393"/>
        <v>14153.660000000002</v>
      </c>
      <c r="EI137" s="32">
        <f t="shared" ca="1" si="394"/>
        <v>20294.790000000008</v>
      </c>
      <c r="EJ137" s="32">
        <f t="shared" ca="1" si="395"/>
        <v>10456.560000000003</v>
      </c>
      <c r="EK137" s="32">
        <f t="shared" ca="1" si="396"/>
        <v>10117.189999999982</v>
      </c>
      <c r="EL137" s="32">
        <f t="shared" ca="1" si="397"/>
        <v>14690.890000000021</v>
      </c>
      <c r="EM137" s="32">
        <f t="shared" ca="1" si="398"/>
        <v>14336.429999999973</v>
      </c>
      <c r="EN137" s="32">
        <f t="shared" ca="1" si="399"/>
        <v>13314.370000000024</v>
      </c>
      <c r="EO137" s="32">
        <f t="shared" ca="1" si="400"/>
        <v>13714.88000000001</v>
      </c>
      <c r="EP137" s="32">
        <f t="shared" ca="1" si="401"/>
        <v>25779.429999999986</v>
      </c>
      <c r="EQ137" s="32">
        <f t="shared" ca="1" si="402"/>
        <v>20789.719999999998</v>
      </c>
      <c r="ER137" s="32">
        <f t="shared" ca="1" si="403"/>
        <v>0</v>
      </c>
    </row>
    <row r="138" spans="1:148" x14ac:dyDescent="0.25">
      <c r="A138" t="s">
        <v>520</v>
      </c>
      <c r="B138" s="1" t="s">
        <v>23</v>
      </c>
      <c r="C138" t="str">
        <f t="shared" ca="1" si="366"/>
        <v>SD3</v>
      </c>
      <c r="D138" t="str">
        <f t="shared" ca="1" si="367"/>
        <v>Sundance #3</v>
      </c>
      <c r="E138" s="48">
        <v>219639.61678000001</v>
      </c>
      <c r="F138" s="48">
        <v>179528.15473000001</v>
      </c>
      <c r="G138" s="48">
        <v>135856.45153970001</v>
      </c>
      <c r="H138" s="48">
        <v>121768.24116000001</v>
      </c>
      <c r="I138" s="48">
        <v>88434.879920000007</v>
      </c>
      <c r="J138" s="48">
        <v>124463.43921900001</v>
      </c>
      <c r="K138" s="48">
        <v>190195.22622300001</v>
      </c>
      <c r="L138" s="48">
        <v>177744.65541000001</v>
      </c>
      <c r="M138" s="48">
        <v>170951.84621620001</v>
      </c>
      <c r="N138" s="48">
        <v>228277.38863</v>
      </c>
      <c r="O138" s="48">
        <v>170363.81805</v>
      </c>
      <c r="Q138" s="32">
        <v>4885739.7300000004</v>
      </c>
      <c r="R138" s="32">
        <v>3225178.03</v>
      </c>
      <c r="S138" s="32">
        <v>2080176.28</v>
      </c>
      <c r="T138" s="32">
        <v>1695356.62</v>
      </c>
      <c r="U138" s="32">
        <v>1311534.3899999999</v>
      </c>
      <c r="V138" s="32">
        <v>2004544.02</v>
      </c>
      <c r="W138" s="32">
        <v>3686946.95</v>
      </c>
      <c r="X138" s="32">
        <v>3465411.75</v>
      </c>
      <c r="Y138" s="32">
        <v>3153505.74</v>
      </c>
      <c r="Z138" s="32">
        <v>5860937.2999999998</v>
      </c>
      <c r="AA138" s="32">
        <v>2939630.22</v>
      </c>
      <c r="AB138" s="32"/>
      <c r="AC138" s="2">
        <v>5.05</v>
      </c>
      <c r="AD138" s="2">
        <v>5.05</v>
      </c>
      <c r="AE138" s="2">
        <v>5.05</v>
      </c>
      <c r="AF138" s="2">
        <v>5.05</v>
      </c>
      <c r="AG138" s="2">
        <v>5.05</v>
      </c>
      <c r="AH138" s="2">
        <v>5.05</v>
      </c>
      <c r="AI138" s="2">
        <v>5.05</v>
      </c>
      <c r="AJ138" s="2">
        <v>5.05</v>
      </c>
      <c r="AK138" s="2">
        <v>5.05</v>
      </c>
      <c r="AL138" s="2">
        <v>5.05</v>
      </c>
      <c r="AM138" s="2">
        <v>5.05</v>
      </c>
      <c r="AO138" s="33">
        <v>246729.86</v>
      </c>
      <c r="AP138" s="33">
        <v>162871.49</v>
      </c>
      <c r="AQ138" s="33">
        <v>105048.9</v>
      </c>
      <c r="AR138" s="33">
        <v>85615.51</v>
      </c>
      <c r="AS138" s="33">
        <v>66232.490000000005</v>
      </c>
      <c r="AT138" s="33">
        <v>101229.47</v>
      </c>
      <c r="AU138" s="33">
        <v>186190.82</v>
      </c>
      <c r="AV138" s="33">
        <v>175003.29</v>
      </c>
      <c r="AW138" s="33">
        <v>159252.04</v>
      </c>
      <c r="AX138" s="33">
        <v>295977.33</v>
      </c>
      <c r="AY138" s="33">
        <v>148451.32999999999</v>
      </c>
      <c r="AZ138" s="33"/>
      <c r="BA138" s="31">
        <f t="shared" si="404"/>
        <v>3420.02</v>
      </c>
      <c r="BB138" s="31">
        <f t="shared" si="405"/>
        <v>2257.62</v>
      </c>
      <c r="BC138" s="31">
        <f t="shared" si="406"/>
        <v>1456.12</v>
      </c>
      <c r="BD138" s="31">
        <f t="shared" si="407"/>
        <v>6781.43</v>
      </c>
      <c r="BE138" s="31">
        <f t="shared" si="408"/>
        <v>5246.14</v>
      </c>
      <c r="BF138" s="31">
        <f t="shared" si="409"/>
        <v>8018.18</v>
      </c>
      <c r="BG138" s="31">
        <f t="shared" si="410"/>
        <v>19909.509999999998</v>
      </c>
      <c r="BH138" s="31">
        <f t="shared" si="411"/>
        <v>18713.22</v>
      </c>
      <c r="BI138" s="31">
        <f t="shared" si="412"/>
        <v>17028.93</v>
      </c>
      <c r="BJ138" s="31">
        <f t="shared" si="413"/>
        <v>16410.62</v>
      </c>
      <c r="BK138" s="31">
        <f t="shared" si="414"/>
        <v>8230.9599999999991</v>
      </c>
      <c r="BL138" s="31">
        <f t="shared" si="415"/>
        <v>0</v>
      </c>
      <c r="BM138" s="6">
        <f t="shared" ca="1" si="353"/>
        <v>5.5199999999999999E-2</v>
      </c>
      <c r="BN138" s="6">
        <f t="shared" ca="1" si="353"/>
        <v>5.5199999999999999E-2</v>
      </c>
      <c r="BO138" s="6">
        <f t="shared" ca="1" si="353"/>
        <v>5.5199999999999999E-2</v>
      </c>
      <c r="BP138" s="6">
        <f t="shared" ca="1" si="353"/>
        <v>5.5199999999999999E-2</v>
      </c>
      <c r="BQ138" s="6">
        <f t="shared" ca="1" si="353"/>
        <v>5.5199999999999999E-2</v>
      </c>
      <c r="BR138" s="6">
        <f t="shared" ca="1" si="353"/>
        <v>5.5199999999999999E-2</v>
      </c>
      <c r="BS138" s="6">
        <f t="shared" ca="1" si="353"/>
        <v>5.5199999999999999E-2</v>
      </c>
      <c r="BT138" s="6">
        <f t="shared" ca="1" si="353"/>
        <v>5.5199999999999999E-2</v>
      </c>
      <c r="BU138" s="6">
        <f t="shared" ca="1" si="353"/>
        <v>5.5199999999999999E-2</v>
      </c>
      <c r="BV138" s="6">
        <f t="shared" ca="1" si="353"/>
        <v>5.5199999999999999E-2</v>
      </c>
      <c r="BW138" s="6">
        <f t="shared" ca="1" si="353"/>
        <v>5.5199999999999999E-2</v>
      </c>
      <c r="BX138" s="6">
        <f t="shared" ca="1" si="353"/>
        <v>5.5199999999999999E-2</v>
      </c>
      <c r="BY138" s="31">
        <f t="shared" ca="1" si="354"/>
        <v>269692.83</v>
      </c>
      <c r="BZ138" s="31">
        <f t="shared" ca="1" si="355"/>
        <v>178029.83</v>
      </c>
      <c r="CA138" s="31">
        <f t="shared" ca="1" si="356"/>
        <v>114825.73</v>
      </c>
      <c r="CB138" s="31">
        <f t="shared" ca="1" si="357"/>
        <v>93583.69</v>
      </c>
      <c r="CC138" s="31">
        <f t="shared" ca="1" si="358"/>
        <v>72396.7</v>
      </c>
      <c r="CD138" s="31">
        <f t="shared" ca="1" si="359"/>
        <v>110650.83</v>
      </c>
      <c r="CE138" s="31">
        <f t="shared" ca="1" si="360"/>
        <v>203519.47</v>
      </c>
      <c r="CF138" s="31">
        <f t="shared" ca="1" si="361"/>
        <v>191290.73</v>
      </c>
      <c r="CG138" s="31">
        <f t="shared" ca="1" si="362"/>
        <v>174073.52</v>
      </c>
      <c r="CH138" s="31">
        <f t="shared" ca="1" si="363"/>
        <v>323523.74</v>
      </c>
      <c r="CI138" s="31">
        <f t="shared" ca="1" si="364"/>
        <v>162267.59</v>
      </c>
      <c r="CJ138" s="31">
        <f t="shared" ca="1" si="365"/>
        <v>0</v>
      </c>
      <c r="CK138" s="32">
        <f t="shared" ca="1" si="416"/>
        <v>26871.57</v>
      </c>
      <c r="CL138" s="32">
        <f t="shared" ca="1" si="417"/>
        <v>17738.48</v>
      </c>
      <c r="CM138" s="32">
        <f t="shared" ca="1" si="418"/>
        <v>11440.97</v>
      </c>
      <c r="CN138" s="32">
        <f t="shared" ca="1" si="419"/>
        <v>9324.4599999999991</v>
      </c>
      <c r="CO138" s="32">
        <f t="shared" ca="1" si="420"/>
        <v>7213.44</v>
      </c>
      <c r="CP138" s="32">
        <f t="shared" ca="1" si="421"/>
        <v>11024.99</v>
      </c>
      <c r="CQ138" s="32">
        <f t="shared" ca="1" si="422"/>
        <v>20278.21</v>
      </c>
      <c r="CR138" s="32">
        <f t="shared" ca="1" si="423"/>
        <v>19059.759999999998</v>
      </c>
      <c r="CS138" s="32">
        <f t="shared" ca="1" si="424"/>
        <v>17344.28</v>
      </c>
      <c r="CT138" s="32">
        <f t="shared" ca="1" si="425"/>
        <v>32235.16</v>
      </c>
      <c r="CU138" s="32">
        <f t="shared" ca="1" si="426"/>
        <v>16167.97</v>
      </c>
      <c r="CV138" s="32">
        <f t="shared" ca="1" si="427"/>
        <v>0</v>
      </c>
      <c r="CW138" s="31">
        <f t="shared" ca="1" si="428"/>
        <v>46414.52000000004</v>
      </c>
      <c r="CX138" s="31">
        <f t="shared" ca="1" si="429"/>
        <v>30639.200000000008</v>
      </c>
      <c r="CY138" s="31">
        <f t="shared" ca="1" si="430"/>
        <v>19761.680000000004</v>
      </c>
      <c r="CZ138" s="31">
        <f t="shared" ca="1" si="431"/>
        <v>10511.21</v>
      </c>
      <c r="DA138" s="31">
        <f t="shared" ca="1" si="432"/>
        <v>8131.5099999999939</v>
      </c>
      <c r="DB138" s="31">
        <f t="shared" ca="1" si="433"/>
        <v>12428.170000000006</v>
      </c>
      <c r="DC138" s="31">
        <f t="shared" ca="1" si="434"/>
        <v>17697.349999999988</v>
      </c>
      <c r="DD138" s="31">
        <f t="shared" ca="1" si="435"/>
        <v>16633.98000000001</v>
      </c>
      <c r="DE138" s="31">
        <f t="shared" ca="1" si="436"/>
        <v>15136.82999999998</v>
      </c>
      <c r="DF138" s="31">
        <f t="shared" ca="1" si="437"/>
        <v>43370.949999999953</v>
      </c>
      <c r="DG138" s="31">
        <f t="shared" ca="1" si="438"/>
        <v>21753.270000000011</v>
      </c>
      <c r="DH138" s="31">
        <f t="shared" ca="1" si="439"/>
        <v>0</v>
      </c>
      <c r="DI138" s="32">
        <f t="shared" ca="1" si="368"/>
        <v>2320.73</v>
      </c>
      <c r="DJ138" s="32">
        <f t="shared" ca="1" si="369"/>
        <v>1531.96</v>
      </c>
      <c r="DK138" s="32">
        <f t="shared" ca="1" si="370"/>
        <v>988.08</v>
      </c>
      <c r="DL138" s="32">
        <f t="shared" ca="1" si="371"/>
        <v>525.55999999999995</v>
      </c>
      <c r="DM138" s="32">
        <f t="shared" ca="1" si="372"/>
        <v>406.58</v>
      </c>
      <c r="DN138" s="32">
        <f t="shared" ca="1" si="373"/>
        <v>621.41</v>
      </c>
      <c r="DO138" s="32">
        <f t="shared" ca="1" si="374"/>
        <v>884.87</v>
      </c>
      <c r="DP138" s="32">
        <f t="shared" ca="1" si="375"/>
        <v>831.7</v>
      </c>
      <c r="DQ138" s="32">
        <f t="shared" ca="1" si="376"/>
        <v>756.84</v>
      </c>
      <c r="DR138" s="32">
        <f t="shared" ca="1" si="377"/>
        <v>2168.5500000000002</v>
      </c>
      <c r="DS138" s="32">
        <f t="shared" ca="1" si="378"/>
        <v>1087.6600000000001</v>
      </c>
      <c r="DT138" s="32">
        <f t="shared" ca="1" si="379"/>
        <v>0</v>
      </c>
      <c r="DU138" s="31">
        <f t="shared" ca="1" si="380"/>
        <v>6274.07</v>
      </c>
      <c r="DV138" s="31">
        <f t="shared" ca="1" si="381"/>
        <v>4083.26</v>
      </c>
      <c r="DW138" s="31">
        <f t="shared" ca="1" si="382"/>
        <v>2598.39</v>
      </c>
      <c r="DX138" s="31">
        <f t="shared" ca="1" si="383"/>
        <v>1362.05</v>
      </c>
      <c r="DY138" s="31">
        <f t="shared" ca="1" si="384"/>
        <v>1038.69</v>
      </c>
      <c r="DZ138" s="31">
        <f t="shared" ca="1" si="385"/>
        <v>1563.84</v>
      </c>
      <c r="EA138" s="31">
        <f t="shared" ca="1" si="386"/>
        <v>2194.23</v>
      </c>
      <c r="EB138" s="31">
        <f t="shared" ca="1" si="387"/>
        <v>2030.69</v>
      </c>
      <c r="EC138" s="31">
        <f t="shared" ca="1" si="388"/>
        <v>1819.07</v>
      </c>
      <c r="ED138" s="31">
        <f t="shared" ca="1" si="389"/>
        <v>5132.1099999999997</v>
      </c>
      <c r="EE138" s="31">
        <f t="shared" ca="1" si="390"/>
        <v>2532.62</v>
      </c>
      <c r="EF138" s="31">
        <f t="shared" ca="1" si="391"/>
        <v>0</v>
      </c>
      <c r="EG138" s="32">
        <f t="shared" ca="1" si="392"/>
        <v>55009.320000000043</v>
      </c>
      <c r="EH138" s="32">
        <f t="shared" ca="1" si="393"/>
        <v>36254.420000000006</v>
      </c>
      <c r="EI138" s="32">
        <f t="shared" ca="1" si="394"/>
        <v>23348.150000000005</v>
      </c>
      <c r="EJ138" s="32">
        <f t="shared" ca="1" si="395"/>
        <v>12398.819999999998</v>
      </c>
      <c r="EK138" s="32">
        <f t="shared" ca="1" si="396"/>
        <v>9576.7799999999952</v>
      </c>
      <c r="EL138" s="32">
        <f t="shared" ca="1" si="397"/>
        <v>14613.420000000006</v>
      </c>
      <c r="EM138" s="32">
        <f t="shared" ca="1" si="398"/>
        <v>20776.449999999986</v>
      </c>
      <c r="EN138" s="32">
        <f t="shared" ca="1" si="399"/>
        <v>19496.37000000001</v>
      </c>
      <c r="EO138" s="32">
        <f t="shared" ca="1" si="400"/>
        <v>17712.73999999998</v>
      </c>
      <c r="EP138" s="32">
        <f t="shared" ca="1" si="401"/>
        <v>50671.609999999957</v>
      </c>
      <c r="EQ138" s="32">
        <f t="shared" ca="1" si="402"/>
        <v>25373.55000000001</v>
      </c>
      <c r="ER138" s="32">
        <f t="shared" ca="1" si="403"/>
        <v>0</v>
      </c>
    </row>
    <row r="139" spans="1:148" x14ac:dyDescent="0.25">
      <c r="A139" t="s">
        <v>543</v>
      </c>
      <c r="B139" s="1" t="s">
        <v>23</v>
      </c>
      <c r="C139" t="str">
        <f t="shared" ca="1" si="366"/>
        <v>SD3</v>
      </c>
      <c r="D139" t="str">
        <f t="shared" ca="1" si="367"/>
        <v>Sundance #3</v>
      </c>
      <c r="P139" s="48">
        <v>226762.04100999999</v>
      </c>
      <c r="Q139" s="32"/>
      <c r="R139" s="32"/>
      <c r="S139" s="32"/>
      <c r="T139" s="32"/>
      <c r="U139" s="32"/>
      <c r="V139" s="32"/>
      <c r="W139" s="32"/>
      <c r="X139" s="32"/>
      <c r="Y139" s="32"/>
      <c r="Z139" s="32"/>
      <c r="AA139" s="32"/>
      <c r="AB139" s="32">
        <v>5754308.8799999999</v>
      </c>
      <c r="AN139" s="2">
        <v>5.05</v>
      </c>
      <c r="AO139" s="33"/>
      <c r="AP139" s="33"/>
      <c r="AQ139" s="33"/>
      <c r="AR139" s="33"/>
      <c r="AS139" s="33"/>
      <c r="AT139" s="33"/>
      <c r="AU139" s="33"/>
      <c r="AV139" s="33"/>
      <c r="AW139" s="33"/>
      <c r="AX139" s="33"/>
      <c r="AY139" s="33"/>
      <c r="AZ139" s="33">
        <v>290592.59999999998</v>
      </c>
      <c r="BA139" s="31">
        <f t="shared" si="404"/>
        <v>0</v>
      </c>
      <c r="BB139" s="31">
        <f t="shared" si="405"/>
        <v>0</v>
      </c>
      <c r="BC139" s="31">
        <f t="shared" si="406"/>
        <v>0</v>
      </c>
      <c r="BD139" s="31">
        <f t="shared" si="407"/>
        <v>0</v>
      </c>
      <c r="BE139" s="31">
        <f t="shared" si="408"/>
        <v>0</v>
      </c>
      <c r="BF139" s="31">
        <f t="shared" si="409"/>
        <v>0</v>
      </c>
      <c r="BG139" s="31">
        <f t="shared" si="410"/>
        <v>0</v>
      </c>
      <c r="BH139" s="31">
        <f t="shared" si="411"/>
        <v>0</v>
      </c>
      <c r="BI139" s="31">
        <f t="shared" si="412"/>
        <v>0</v>
      </c>
      <c r="BJ139" s="31">
        <f t="shared" si="413"/>
        <v>0</v>
      </c>
      <c r="BK139" s="31">
        <f t="shared" si="414"/>
        <v>0</v>
      </c>
      <c r="BL139" s="31">
        <f t="shared" si="415"/>
        <v>16112.06</v>
      </c>
      <c r="BM139" s="6">
        <f t="shared" ca="1" si="353"/>
        <v>5.5199999999999999E-2</v>
      </c>
      <c r="BN139" s="6">
        <f t="shared" ca="1" si="353"/>
        <v>5.5199999999999999E-2</v>
      </c>
      <c r="BO139" s="6">
        <f t="shared" ca="1" si="353"/>
        <v>5.5199999999999999E-2</v>
      </c>
      <c r="BP139" s="6">
        <f t="shared" ca="1" si="353"/>
        <v>5.5199999999999999E-2</v>
      </c>
      <c r="BQ139" s="6">
        <f t="shared" ca="1" si="353"/>
        <v>5.5199999999999999E-2</v>
      </c>
      <c r="BR139" s="6">
        <f t="shared" ca="1" si="353"/>
        <v>5.5199999999999999E-2</v>
      </c>
      <c r="BS139" s="6">
        <f t="shared" ca="1" si="353"/>
        <v>5.5199999999999999E-2</v>
      </c>
      <c r="BT139" s="6">
        <f t="shared" ca="1" si="353"/>
        <v>5.5199999999999999E-2</v>
      </c>
      <c r="BU139" s="6">
        <f t="shared" ca="1" si="353"/>
        <v>5.5199999999999999E-2</v>
      </c>
      <c r="BV139" s="6">
        <f t="shared" ca="1" si="353"/>
        <v>5.5199999999999999E-2</v>
      </c>
      <c r="BW139" s="6">
        <f t="shared" ca="1" si="353"/>
        <v>5.5199999999999999E-2</v>
      </c>
      <c r="BX139" s="6">
        <f t="shared" ca="1" si="353"/>
        <v>5.5199999999999999E-2</v>
      </c>
      <c r="BY139" s="31">
        <f t="shared" ca="1" si="354"/>
        <v>0</v>
      </c>
      <c r="BZ139" s="31">
        <f t="shared" ca="1" si="355"/>
        <v>0</v>
      </c>
      <c r="CA139" s="31">
        <f t="shared" ca="1" si="356"/>
        <v>0</v>
      </c>
      <c r="CB139" s="31">
        <f t="shared" ca="1" si="357"/>
        <v>0</v>
      </c>
      <c r="CC139" s="31">
        <f t="shared" ca="1" si="358"/>
        <v>0</v>
      </c>
      <c r="CD139" s="31">
        <f t="shared" ca="1" si="359"/>
        <v>0</v>
      </c>
      <c r="CE139" s="31">
        <f t="shared" ca="1" si="360"/>
        <v>0</v>
      </c>
      <c r="CF139" s="31">
        <f t="shared" ca="1" si="361"/>
        <v>0</v>
      </c>
      <c r="CG139" s="31">
        <f t="shared" ca="1" si="362"/>
        <v>0</v>
      </c>
      <c r="CH139" s="31">
        <f t="shared" ca="1" si="363"/>
        <v>0</v>
      </c>
      <c r="CI139" s="31">
        <f t="shared" ca="1" si="364"/>
        <v>0</v>
      </c>
      <c r="CJ139" s="31">
        <f t="shared" ca="1" si="365"/>
        <v>317637.84999999998</v>
      </c>
      <c r="CK139" s="32">
        <f t="shared" ca="1" si="416"/>
        <v>0</v>
      </c>
      <c r="CL139" s="32">
        <f t="shared" ca="1" si="417"/>
        <v>0</v>
      </c>
      <c r="CM139" s="32">
        <f t="shared" ca="1" si="418"/>
        <v>0</v>
      </c>
      <c r="CN139" s="32">
        <f t="shared" ca="1" si="419"/>
        <v>0</v>
      </c>
      <c r="CO139" s="32">
        <f t="shared" ca="1" si="420"/>
        <v>0</v>
      </c>
      <c r="CP139" s="32">
        <f t="shared" ca="1" si="421"/>
        <v>0</v>
      </c>
      <c r="CQ139" s="32">
        <f t="shared" ca="1" si="422"/>
        <v>0</v>
      </c>
      <c r="CR139" s="32">
        <f t="shared" ca="1" si="423"/>
        <v>0</v>
      </c>
      <c r="CS139" s="32">
        <f t="shared" ca="1" si="424"/>
        <v>0</v>
      </c>
      <c r="CT139" s="32">
        <f t="shared" ca="1" si="425"/>
        <v>0</v>
      </c>
      <c r="CU139" s="32">
        <f t="shared" ca="1" si="426"/>
        <v>0</v>
      </c>
      <c r="CV139" s="32">
        <f t="shared" ca="1" si="427"/>
        <v>31648.7</v>
      </c>
      <c r="CW139" s="31">
        <f t="shared" ca="1" si="428"/>
        <v>0</v>
      </c>
      <c r="CX139" s="31">
        <f t="shared" ca="1" si="429"/>
        <v>0</v>
      </c>
      <c r="CY139" s="31">
        <f t="shared" ca="1" si="430"/>
        <v>0</v>
      </c>
      <c r="CZ139" s="31">
        <f t="shared" ca="1" si="431"/>
        <v>0</v>
      </c>
      <c r="DA139" s="31">
        <f t="shared" ca="1" si="432"/>
        <v>0</v>
      </c>
      <c r="DB139" s="31">
        <f t="shared" ca="1" si="433"/>
        <v>0</v>
      </c>
      <c r="DC139" s="31">
        <f t="shared" ca="1" si="434"/>
        <v>0</v>
      </c>
      <c r="DD139" s="31">
        <f t="shared" ca="1" si="435"/>
        <v>0</v>
      </c>
      <c r="DE139" s="31">
        <f t="shared" ca="1" si="436"/>
        <v>0</v>
      </c>
      <c r="DF139" s="31">
        <f t="shared" ca="1" si="437"/>
        <v>0</v>
      </c>
      <c r="DG139" s="31">
        <f t="shared" ca="1" si="438"/>
        <v>0</v>
      </c>
      <c r="DH139" s="31">
        <f t="shared" ca="1" si="439"/>
        <v>42581.890000000014</v>
      </c>
      <c r="DI139" s="32">
        <f t="shared" ca="1" si="368"/>
        <v>0</v>
      </c>
      <c r="DJ139" s="32">
        <f t="shared" ca="1" si="369"/>
        <v>0</v>
      </c>
      <c r="DK139" s="32">
        <f t="shared" ca="1" si="370"/>
        <v>0</v>
      </c>
      <c r="DL139" s="32">
        <f t="shared" ca="1" si="371"/>
        <v>0</v>
      </c>
      <c r="DM139" s="32">
        <f t="shared" ca="1" si="372"/>
        <v>0</v>
      </c>
      <c r="DN139" s="32">
        <f t="shared" ca="1" si="373"/>
        <v>0</v>
      </c>
      <c r="DO139" s="32">
        <f t="shared" ca="1" si="374"/>
        <v>0</v>
      </c>
      <c r="DP139" s="32">
        <f t="shared" ca="1" si="375"/>
        <v>0</v>
      </c>
      <c r="DQ139" s="32">
        <f t="shared" ca="1" si="376"/>
        <v>0</v>
      </c>
      <c r="DR139" s="32">
        <f t="shared" ca="1" si="377"/>
        <v>0</v>
      </c>
      <c r="DS139" s="32">
        <f t="shared" ca="1" si="378"/>
        <v>0</v>
      </c>
      <c r="DT139" s="32">
        <f t="shared" ca="1" si="379"/>
        <v>2129.09</v>
      </c>
      <c r="DU139" s="31">
        <f t="shared" ca="1" si="380"/>
        <v>0</v>
      </c>
      <c r="DV139" s="31">
        <f t="shared" ca="1" si="381"/>
        <v>0</v>
      </c>
      <c r="DW139" s="31">
        <f t="shared" ca="1" si="382"/>
        <v>0</v>
      </c>
      <c r="DX139" s="31">
        <f t="shared" ca="1" si="383"/>
        <v>0</v>
      </c>
      <c r="DY139" s="31">
        <f t="shared" ca="1" si="384"/>
        <v>0</v>
      </c>
      <c r="DZ139" s="31">
        <f t="shared" ca="1" si="385"/>
        <v>0</v>
      </c>
      <c r="EA139" s="31">
        <f t="shared" ca="1" si="386"/>
        <v>0</v>
      </c>
      <c r="EB139" s="31">
        <f t="shared" ca="1" si="387"/>
        <v>0</v>
      </c>
      <c r="EC139" s="31">
        <f t="shared" ca="1" si="388"/>
        <v>0</v>
      </c>
      <c r="ED139" s="31">
        <f t="shared" ca="1" si="389"/>
        <v>0</v>
      </c>
      <c r="EE139" s="31">
        <f t="shared" ca="1" si="390"/>
        <v>0</v>
      </c>
      <c r="EF139" s="31">
        <f t="shared" ca="1" si="391"/>
        <v>4879.0600000000004</v>
      </c>
      <c r="EG139" s="32">
        <f t="shared" ca="1" si="392"/>
        <v>0</v>
      </c>
      <c r="EH139" s="32">
        <f t="shared" ca="1" si="393"/>
        <v>0</v>
      </c>
      <c r="EI139" s="32">
        <f t="shared" ca="1" si="394"/>
        <v>0</v>
      </c>
      <c r="EJ139" s="32">
        <f t="shared" ca="1" si="395"/>
        <v>0</v>
      </c>
      <c r="EK139" s="32">
        <f t="shared" ca="1" si="396"/>
        <v>0</v>
      </c>
      <c r="EL139" s="32">
        <f t="shared" ca="1" si="397"/>
        <v>0</v>
      </c>
      <c r="EM139" s="32">
        <f t="shared" ca="1" si="398"/>
        <v>0</v>
      </c>
      <c r="EN139" s="32">
        <f t="shared" ca="1" si="399"/>
        <v>0</v>
      </c>
      <c r="EO139" s="32">
        <f t="shared" ca="1" si="400"/>
        <v>0</v>
      </c>
      <c r="EP139" s="32">
        <f t="shared" ca="1" si="401"/>
        <v>0</v>
      </c>
      <c r="EQ139" s="32">
        <f t="shared" ca="1" si="402"/>
        <v>0</v>
      </c>
      <c r="ER139" s="32">
        <f t="shared" ca="1" si="403"/>
        <v>49590.040000000008</v>
      </c>
    </row>
    <row r="140" spans="1:148" x14ac:dyDescent="0.25">
      <c r="A140" t="s">
        <v>520</v>
      </c>
      <c r="B140" s="1" t="s">
        <v>24</v>
      </c>
      <c r="C140" t="str">
        <f t="shared" ca="1" si="366"/>
        <v>SD4</v>
      </c>
      <c r="D140" t="str">
        <f t="shared" ca="1" si="367"/>
        <v>Sundance #4</v>
      </c>
      <c r="E140" s="48">
        <v>212893.88719000001</v>
      </c>
      <c r="F140" s="48">
        <v>166323.21356569999</v>
      </c>
      <c r="G140" s="48">
        <v>30801.432970400001</v>
      </c>
      <c r="H140" s="48">
        <v>73508.024733500002</v>
      </c>
      <c r="I140" s="48">
        <v>125572.35191899999</v>
      </c>
      <c r="J140" s="48">
        <v>148879.56325000001</v>
      </c>
      <c r="K140" s="48">
        <v>157654.30845909999</v>
      </c>
      <c r="L140" s="48">
        <v>143520.61864520001</v>
      </c>
      <c r="M140" s="48">
        <v>187398.60131</v>
      </c>
      <c r="N140" s="48">
        <v>223323.22046000001</v>
      </c>
      <c r="O140" s="48">
        <v>156451.8779473</v>
      </c>
      <c r="Q140" s="32">
        <v>4806301.37</v>
      </c>
      <c r="R140" s="32">
        <v>3008841.71</v>
      </c>
      <c r="S140" s="32">
        <v>439044.67</v>
      </c>
      <c r="T140" s="32">
        <v>991767.59</v>
      </c>
      <c r="U140" s="32">
        <v>1945855.26</v>
      </c>
      <c r="V140" s="32">
        <v>2486408.5299999998</v>
      </c>
      <c r="W140" s="32">
        <v>3034633.52</v>
      </c>
      <c r="X140" s="32">
        <v>2486593.46</v>
      </c>
      <c r="Y140" s="32">
        <v>3473570.62</v>
      </c>
      <c r="Z140" s="32">
        <v>5874554.3700000001</v>
      </c>
      <c r="AA140" s="32">
        <v>2715589.39</v>
      </c>
      <c r="AB140" s="32"/>
      <c r="AC140" s="2">
        <v>5.05</v>
      </c>
      <c r="AD140" s="2">
        <v>5.05</v>
      </c>
      <c r="AE140" s="2">
        <v>5.05</v>
      </c>
      <c r="AF140" s="2">
        <v>5.05</v>
      </c>
      <c r="AG140" s="2">
        <v>5.05</v>
      </c>
      <c r="AH140" s="2">
        <v>5.05</v>
      </c>
      <c r="AI140" s="2">
        <v>5.05</v>
      </c>
      <c r="AJ140" s="2">
        <v>5.05</v>
      </c>
      <c r="AK140" s="2">
        <v>5.05</v>
      </c>
      <c r="AL140" s="2">
        <v>5.05</v>
      </c>
      <c r="AM140" s="2">
        <v>5.05</v>
      </c>
      <c r="AO140" s="33">
        <v>242718.22</v>
      </c>
      <c r="AP140" s="33">
        <v>151946.51</v>
      </c>
      <c r="AQ140" s="33">
        <v>22171.759999999998</v>
      </c>
      <c r="AR140" s="33">
        <v>50084.26</v>
      </c>
      <c r="AS140" s="33">
        <v>98265.69</v>
      </c>
      <c r="AT140" s="33">
        <v>125563.63</v>
      </c>
      <c r="AU140" s="33">
        <v>153248.99</v>
      </c>
      <c r="AV140" s="33">
        <v>125572.97</v>
      </c>
      <c r="AW140" s="33">
        <v>175415.32</v>
      </c>
      <c r="AX140" s="33">
        <v>296665</v>
      </c>
      <c r="AY140" s="33">
        <v>137137.26</v>
      </c>
      <c r="AZ140" s="33"/>
      <c r="BA140" s="31">
        <f t="shared" si="404"/>
        <v>3364.41</v>
      </c>
      <c r="BB140" s="31">
        <f t="shared" si="405"/>
        <v>2106.19</v>
      </c>
      <c r="BC140" s="31">
        <f t="shared" si="406"/>
        <v>307.33</v>
      </c>
      <c r="BD140" s="31">
        <f t="shared" si="407"/>
        <v>3967.07</v>
      </c>
      <c r="BE140" s="31">
        <f t="shared" si="408"/>
        <v>7783.42</v>
      </c>
      <c r="BF140" s="31">
        <f t="shared" si="409"/>
        <v>9945.6299999999992</v>
      </c>
      <c r="BG140" s="31">
        <f t="shared" si="410"/>
        <v>16387.02</v>
      </c>
      <c r="BH140" s="31">
        <f t="shared" si="411"/>
        <v>13427.6</v>
      </c>
      <c r="BI140" s="31">
        <f t="shared" si="412"/>
        <v>18757.28</v>
      </c>
      <c r="BJ140" s="31">
        <f t="shared" si="413"/>
        <v>16448.75</v>
      </c>
      <c r="BK140" s="31">
        <f t="shared" si="414"/>
        <v>7603.65</v>
      </c>
      <c r="BL140" s="31">
        <f t="shared" si="415"/>
        <v>0</v>
      </c>
      <c r="BM140" s="6">
        <f t="shared" ca="1" si="353"/>
        <v>5.67E-2</v>
      </c>
      <c r="BN140" s="6">
        <f t="shared" ca="1" si="353"/>
        <v>5.67E-2</v>
      </c>
      <c r="BO140" s="6">
        <f t="shared" ca="1" si="353"/>
        <v>5.67E-2</v>
      </c>
      <c r="BP140" s="6">
        <f t="shared" ca="1" si="353"/>
        <v>5.67E-2</v>
      </c>
      <c r="BQ140" s="6">
        <f t="shared" ca="1" si="353"/>
        <v>5.67E-2</v>
      </c>
      <c r="BR140" s="6">
        <f t="shared" ca="1" si="353"/>
        <v>5.67E-2</v>
      </c>
      <c r="BS140" s="6">
        <f t="shared" ca="1" si="353"/>
        <v>5.67E-2</v>
      </c>
      <c r="BT140" s="6">
        <f t="shared" ca="1" si="353"/>
        <v>5.67E-2</v>
      </c>
      <c r="BU140" s="6">
        <f t="shared" ca="1" si="353"/>
        <v>5.67E-2</v>
      </c>
      <c r="BV140" s="6">
        <f t="shared" ca="1" si="353"/>
        <v>5.67E-2</v>
      </c>
      <c r="BW140" s="6">
        <f t="shared" ca="1" si="353"/>
        <v>5.67E-2</v>
      </c>
      <c r="BX140" s="6">
        <f t="shared" ca="1" si="353"/>
        <v>5.67E-2</v>
      </c>
      <c r="BY140" s="31">
        <f t="shared" ca="1" si="354"/>
        <v>272517.28999999998</v>
      </c>
      <c r="BZ140" s="31">
        <f t="shared" ca="1" si="355"/>
        <v>170601.32</v>
      </c>
      <c r="CA140" s="31">
        <f t="shared" ca="1" si="356"/>
        <v>24893.83</v>
      </c>
      <c r="CB140" s="31">
        <f t="shared" ca="1" si="357"/>
        <v>56233.22</v>
      </c>
      <c r="CC140" s="31">
        <f t="shared" ca="1" si="358"/>
        <v>110329.99</v>
      </c>
      <c r="CD140" s="31">
        <f t="shared" ca="1" si="359"/>
        <v>140979.35999999999</v>
      </c>
      <c r="CE140" s="31">
        <f t="shared" ca="1" si="360"/>
        <v>172063.72</v>
      </c>
      <c r="CF140" s="31">
        <f t="shared" ca="1" si="361"/>
        <v>140989.85</v>
      </c>
      <c r="CG140" s="31">
        <f t="shared" ca="1" si="362"/>
        <v>196951.45</v>
      </c>
      <c r="CH140" s="31">
        <f t="shared" ca="1" si="363"/>
        <v>333087.23</v>
      </c>
      <c r="CI140" s="31">
        <f t="shared" ca="1" si="364"/>
        <v>153973.92000000001</v>
      </c>
      <c r="CJ140" s="31">
        <f t="shared" ca="1" si="365"/>
        <v>0</v>
      </c>
      <c r="CK140" s="32">
        <f t="shared" ca="1" si="416"/>
        <v>26434.66</v>
      </c>
      <c r="CL140" s="32">
        <f t="shared" ca="1" si="417"/>
        <v>16548.63</v>
      </c>
      <c r="CM140" s="32">
        <f t="shared" ca="1" si="418"/>
        <v>2414.75</v>
      </c>
      <c r="CN140" s="32">
        <f t="shared" ca="1" si="419"/>
        <v>5454.72</v>
      </c>
      <c r="CO140" s="32">
        <f t="shared" ca="1" si="420"/>
        <v>10702.2</v>
      </c>
      <c r="CP140" s="32">
        <f t="shared" ca="1" si="421"/>
        <v>13675.25</v>
      </c>
      <c r="CQ140" s="32">
        <f t="shared" ca="1" si="422"/>
        <v>16690.48</v>
      </c>
      <c r="CR140" s="32">
        <f t="shared" ca="1" si="423"/>
        <v>13676.26</v>
      </c>
      <c r="CS140" s="32">
        <f t="shared" ca="1" si="424"/>
        <v>19104.64</v>
      </c>
      <c r="CT140" s="32">
        <f t="shared" ca="1" si="425"/>
        <v>32310.05</v>
      </c>
      <c r="CU140" s="32">
        <f t="shared" ca="1" si="426"/>
        <v>14935.74</v>
      </c>
      <c r="CV140" s="32">
        <f t="shared" ca="1" si="427"/>
        <v>0</v>
      </c>
      <c r="CW140" s="31">
        <f t="shared" ca="1" si="428"/>
        <v>52869.319999999949</v>
      </c>
      <c r="CX140" s="31">
        <f t="shared" ca="1" si="429"/>
        <v>33097.25</v>
      </c>
      <c r="CY140" s="31">
        <f t="shared" ca="1" si="430"/>
        <v>4829.4900000000034</v>
      </c>
      <c r="CZ140" s="31">
        <f t="shared" ca="1" si="431"/>
        <v>7636.6100000000006</v>
      </c>
      <c r="DA140" s="31">
        <f t="shared" ca="1" si="432"/>
        <v>14983.08</v>
      </c>
      <c r="DB140" s="31">
        <f t="shared" ca="1" si="433"/>
        <v>19145.349999999984</v>
      </c>
      <c r="DC140" s="31">
        <f t="shared" ca="1" si="434"/>
        <v>19118.190000000021</v>
      </c>
      <c r="DD140" s="31">
        <f t="shared" ca="1" si="435"/>
        <v>15665.540000000014</v>
      </c>
      <c r="DE140" s="31">
        <f t="shared" ca="1" si="436"/>
        <v>21883.49000000002</v>
      </c>
      <c r="DF140" s="31">
        <f t="shared" ca="1" si="437"/>
        <v>52283.52999999997</v>
      </c>
      <c r="DG140" s="31">
        <f t="shared" ca="1" si="438"/>
        <v>24168.749999999993</v>
      </c>
      <c r="DH140" s="31">
        <f t="shared" ca="1" si="439"/>
        <v>0</v>
      </c>
      <c r="DI140" s="32">
        <f t="shared" ca="1" si="368"/>
        <v>2643.47</v>
      </c>
      <c r="DJ140" s="32">
        <f t="shared" ca="1" si="369"/>
        <v>1654.86</v>
      </c>
      <c r="DK140" s="32">
        <f t="shared" ca="1" si="370"/>
        <v>241.47</v>
      </c>
      <c r="DL140" s="32">
        <f t="shared" ca="1" si="371"/>
        <v>381.83</v>
      </c>
      <c r="DM140" s="32">
        <f t="shared" ca="1" si="372"/>
        <v>749.15</v>
      </c>
      <c r="DN140" s="32">
        <f t="shared" ca="1" si="373"/>
        <v>957.27</v>
      </c>
      <c r="DO140" s="32">
        <f t="shared" ca="1" si="374"/>
        <v>955.91</v>
      </c>
      <c r="DP140" s="32">
        <f t="shared" ca="1" si="375"/>
        <v>783.28</v>
      </c>
      <c r="DQ140" s="32">
        <f t="shared" ca="1" si="376"/>
        <v>1094.17</v>
      </c>
      <c r="DR140" s="32">
        <f t="shared" ca="1" si="377"/>
        <v>2614.1799999999998</v>
      </c>
      <c r="DS140" s="32">
        <f t="shared" ca="1" si="378"/>
        <v>1208.44</v>
      </c>
      <c r="DT140" s="32">
        <f t="shared" ca="1" si="379"/>
        <v>0</v>
      </c>
      <c r="DU140" s="31">
        <f t="shared" ca="1" si="380"/>
        <v>7146.6</v>
      </c>
      <c r="DV140" s="31">
        <f t="shared" ca="1" si="381"/>
        <v>4410.84</v>
      </c>
      <c r="DW140" s="31">
        <f t="shared" ca="1" si="382"/>
        <v>635.01</v>
      </c>
      <c r="DX140" s="31">
        <f t="shared" ca="1" si="383"/>
        <v>989.56</v>
      </c>
      <c r="DY140" s="31">
        <f t="shared" ca="1" si="384"/>
        <v>1913.88</v>
      </c>
      <c r="DZ140" s="31">
        <f t="shared" ca="1" si="385"/>
        <v>2409.0700000000002</v>
      </c>
      <c r="EA140" s="31">
        <f t="shared" ca="1" si="386"/>
        <v>2370.39</v>
      </c>
      <c r="EB140" s="31">
        <f t="shared" ca="1" si="387"/>
        <v>1912.46</v>
      </c>
      <c r="EC140" s="31">
        <f t="shared" ca="1" si="388"/>
        <v>2629.84</v>
      </c>
      <c r="ED140" s="31">
        <f t="shared" ca="1" si="389"/>
        <v>6186.74</v>
      </c>
      <c r="EE140" s="31">
        <f t="shared" ca="1" si="390"/>
        <v>2813.84</v>
      </c>
      <c r="EF140" s="31">
        <f t="shared" ca="1" si="391"/>
        <v>0</v>
      </c>
      <c r="EG140" s="32">
        <f t="shared" ca="1" si="392"/>
        <v>62659.389999999948</v>
      </c>
      <c r="EH140" s="32">
        <f t="shared" ca="1" si="393"/>
        <v>39162.949999999997</v>
      </c>
      <c r="EI140" s="32">
        <f t="shared" ca="1" si="394"/>
        <v>5705.9700000000039</v>
      </c>
      <c r="EJ140" s="32">
        <f t="shared" ca="1" si="395"/>
        <v>9008</v>
      </c>
      <c r="EK140" s="32">
        <f t="shared" ca="1" si="396"/>
        <v>17646.11</v>
      </c>
      <c r="EL140" s="32">
        <f t="shared" ca="1" si="397"/>
        <v>22511.689999999984</v>
      </c>
      <c r="EM140" s="32">
        <f t="shared" ca="1" si="398"/>
        <v>22444.49000000002</v>
      </c>
      <c r="EN140" s="32">
        <f t="shared" ca="1" si="399"/>
        <v>18361.280000000013</v>
      </c>
      <c r="EO140" s="32">
        <f t="shared" ca="1" si="400"/>
        <v>25607.500000000018</v>
      </c>
      <c r="EP140" s="32">
        <f t="shared" ca="1" si="401"/>
        <v>61084.449999999968</v>
      </c>
      <c r="EQ140" s="32">
        <f t="shared" ca="1" si="402"/>
        <v>28191.029999999992</v>
      </c>
      <c r="ER140" s="32">
        <f t="shared" ca="1" si="403"/>
        <v>0</v>
      </c>
    </row>
    <row r="141" spans="1:148" x14ac:dyDescent="0.25">
      <c r="A141" t="s">
        <v>543</v>
      </c>
      <c r="B141" s="1" t="s">
        <v>24</v>
      </c>
      <c r="C141" t="str">
        <f t="shared" ca="1" si="366"/>
        <v>SD4</v>
      </c>
      <c r="D141" t="str">
        <f t="shared" ca="1" si="367"/>
        <v>Sundance #4</v>
      </c>
      <c r="P141" s="48">
        <v>212904.55926000001</v>
      </c>
      <c r="Q141" s="32"/>
      <c r="R141" s="32"/>
      <c r="S141" s="32"/>
      <c r="T141" s="32"/>
      <c r="U141" s="32"/>
      <c r="V141" s="32"/>
      <c r="W141" s="32"/>
      <c r="X141" s="32"/>
      <c r="Y141" s="32"/>
      <c r="Z141" s="32"/>
      <c r="AA141" s="32"/>
      <c r="AB141" s="32">
        <v>5545410.9100000001</v>
      </c>
      <c r="AN141" s="2">
        <v>5.05</v>
      </c>
      <c r="AO141" s="33"/>
      <c r="AP141" s="33"/>
      <c r="AQ141" s="33"/>
      <c r="AR141" s="33"/>
      <c r="AS141" s="33"/>
      <c r="AT141" s="33"/>
      <c r="AU141" s="33"/>
      <c r="AV141" s="33"/>
      <c r="AW141" s="33"/>
      <c r="AX141" s="33"/>
      <c r="AY141" s="33"/>
      <c r="AZ141" s="33">
        <v>280043.25</v>
      </c>
      <c r="BA141" s="31">
        <f t="shared" si="404"/>
        <v>0</v>
      </c>
      <c r="BB141" s="31">
        <f t="shared" si="405"/>
        <v>0</v>
      </c>
      <c r="BC141" s="31">
        <f t="shared" si="406"/>
        <v>0</v>
      </c>
      <c r="BD141" s="31">
        <f t="shared" si="407"/>
        <v>0</v>
      </c>
      <c r="BE141" s="31">
        <f t="shared" si="408"/>
        <v>0</v>
      </c>
      <c r="BF141" s="31">
        <f t="shared" si="409"/>
        <v>0</v>
      </c>
      <c r="BG141" s="31">
        <f t="shared" si="410"/>
        <v>0</v>
      </c>
      <c r="BH141" s="31">
        <f t="shared" si="411"/>
        <v>0</v>
      </c>
      <c r="BI141" s="31">
        <f t="shared" si="412"/>
        <v>0</v>
      </c>
      <c r="BJ141" s="31">
        <f t="shared" si="413"/>
        <v>0</v>
      </c>
      <c r="BK141" s="31">
        <f t="shared" si="414"/>
        <v>0</v>
      </c>
      <c r="BL141" s="31">
        <f t="shared" si="415"/>
        <v>15527.15</v>
      </c>
      <c r="BM141" s="6">
        <f t="shared" ca="1" si="353"/>
        <v>5.67E-2</v>
      </c>
      <c r="BN141" s="6">
        <f t="shared" ca="1" si="353"/>
        <v>5.67E-2</v>
      </c>
      <c r="BO141" s="6">
        <f t="shared" ca="1" si="353"/>
        <v>5.67E-2</v>
      </c>
      <c r="BP141" s="6">
        <f t="shared" ca="1" si="353"/>
        <v>5.67E-2</v>
      </c>
      <c r="BQ141" s="6">
        <f t="shared" ca="1" si="353"/>
        <v>5.67E-2</v>
      </c>
      <c r="BR141" s="6">
        <f t="shared" ca="1" si="353"/>
        <v>5.67E-2</v>
      </c>
      <c r="BS141" s="6">
        <f t="shared" ca="1" si="353"/>
        <v>5.67E-2</v>
      </c>
      <c r="BT141" s="6">
        <f t="shared" ca="1" si="353"/>
        <v>5.67E-2</v>
      </c>
      <c r="BU141" s="6">
        <f t="shared" ca="1" si="353"/>
        <v>5.67E-2</v>
      </c>
      <c r="BV141" s="6">
        <f t="shared" ca="1" si="353"/>
        <v>5.67E-2</v>
      </c>
      <c r="BW141" s="6">
        <f t="shared" ca="1" si="353"/>
        <v>5.67E-2</v>
      </c>
      <c r="BX141" s="6">
        <f t="shared" ca="1" si="353"/>
        <v>5.67E-2</v>
      </c>
      <c r="BY141" s="31">
        <f t="shared" ca="1" si="354"/>
        <v>0</v>
      </c>
      <c r="BZ141" s="31">
        <f t="shared" ca="1" si="355"/>
        <v>0</v>
      </c>
      <c r="CA141" s="31">
        <f t="shared" ca="1" si="356"/>
        <v>0</v>
      </c>
      <c r="CB141" s="31">
        <f t="shared" ca="1" si="357"/>
        <v>0</v>
      </c>
      <c r="CC141" s="31">
        <f t="shared" ca="1" si="358"/>
        <v>0</v>
      </c>
      <c r="CD141" s="31">
        <f t="shared" ca="1" si="359"/>
        <v>0</v>
      </c>
      <c r="CE141" s="31">
        <f t="shared" ca="1" si="360"/>
        <v>0</v>
      </c>
      <c r="CF141" s="31">
        <f t="shared" ca="1" si="361"/>
        <v>0</v>
      </c>
      <c r="CG141" s="31">
        <f t="shared" ca="1" si="362"/>
        <v>0</v>
      </c>
      <c r="CH141" s="31">
        <f t="shared" ca="1" si="363"/>
        <v>0</v>
      </c>
      <c r="CI141" s="31">
        <f t="shared" ca="1" si="364"/>
        <v>0</v>
      </c>
      <c r="CJ141" s="31">
        <f t="shared" ca="1" si="365"/>
        <v>314424.8</v>
      </c>
      <c r="CK141" s="32">
        <f t="shared" ca="1" si="416"/>
        <v>0</v>
      </c>
      <c r="CL141" s="32">
        <f t="shared" ca="1" si="417"/>
        <v>0</v>
      </c>
      <c r="CM141" s="32">
        <f t="shared" ca="1" si="418"/>
        <v>0</v>
      </c>
      <c r="CN141" s="32">
        <f t="shared" ca="1" si="419"/>
        <v>0</v>
      </c>
      <c r="CO141" s="32">
        <f t="shared" ca="1" si="420"/>
        <v>0</v>
      </c>
      <c r="CP141" s="32">
        <f t="shared" ca="1" si="421"/>
        <v>0</v>
      </c>
      <c r="CQ141" s="32">
        <f t="shared" ca="1" si="422"/>
        <v>0</v>
      </c>
      <c r="CR141" s="32">
        <f t="shared" ca="1" si="423"/>
        <v>0</v>
      </c>
      <c r="CS141" s="32">
        <f t="shared" ca="1" si="424"/>
        <v>0</v>
      </c>
      <c r="CT141" s="32">
        <f t="shared" ca="1" si="425"/>
        <v>0</v>
      </c>
      <c r="CU141" s="32">
        <f t="shared" ca="1" si="426"/>
        <v>0</v>
      </c>
      <c r="CV141" s="32">
        <f t="shared" ca="1" si="427"/>
        <v>30499.759999999998</v>
      </c>
      <c r="CW141" s="31">
        <f t="shared" ca="1" si="428"/>
        <v>0</v>
      </c>
      <c r="CX141" s="31">
        <f t="shared" ca="1" si="429"/>
        <v>0</v>
      </c>
      <c r="CY141" s="31">
        <f t="shared" ca="1" si="430"/>
        <v>0</v>
      </c>
      <c r="CZ141" s="31">
        <f t="shared" ca="1" si="431"/>
        <v>0</v>
      </c>
      <c r="DA141" s="31">
        <f t="shared" ca="1" si="432"/>
        <v>0</v>
      </c>
      <c r="DB141" s="31">
        <f t="shared" ca="1" si="433"/>
        <v>0</v>
      </c>
      <c r="DC141" s="31">
        <f t="shared" ca="1" si="434"/>
        <v>0</v>
      </c>
      <c r="DD141" s="31">
        <f t="shared" ca="1" si="435"/>
        <v>0</v>
      </c>
      <c r="DE141" s="31">
        <f t="shared" ca="1" si="436"/>
        <v>0</v>
      </c>
      <c r="DF141" s="31">
        <f t="shared" ca="1" si="437"/>
        <v>0</v>
      </c>
      <c r="DG141" s="31">
        <f t="shared" ca="1" si="438"/>
        <v>0</v>
      </c>
      <c r="DH141" s="31">
        <f t="shared" ca="1" si="439"/>
        <v>49354.159999999996</v>
      </c>
      <c r="DI141" s="32">
        <f t="shared" ca="1" si="368"/>
        <v>0</v>
      </c>
      <c r="DJ141" s="32">
        <f t="shared" ca="1" si="369"/>
        <v>0</v>
      </c>
      <c r="DK141" s="32">
        <f t="shared" ca="1" si="370"/>
        <v>0</v>
      </c>
      <c r="DL141" s="32">
        <f t="shared" ca="1" si="371"/>
        <v>0</v>
      </c>
      <c r="DM141" s="32">
        <f t="shared" ca="1" si="372"/>
        <v>0</v>
      </c>
      <c r="DN141" s="32">
        <f t="shared" ca="1" si="373"/>
        <v>0</v>
      </c>
      <c r="DO141" s="32">
        <f t="shared" ca="1" si="374"/>
        <v>0</v>
      </c>
      <c r="DP141" s="32">
        <f t="shared" ca="1" si="375"/>
        <v>0</v>
      </c>
      <c r="DQ141" s="32">
        <f t="shared" ca="1" si="376"/>
        <v>0</v>
      </c>
      <c r="DR141" s="32">
        <f t="shared" ca="1" si="377"/>
        <v>0</v>
      </c>
      <c r="DS141" s="32">
        <f t="shared" ca="1" si="378"/>
        <v>0</v>
      </c>
      <c r="DT141" s="32">
        <f t="shared" ca="1" si="379"/>
        <v>2467.71</v>
      </c>
      <c r="DU141" s="31">
        <f t="shared" ca="1" si="380"/>
        <v>0</v>
      </c>
      <c r="DV141" s="31">
        <f t="shared" ca="1" si="381"/>
        <v>0</v>
      </c>
      <c r="DW141" s="31">
        <f t="shared" ca="1" si="382"/>
        <v>0</v>
      </c>
      <c r="DX141" s="31">
        <f t="shared" ca="1" si="383"/>
        <v>0</v>
      </c>
      <c r="DY141" s="31">
        <f t="shared" ca="1" si="384"/>
        <v>0</v>
      </c>
      <c r="DZ141" s="31">
        <f t="shared" ca="1" si="385"/>
        <v>0</v>
      </c>
      <c r="EA141" s="31">
        <f t="shared" ca="1" si="386"/>
        <v>0</v>
      </c>
      <c r="EB141" s="31">
        <f t="shared" ca="1" si="387"/>
        <v>0</v>
      </c>
      <c r="EC141" s="31">
        <f t="shared" ca="1" si="388"/>
        <v>0</v>
      </c>
      <c r="ED141" s="31">
        <f t="shared" ca="1" si="389"/>
        <v>0</v>
      </c>
      <c r="EE141" s="31">
        <f t="shared" ca="1" si="390"/>
        <v>0</v>
      </c>
      <c r="EF141" s="31">
        <f t="shared" ca="1" si="391"/>
        <v>5655.03</v>
      </c>
      <c r="EG141" s="32">
        <f t="shared" ca="1" si="392"/>
        <v>0</v>
      </c>
      <c r="EH141" s="32">
        <f t="shared" ca="1" si="393"/>
        <v>0</v>
      </c>
      <c r="EI141" s="32">
        <f t="shared" ca="1" si="394"/>
        <v>0</v>
      </c>
      <c r="EJ141" s="32">
        <f t="shared" ca="1" si="395"/>
        <v>0</v>
      </c>
      <c r="EK141" s="32">
        <f t="shared" ca="1" si="396"/>
        <v>0</v>
      </c>
      <c r="EL141" s="32">
        <f t="shared" ca="1" si="397"/>
        <v>0</v>
      </c>
      <c r="EM141" s="32">
        <f t="shared" ca="1" si="398"/>
        <v>0</v>
      </c>
      <c r="EN141" s="32">
        <f t="shared" ca="1" si="399"/>
        <v>0</v>
      </c>
      <c r="EO141" s="32">
        <f t="shared" ca="1" si="400"/>
        <v>0</v>
      </c>
      <c r="EP141" s="32">
        <f t="shared" ca="1" si="401"/>
        <v>0</v>
      </c>
      <c r="EQ141" s="32">
        <f t="shared" ca="1" si="402"/>
        <v>0</v>
      </c>
      <c r="ER141" s="32">
        <f t="shared" ca="1" si="403"/>
        <v>57476.899999999994</v>
      </c>
    </row>
    <row r="142" spans="1:148" x14ac:dyDescent="0.25">
      <c r="A142" t="s">
        <v>543</v>
      </c>
      <c r="B142" s="1" t="s">
        <v>28</v>
      </c>
      <c r="C142" t="str">
        <f t="shared" ca="1" si="366"/>
        <v>SD5</v>
      </c>
      <c r="D142" t="str">
        <f t="shared" ca="1" si="367"/>
        <v>Sundance #5</v>
      </c>
      <c r="P142" s="48">
        <v>184915.59101460001</v>
      </c>
      <c r="Q142" s="32"/>
      <c r="R142" s="32"/>
      <c r="S142" s="32"/>
      <c r="T142" s="32"/>
      <c r="U142" s="32"/>
      <c r="V142" s="32"/>
      <c r="W142" s="32"/>
      <c r="X142" s="32"/>
      <c r="Y142" s="32"/>
      <c r="Z142" s="32"/>
      <c r="AA142" s="32"/>
      <c r="AB142" s="32">
        <v>4179582.56</v>
      </c>
      <c r="AN142" s="2">
        <v>5.05</v>
      </c>
      <c r="AO142" s="33"/>
      <c r="AP142" s="33"/>
      <c r="AQ142" s="33"/>
      <c r="AR142" s="33"/>
      <c r="AS142" s="33"/>
      <c r="AT142" s="33"/>
      <c r="AU142" s="33"/>
      <c r="AV142" s="33"/>
      <c r="AW142" s="33"/>
      <c r="AX142" s="33"/>
      <c r="AY142" s="33"/>
      <c r="AZ142" s="33">
        <v>211068.92</v>
      </c>
      <c r="BA142" s="31">
        <f t="shared" si="404"/>
        <v>0</v>
      </c>
      <c r="BB142" s="31">
        <f t="shared" si="405"/>
        <v>0</v>
      </c>
      <c r="BC142" s="31">
        <f t="shared" si="406"/>
        <v>0</v>
      </c>
      <c r="BD142" s="31">
        <f t="shared" si="407"/>
        <v>0</v>
      </c>
      <c r="BE142" s="31">
        <f t="shared" si="408"/>
        <v>0</v>
      </c>
      <c r="BF142" s="31">
        <f t="shared" si="409"/>
        <v>0</v>
      </c>
      <c r="BG142" s="31">
        <f t="shared" si="410"/>
        <v>0</v>
      </c>
      <c r="BH142" s="31">
        <f t="shared" si="411"/>
        <v>0</v>
      </c>
      <c r="BI142" s="31">
        <f t="shared" si="412"/>
        <v>0</v>
      </c>
      <c r="BJ142" s="31">
        <f t="shared" si="413"/>
        <v>0</v>
      </c>
      <c r="BK142" s="31">
        <f t="shared" si="414"/>
        <v>0</v>
      </c>
      <c r="BL142" s="31">
        <f t="shared" si="415"/>
        <v>11702.83</v>
      </c>
      <c r="BM142" s="6">
        <f t="shared" ca="1" si="353"/>
        <v>5.2699999999999997E-2</v>
      </c>
      <c r="BN142" s="6">
        <f t="shared" ca="1" si="353"/>
        <v>5.2699999999999997E-2</v>
      </c>
      <c r="BO142" s="6">
        <f t="shared" ca="1" si="353"/>
        <v>5.2699999999999997E-2</v>
      </c>
      <c r="BP142" s="6">
        <f t="shared" ca="1" si="353"/>
        <v>5.2699999999999997E-2</v>
      </c>
      <c r="BQ142" s="6">
        <f t="shared" ca="1" si="353"/>
        <v>5.2699999999999997E-2</v>
      </c>
      <c r="BR142" s="6">
        <f t="shared" ca="1" si="353"/>
        <v>5.2699999999999997E-2</v>
      </c>
      <c r="BS142" s="6">
        <f t="shared" ca="1" si="353"/>
        <v>5.2699999999999997E-2</v>
      </c>
      <c r="BT142" s="6">
        <f t="shared" ca="1" si="353"/>
        <v>5.2699999999999997E-2</v>
      </c>
      <c r="BU142" s="6">
        <f t="shared" ca="1" si="353"/>
        <v>5.2699999999999997E-2</v>
      </c>
      <c r="BV142" s="6">
        <f t="shared" ca="1" si="353"/>
        <v>5.2699999999999997E-2</v>
      </c>
      <c r="BW142" s="6">
        <f t="shared" ca="1" si="353"/>
        <v>5.2699999999999997E-2</v>
      </c>
      <c r="BX142" s="6">
        <f t="shared" ca="1" si="353"/>
        <v>5.2699999999999997E-2</v>
      </c>
      <c r="BY142" s="31">
        <f t="shared" ca="1" si="354"/>
        <v>0</v>
      </c>
      <c r="BZ142" s="31">
        <f t="shared" ca="1" si="355"/>
        <v>0</v>
      </c>
      <c r="CA142" s="31">
        <f t="shared" ca="1" si="356"/>
        <v>0</v>
      </c>
      <c r="CB142" s="31">
        <f t="shared" ca="1" si="357"/>
        <v>0</v>
      </c>
      <c r="CC142" s="31">
        <f t="shared" ca="1" si="358"/>
        <v>0</v>
      </c>
      <c r="CD142" s="31">
        <f t="shared" ca="1" si="359"/>
        <v>0</v>
      </c>
      <c r="CE142" s="31">
        <f t="shared" ca="1" si="360"/>
        <v>0</v>
      </c>
      <c r="CF142" s="31">
        <f t="shared" ca="1" si="361"/>
        <v>0</v>
      </c>
      <c r="CG142" s="31">
        <f t="shared" ca="1" si="362"/>
        <v>0</v>
      </c>
      <c r="CH142" s="31">
        <f t="shared" ca="1" si="363"/>
        <v>0</v>
      </c>
      <c r="CI142" s="31">
        <f t="shared" ca="1" si="364"/>
        <v>0</v>
      </c>
      <c r="CJ142" s="31">
        <f t="shared" ca="1" si="365"/>
        <v>220264</v>
      </c>
      <c r="CK142" s="32">
        <f t="shared" ca="1" si="416"/>
        <v>0</v>
      </c>
      <c r="CL142" s="32">
        <f t="shared" ca="1" si="417"/>
        <v>0</v>
      </c>
      <c r="CM142" s="32">
        <f t="shared" ca="1" si="418"/>
        <v>0</v>
      </c>
      <c r="CN142" s="32">
        <f t="shared" ca="1" si="419"/>
        <v>0</v>
      </c>
      <c r="CO142" s="32">
        <f t="shared" ca="1" si="420"/>
        <v>0</v>
      </c>
      <c r="CP142" s="32">
        <f t="shared" ca="1" si="421"/>
        <v>0</v>
      </c>
      <c r="CQ142" s="32">
        <f t="shared" ca="1" si="422"/>
        <v>0</v>
      </c>
      <c r="CR142" s="32">
        <f t="shared" ca="1" si="423"/>
        <v>0</v>
      </c>
      <c r="CS142" s="32">
        <f t="shared" ca="1" si="424"/>
        <v>0</v>
      </c>
      <c r="CT142" s="32">
        <f t="shared" ca="1" si="425"/>
        <v>0</v>
      </c>
      <c r="CU142" s="32">
        <f t="shared" ca="1" si="426"/>
        <v>0</v>
      </c>
      <c r="CV142" s="32">
        <f t="shared" ca="1" si="427"/>
        <v>22987.7</v>
      </c>
      <c r="CW142" s="31">
        <f t="shared" ca="1" si="428"/>
        <v>0</v>
      </c>
      <c r="CX142" s="31">
        <f t="shared" ca="1" si="429"/>
        <v>0</v>
      </c>
      <c r="CY142" s="31">
        <f t="shared" ca="1" si="430"/>
        <v>0</v>
      </c>
      <c r="CZ142" s="31">
        <f t="shared" ca="1" si="431"/>
        <v>0</v>
      </c>
      <c r="DA142" s="31">
        <f t="shared" ca="1" si="432"/>
        <v>0</v>
      </c>
      <c r="DB142" s="31">
        <f t="shared" ca="1" si="433"/>
        <v>0</v>
      </c>
      <c r="DC142" s="31">
        <f t="shared" ca="1" si="434"/>
        <v>0</v>
      </c>
      <c r="DD142" s="31">
        <f t="shared" ca="1" si="435"/>
        <v>0</v>
      </c>
      <c r="DE142" s="31">
        <f t="shared" ca="1" si="436"/>
        <v>0</v>
      </c>
      <c r="DF142" s="31">
        <f t="shared" ca="1" si="437"/>
        <v>0</v>
      </c>
      <c r="DG142" s="31">
        <f t="shared" ca="1" si="438"/>
        <v>0</v>
      </c>
      <c r="DH142" s="31">
        <f t="shared" ca="1" si="439"/>
        <v>20479.949999999997</v>
      </c>
      <c r="DI142" s="32">
        <f t="shared" ca="1" si="368"/>
        <v>0</v>
      </c>
      <c r="DJ142" s="32">
        <f t="shared" ca="1" si="369"/>
        <v>0</v>
      </c>
      <c r="DK142" s="32">
        <f t="shared" ca="1" si="370"/>
        <v>0</v>
      </c>
      <c r="DL142" s="32">
        <f t="shared" ca="1" si="371"/>
        <v>0</v>
      </c>
      <c r="DM142" s="32">
        <f t="shared" ca="1" si="372"/>
        <v>0</v>
      </c>
      <c r="DN142" s="32">
        <f t="shared" ca="1" si="373"/>
        <v>0</v>
      </c>
      <c r="DO142" s="32">
        <f t="shared" ca="1" si="374"/>
        <v>0</v>
      </c>
      <c r="DP142" s="32">
        <f t="shared" ca="1" si="375"/>
        <v>0</v>
      </c>
      <c r="DQ142" s="32">
        <f t="shared" ca="1" si="376"/>
        <v>0</v>
      </c>
      <c r="DR142" s="32">
        <f t="shared" ca="1" si="377"/>
        <v>0</v>
      </c>
      <c r="DS142" s="32">
        <f t="shared" ca="1" si="378"/>
        <v>0</v>
      </c>
      <c r="DT142" s="32">
        <f t="shared" ca="1" si="379"/>
        <v>1024</v>
      </c>
      <c r="DU142" s="31">
        <f t="shared" ca="1" si="380"/>
        <v>0</v>
      </c>
      <c r="DV142" s="31">
        <f t="shared" ca="1" si="381"/>
        <v>0</v>
      </c>
      <c r="DW142" s="31">
        <f t="shared" ca="1" si="382"/>
        <v>0</v>
      </c>
      <c r="DX142" s="31">
        <f t="shared" ca="1" si="383"/>
        <v>0</v>
      </c>
      <c r="DY142" s="31">
        <f t="shared" ca="1" si="384"/>
        <v>0</v>
      </c>
      <c r="DZ142" s="31">
        <f t="shared" ca="1" si="385"/>
        <v>0</v>
      </c>
      <c r="EA142" s="31">
        <f t="shared" ca="1" si="386"/>
        <v>0</v>
      </c>
      <c r="EB142" s="31">
        <f t="shared" ca="1" si="387"/>
        <v>0</v>
      </c>
      <c r="EC142" s="31">
        <f t="shared" ca="1" si="388"/>
        <v>0</v>
      </c>
      <c r="ED142" s="31">
        <f t="shared" ca="1" si="389"/>
        <v>0</v>
      </c>
      <c r="EE142" s="31">
        <f t="shared" ca="1" si="390"/>
        <v>0</v>
      </c>
      <c r="EF142" s="31">
        <f t="shared" ca="1" si="391"/>
        <v>2346.6</v>
      </c>
      <c r="EG142" s="32">
        <f t="shared" ca="1" si="392"/>
        <v>0</v>
      </c>
      <c r="EH142" s="32">
        <f t="shared" ca="1" si="393"/>
        <v>0</v>
      </c>
      <c r="EI142" s="32">
        <f t="shared" ca="1" si="394"/>
        <v>0</v>
      </c>
      <c r="EJ142" s="32">
        <f t="shared" ca="1" si="395"/>
        <v>0</v>
      </c>
      <c r="EK142" s="32">
        <f t="shared" ca="1" si="396"/>
        <v>0</v>
      </c>
      <c r="EL142" s="32">
        <f t="shared" ca="1" si="397"/>
        <v>0</v>
      </c>
      <c r="EM142" s="32">
        <f t="shared" ca="1" si="398"/>
        <v>0</v>
      </c>
      <c r="EN142" s="32">
        <f t="shared" ca="1" si="399"/>
        <v>0</v>
      </c>
      <c r="EO142" s="32">
        <f t="shared" ca="1" si="400"/>
        <v>0</v>
      </c>
      <c r="EP142" s="32">
        <f t="shared" ca="1" si="401"/>
        <v>0</v>
      </c>
      <c r="EQ142" s="32">
        <f t="shared" ca="1" si="402"/>
        <v>0</v>
      </c>
      <c r="ER142" s="32">
        <f t="shared" ca="1" si="403"/>
        <v>23850.549999999996</v>
      </c>
    </row>
    <row r="143" spans="1:148" x14ac:dyDescent="0.25">
      <c r="A143" t="s">
        <v>521</v>
      </c>
      <c r="B143" s="1" t="s">
        <v>28</v>
      </c>
      <c r="C143" t="str">
        <f t="shared" ca="1" si="366"/>
        <v>SD5</v>
      </c>
      <c r="D143" t="str">
        <f t="shared" ca="1" si="367"/>
        <v>Sundance #5</v>
      </c>
      <c r="E143" s="48">
        <v>261055.98493000001</v>
      </c>
      <c r="F143" s="48">
        <v>232956.39952000001</v>
      </c>
      <c r="G143" s="48">
        <v>198605.360177</v>
      </c>
      <c r="H143" s="48">
        <v>120822.1419613</v>
      </c>
      <c r="I143" s="48">
        <v>231805.58524099999</v>
      </c>
      <c r="J143" s="48">
        <v>179308.43534699999</v>
      </c>
      <c r="K143" s="48">
        <v>196190.00238369999</v>
      </c>
      <c r="L143" s="48">
        <v>237284.01802300001</v>
      </c>
      <c r="M143" s="48">
        <v>249917.74647400001</v>
      </c>
      <c r="N143" s="48">
        <v>194183.2678336</v>
      </c>
      <c r="O143" s="48">
        <v>234641.2433</v>
      </c>
      <c r="Q143" s="32">
        <v>5878220.1200000001</v>
      </c>
      <c r="R143" s="32">
        <v>4074774.2</v>
      </c>
      <c r="S143" s="32">
        <v>2986466.86</v>
      </c>
      <c r="T143" s="32">
        <v>1690288.99</v>
      </c>
      <c r="U143" s="32">
        <v>3813035.65</v>
      </c>
      <c r="V143" s="32">
        <v>2835192.24</v>
      </c>
      <c r="W143" s="32">
        <v>3519056.09</v>
      </c>
      <c r="X143" s="32">
        <v>4294652.9400000004</v>
      </c>
      <c r="Y143" s="32">
        <v>4413808.75</v>
      </c>
      <c r="Z143" s="32">
        <v>4930709.12</v>
      </c>
      <c r="AA143" s="32">
        <v>3899211.95</v>
      </c>
      <c r="AB143" s="32"/>
      <c r="AC143" s="2">
        <v>5.05</v>
      </c>
      <c r="AD143" s="2">
        <v>5.05</v>
      </c>
      <c r="AE143" s="2">
        <v>5.05</v>
      </c>
      <c r="AF143" s="2">
        <v>5.05</v>
      </c>
      <c r="AG143" s="2">
        <v>5.05</v>
      </c>
      <c r="AH143" s="2">
        <v>5.05</v>
      </c>
      <c r="AI143" s="2">
        <v>5.05</v>
      </c>
      <c r="AJ143" s="2">
        <v>5.05</v>
      </c>
      <c r="AK143" s="2">
        <v>5.05</v>
      </c>
      <c r="AL143" s="2">
        <v>5.05</v>
      </c>
      <c r="AM143" s="2">
        <v>5.05</v>
      </c>
      <c r="AO143" s="33">
        <v>296850.12</v>
      </c>
      <c r="AP143" s="33">
        <v>205776.1</v>
      </c>
      <c r="AQ143" s="33">
        <v>150816.57999999999</v>
      </c>
      <c r="AR143" s="33">
        <v>85359.59</v>
      </c>
      <c r="AS143" s="33">
        <v>192558.3</v>
      </c>
      <c r="AT143" s="33">
        <v>143177.21</v>
      </c>
      <c r="AU143" s="33">
        <v>177712.33</v>
      </c>
      <c r="AV143" s="33">
        <v>216879.97</v>
      </c>
      <c r="AW143" s="33">
        <v>222897.34</v>
      </c>
      <c r="AX143" s="33">
        <v>249000.81</v>
      </c>
      <c r="AY143" s="33">
        <v>196910.2</v>
      </c>
      <c r="AZ143" s="33"/>
      <c r="BA143" s="31">
        <f t="shared" si="404"/>
        <v>4114.75</v>
      </c>
      <c r="BB143" s="31">
        <f t="shared" si="405"/>
        <v>2852.34</v>
      </c>
      <c r="BC143" s="31">
        <f t="shared" si="406"/>
        <v>2090.5300000000002</v>
      </c>
      <c r="BD143" s="31">
        <f t="shared" si="407"/>
        <v>6761.16</v>
      </c>
      <c r="BE143" s="31">
        <f t="shared" si="408"/>
        <v>15252.14</v>
      </c>
      <c r="BF143" s="31">
        <f t="shared" si="409"/>
        <v>11340.77</v>
      </c>
      <c r="BG143" s="31">
        <f t="shared" si="410"/>
        <v>19002.900000000001</v>
      </c>
      <c r="BH143" s="31">
        <f t="shared" si="411"/>
        <v>23191.13</v>
      </c>
      <c r="BI143" s="31">
        <f t="shared" si="412"/>
        <v>23834.57</v>
      </c>
      <c r="BJ143" s="31">
        <f t="shared" si="413"/>
        <v>13805.99</v>
      </c>
      <c r="BK143" s="31">
        <f t="shared" si="414"/>
        <v>10917.79</v>
      </c>
      <c r="BL143" s="31">
        <f t="shared" si="415"/>
        <v>0</v>
      </c>
      <c r="BM143" s="6">
        <f t="shared" ca="1" si="353"/>
        <v>5.2699999999999997E-2</v>
      </c>
      <c r="BN143" s="6">
        <f t="shared" ca="1" si="353"/>
        <v>5.2699999999999997E-2</v>
      </c>
      <c r="BO143" s="6">
        <f t="shared" ca="1" si="353"/>
        <v>5.2699999999999997E-2</v>
      </c>
      <c r="BP143" s="6">
        <f t="shared" ca="1" si="353"/>
        <v>5.2699999999999997E-2</v>
      </c>
      <c r="BQ143" s="6">
        <f t="shared" ca="1" si="353"/>
        <v>5.2699999999999997E-2</v>
      </c>
      <c r="BR143" s="6">
        <f t="shared" ca="1" si="353"/>
        <v>5.2699999999999997E-2</v>
      </c>
      <c r="BS143" s="6">
        <f t="shared" ca="1" si="353"/>
        <v>5.2699999999999997E-2</v>
      </c>
      <c r="BT143" s="6">
        <f t="shared" ca="1" si="353"/>
        <v>5.2699999999999997E-2</v>
      </c>
      <c r="BU143" s="6">
        <f t="shared" ca="1" si="353"/>
        <v>5.2699999999999997E-2</v>
      </c>
      <c r="BV143" s="6">
        <f t="shared" ca="1" si="353"/>
        <v>5.2699999999999997E-2</v>
      </c>
      <c r="BW143" s="6">
        <f t="shared" ca="1" si="353"/>
        <v>5.2699999999999997E-2</v>
      </c>
      <c r="BX143" s="6">
        <f t="shared" ca="1" si="353"/>
        <v>5.2699999999999997E-2</v>
      </c>
      <c r="BY143" s="31">
        <f t="shared" ca="1" si="354"/>
        <v>309782.2</v>
      </c>
      <c r="BZ143" s="31">
        <f t="shared" ca="1" si="355"/>
        <v>214740.6</v>
      </c>
      <c r="CA143" s="31">
        <f t="shared" ca="1" si="356"/>
        <v>157386.79999999999</v>
      </c>
      <c r="CB143" s="31">
        <f t="shared" ca="1" si="357"/>
        <v>89078.23</v>
      </c>
      <c r="CC143" s="31">
        <f t="shared" ca="1" si="358"/>
        <v>200946.98</v>
      </c>
      <c r="CD143" s="31">
        <f t="shared" ca="1" si="359"/>
        <v>149414.63</v>
      </c>
      <c r="CE143" s="31">
        <f t="shared" ca="1" si="360"/>
        <v>185454.26</v>
      </c>
      <c r="CF143" s="31">
        <f t="shared" ca="1" si="361"/>
        <v>226328.21</v>
      </c>
      <c r="CG143" s="31">
        <f t="shared" ca="1" si="362"/>
        <v>232607.72</v>
      </c>
      <c r="CH143" s="31">
        <f t="shared" ca="1" si="363"/>
        <v>259848.37</v>
      </c>
      <c r="CI143" s="31">
        <f t="shared" ca="1" si="364"/>
        <v>205488.47</v>
      </c>
      <c r="CJ143" s="31">
        <f t="shared" ca="1" si="365"/>
        <v>0</v>
      </c>
      <c r="CK143" s="32">
        <f t="shared" ca="1" si="416"/>
        <v>32330.21</v>
      </c>
      <c r="CL143" s="32">
        <f t="shared" ca="1" si="417"/>
        <v>22411.26</v>
      </c>
      <c r="CM143" s="32">
        <f t="shared" ca="1" si="418"/>
        <v>16425.57</v>
      </c>
      <c r="CN143" s="32">
        <f t="shared" ca="1" si="419"/>
        <v>9296.59</v>
      </c>
      <c r="CO143" s="32">
        <f t="shared" ca="1" si="420"/>
        <v>20971.7</v>
      </c>
      <c r="CP143" s="32">
        <f t="shared" ca="1" si="421"/>
        <v>15593.56</v>
      </c>
      <c r="CQ143" s="32">
        <f t="shared" ca="1" si="422"/>
        <v>19354.810000000001</v>
      </c>
      <c r="CR143" s="32">
        <f t="shared" ca="1" si="423"/>
        <v>23620.59</v>
      </c>
      <c r="CS143" s="32">
        <f t="shared" ca="1" si="424"/>
        <v>24275.95</v>
      </c>
      <c r="CT143" s="32">
        <f t="shared" ca="1" si="425"/>
        <v>27118.9</v>
      </c>
      <c r="CU143" s="32">
        <f t="shared" ca="1" si="426"/>
        <v>21445.67</v>
      </c>
      <c r="CV143" s="32">
        <f t="shared" ca="1" si="427"/>
        <v>0</v>
      </c>
      <c r="CW143" s="31">
        <f t="shared" ca="1" si="428"/>
        <v>41147.540000000037</v>
      </c>
      <c r="CX143" s="31">
        <f t="shared" ca="1" si="429"/>
        <v>28523.420000000009</v>
      </c>
      <c r="CY143" s="31">
        <f t="shared" ca="1" si="430"/>
        <v>20905.260000000009</v>
      </c>
      <c r="CZ143" s="31">
        <f t="shared" ca="1" si="431"/>
        <v>6254.0699999999961</v>
      </c>
      <c r="DA143" s="31">
        <f t="shared" ca="1" si="432"/>
        <v>14108.240000000034</v>
      </c>
      <c r="DB143" s="31">
        <f t="shared" ca="1" si="433"/>
        <v>10490.21000000001</v>
      </c>
      <c r="DC143" s="31">
        <f t="shared" ca="1" si="434"/>
        <v>8093.8400000000183</v>
      </c>
      <c r="DD143" s="31">
        <f t="shared" ca="1" si="435"/>
        <v>9877.6999999999862</v>
      </c>
      <c r="DE143" s="31">
        <f t="shared" ca="1" si="436"/>
        <v>10151.760000000017</v>
      </c>
      <c r="DF143" s="31">
        <f t="shared" ca="1" si="437"/>
        <v>24160.470000000023</v>
      </c>
      <c r="DG143" s="31">
        <f t="shared" ca="1" si="438"/>
        <v>19106.150000000001</v>
      </c>
      <c r="DH143" s="31">
        <f t="shared" ca="1" si="439"/>
        <v>0</v>
      </c>
      <c r="DI143" s="32">
        <f t="shared" ca="1" si="368"/>
        <v>2057.38</v>
      </c>
      <c r="DJ143" s="32">
        <f t="shared" ca="1" si="369"/>
        <v>1426.17</v>
      </c>
      <c r="DK143" s="32">
        <f t="shared" ca="1" si="370"/>
        <v>1045.26</v>
      </c>
      <c r="DL143" s="32">
        <f t="shared" ca="1" si="371"/>
        <v>312.7</v>
      </c>
      <c r="DM143" s="32">
        <f t="shared" ca="1" si="372"/>
        <v>705.41</v>
      </c>
      <c r="DN143" s="32">
        <f t="shared" ca="1" si="373"/>
        <v>524.51</v>
      </c>
      <c r="DO143" s="32">
        <f t="shared" ca="1" si="374"/>
        <v>404.69</v>
      </c>
      <c r="DP143" s="32">
        <f t="shared" ca="1" si="375"/>
        <v>493.88</v>
      </c>
      <c r="DQ143" s="32">
        <f t="shared" ca="1" si="376"/>
        <v>507.59</v>
      </c>
      <c r="DR143" s="32">
        <f t="shared" ca="1" si="377"/>
        <v>1208.02</v>
      </c>
      <c r="DS143" s="32">
        <f t="shared" ca="1" si="378"/>
        <v>955.31</v>
      </c>
      <c r="DT143" s="32">
        <f t="shared" ca="1" si="379"/>
        <v>0</v>
      </c>
      <c r="DU143" s="31">
        <f t="shared" ca="1" si="380"/>
        <v>5562.11</v>
      </c>
      <c r="DV143" s="31">
        <f t="shared" ca="1" si="381"/>
        <v>3801.29</v>
      </c>
      <c r="DW143" s="31">
        <f t="shared" ca="1" si="382"/>
        <v>2748.76</v>
      </c>
      <c r="DX143" s="31">
        <f t="shared" ca="1" si="383"/>
        <v>810.41</v>
      </c>
      <c r="DY143" s="31">
        <f t="shared" ca="1" si="384"/>
        <v>1802.13</v>
      </c>
      <c r="DZ143" s="31">
        <f t="shared" ca="1" si="385"/>
        <v>1319.99</v>
      </c>
      <c r="EA143" s="31">
        <f t="shared" ca="1" si="386"/>
        <v>1003.53</v>
      </c>
      <c r="EB143" s="31">
        <f t="shared" ca="1" si="387"/>
        <v>1205.8800000000001</v>
      </c>
      <c r="EC143" s="31">
        <f t="shared" ca="1" si="388"/>
        <v>1219.99</v>
      </c>
      <c r="ED143" s="31">
        <f t="shared" ca="1" si="389"/>
        <v>2858.92</v>
      </c>
      <c r="EE143" s="31">
        <f t="shared" ca="1" si="390"/>
        <v>2224.4299999999998</v>
      </c>
      <c r="EF143" s="31">
        <f t="shared" ca="1" si="391"/>
        <v>0</v>
      </c>
      <c r="EG143" s="32">
        <f t="shared" ca="1" si="392"/>
        <v>48767.030000000035</v>
      </c>
      <c r="EH143" s="32">
        <f t="shared" ca="1" si="393"/>
        <v>33750.880000000012</v>
      </c>
      <c r="EI143" s="32">
        <f t="shared" ca="1" si="394"/>
        <v>24699.280000000006</v>
      </c>
      <c r="EJ143" s="32">
        <f t="shared" ca="1" si="395"/>
        <v>7377.1799999999957</v>
      </c>
      <c r="EK143" s="32">
        <f t="shared" ca="1" si="396"/>
        <v>16615.780000000035</v>
      </c>
      <c r="EL143" s="32">
        <f t="shared" ca="1" si="397"/>
        <v>12334.71000000001</v>
      </c>
      <c r="EM143" s="32">
        <f t="shared" ca="1" si="398"/>
        <v>9502.0600000000195</v>
      </c>
      <c r="EN143" s="32">
        <f t="shared" ca="1" si="399"/>
        <v>11577.459999999985</v>
      </c>
      <c r="EO143" s="32">
        <f t="shared" ca="1" si="400"/>
        <v>11879.340000000017</v>
      </c>
      <c r="EP143" s="32">
        <f t="shared" ca="1" si="401"/>
        <v>28227.410000000025</v>
      </c>
      <c r="EQ143" s="32">
        <f t="shared" ca="1" si="402"/>
        <v>22285.890000000003</v>
      </c>
      <c r="ER143" s="32">
        <f t="shared" ca="1" si="403"/>
        <v>0</v>
      </c>
    </row>
    <row r="144" spans="1:148" x14ac:dyDescent="0.25">
      <c r="A144" t="s">
        <v>543</v>
      </c>
      <c r="B144" s="1" t="s">
        <v>29</v>
      </c>
      <c r="C144" t="str">
        <f t="shared" ca="1" si="366"/>
        <v>SD6</v>
      </c>
      <c r="D144" t="str">
        <f t="shared" ca="1" si="367"/>
        <v>Sundance #6</v>
      </c>
      <c r="P144" s="48">
        <v>236224.02304999999</v>
      </c>
      <c r="Q144" s="32"/>
      <c r="R144" s="32"/>
      <c r="S144" s="32"/>
      <c r="T144" s="32"/>
      <c r="U144" s="32"/>
      <c r="V144" s="32"/>
      <c r="W144" s="32"/>
      <c r="X144" s="32"/>
      <c r="Y144" s="32"/>
      <c r="Z144" s="32"/>
      <c r="AA144" s="32"/>
      <c r="AB144" s="32">
        <v>5832827.1900000004</v>
      </c>
      <c r="AN144" s="2">
        <v>5.05</v>
      </c>
      <c r="AO144" s="33"/>
      <c r="AP144" s="33"/>
      <c r="AQ144" s="33"/>
      <c r="AR144" s="33"/>
      <c r="AS144" s="33"/>
      <c r="AT144" s="33"/>
      <c r="AU144" s="33"/>
      <c r="AV144" s="33"/>
      <c r="AW144" s="33"/>
      <c r="AX144" s="33"/>
      <c r="AY144" s="33"/>
      <c r="AZ144" s="33">
        <v>294557.77</v>
      </c>
      <c r="BA144" s="31">
        <f t="shared" si="404"/>
        <v>0</v>
      </c>
      <c r="BB144" s="31">
        <f t="shared" si="405"/>
        <v>0</v>
      </c>
      <c r="BC144" s="31">
        <f t="shared" si="406"/>
        <v>0</v>
      </c>
      <c r="BD144" s="31">
        <f t="shared" si="407"/>
        <v>0</v>
      </c>
      <c r="BE144" s="31">
        <f t="shared" si="408"/>
        <v>0</v>
      </c>
      <c r="BF144" s="31">
        <f t="shared" si="409"/>
        <v>0</v>
      </c>
      <c r="BG144" s="31">
        <f t="shared" si="410"/>
        <v>0</v>
      </c>
      <c r="BH144" s="31">
        <f t="shared" si="411"/>
        <v>0</v>
      </c>
      <c r="BI144" s="31">
        <f t="shared" si="412"/>
        <v>0</v>
      </c>
      <c r="BJ144" s="31">
        <f t="shared" si="413"/>
        <v>0</v>
      </c>
      <c r="BK144" s="31">
        <f t="shared" si="414"/>
        <v>0</v>
      </c>
      <c r="BL144" s="31">
        <f t="shared" si="415"/>
        <v>16331.92</v>
      </c>
      <c r="BM144" s="6">
        <f t="shared" ca="1" si="353"/>
        <v>5.1900000000000002E-2</v>
      </c>
      <c r="BN144" s="6">
        <f t="shared" ca="1" si="353"/>
        <v>5.1900000000000002E-2</v>
      </c>
      <c r="BO144" s="6">
        <f t="shared" ca="1" si="353"/>
        <v>5.1900000000000002E-2</v>
      </c>
      <c r="BP144" s="6">
        <f t="shared" ca="1" si="353"/>
        <v>5.1900000000000002E-2</v>
      </c>
      <c r="BQ144" s="6">
        <f t="shared" ca="1" si="353"/>
        <v>5.1900000000000002E-2</v>
      </c>
      <c r="BR144" s="6">
        <f t="shared" ca="1" si="353"/>
        <v>5.1900000000000002E-2</v>
      </c>
      <c r="BS144" s="6">
        <f t="shared" ca="1" si="353"/>
        <v>5.1900000000000002E-2</v>
      </c>
      <c r="BT144" s="6">
        <f t="shared" ca="1" si="353"/>
        <v>5.1900000000000002E-2</v>
      </c>
      <c r="BU144" s="6">
        <f t="shared" ca="1" si="353"/>
        <v>5.1900000000000002E-2</v>
      </c>
      <c r="BV144" s="6">
        <f t="shared" ca="1" si="353"/>
        <v>5.1900000000000002E-2</v>
      </c>
      <c r="BW144" s="6">
        <f t="shared" ca="1" si="353"/>
        <v>5.1900000000000002E-2</v>
      </c>
      <c r="BX144" s="6">
        <f t="shared" ca="1" si="353"/>
        <v>5.1900000000000002E-2</v>
      </c>
      <c r="BY144" s="31">
        <f t="shared" ca="1" si="354"/>
        <v>0</v>
      </c>
      <c r="BZ144" s="31">
        <f t="shared" ca="1" si="355"/>
        <v>0</v>
      </c>
      <c r="CA144" s="31">
        <f t="shared" ca="1" si="356"/>
        <v>0</v>
      </c>
      <c r="CB144" s="31">
        <f t="shared" ca="1" si="357"/>
        <v>0</v>
      </c>
      <c r="CC144" s="31">
        <f t="shared" ca="1" si="358"/>
        <v>0</v>
      </c>
      <c r="CD144" s="31">
        <f t="shared" ca="1" si="359"/>
        <v>0</v>
      </c>
      <c r="CE144" s="31">
        <f t="shared" ca="1" si="360"/>
        <v>0</v>
      </c>
      <c r="CF144" s="31">
        <f t="shared" ca="1" si="361"/>
        <v>0</v>
      </c>
      <c r="CG144" s="31">
        <f t="shared" ca="1" si="362"/>
        <v>0</v>
      </c>
      <c r="CH144" s="31">
        <f t="shared" ca="1" si="363"/>
        <v>0</v>
      </c>
      <c r="CI144" s="31">
        <f t="shared" ca="1" si="364"/>
        <v>0</v>
      </c>
      <c r="CJ144" s="31">
        <f t="shared" ca="1" si="365"/>
        <v>302723.73</v>
      </c>
      <c r="CK144" s="32">
        <f t="shared" ca="1" si="416"/>
        <v>0</v>
      </c>
      <c r="CL144" s="32">
        <f t="shared" ca="1" si="417"/>
        <v>0</v>
      </c>
      <c r="CM144" s="32">
        <f t="shared" ca="1" si="418"/>
        <v>0</v>
      </c>
      <c r="CN144" s="32">
        <f t="shared" ca="1" si="419"/>
        <v>0</v>
      </c>
      <c r="CO144" s="32">
        <f t="shared" ca="1" si="420"/>
        <v>0</v>
      </c>
      <c r="CP144" s="32">
        <f t="shared" ca="1" si="421"/>
        <v>0</v>
      </c>
      <c r="CQ144" s="32">
        <f t="shared" ca="1" si="422"/>
        <v>0</v>
      </c>
      <c r="CR144" s="32">
        <f t="shared" ca="1" si="423"/>
        <v>0</v>
      </c>
      <c r="CS144" s="32">
        <f t="shared" ca="1" si="424"/>
        <v>0</v>
      </c>
      <c r="CT144" s="32">
        <f t="shared" ca="1" si="425"/>
        <v>0</v>
      </c>
      <c r="CU144" s="32">
        <f t="shared" ca="1" si="426"/>
        <v>0</v>
      </c>
      <c r="CV144" s="32">
        <f t="shared" ca="1" si="427"/>
        <v>32080.55</v>
      </c>
      <c r="CW144" s="31">
        <f t="shared" ca="1" si="428"/>
        <v>0</v>
      </c>
      <c r="CX144" s="31">
        <f t="shared" ca="1" si="429"/>
        <v>0</v>
      </c>
      <c r="CY144" s="31">
        <f t="shared" ca="1" si="430"/>
        <v>0</v>
      </c>
      <c r="CZ144" s="31">
        <f t="shared" ca="1" si="431"/>
        <v>0</v>
      </c>
      <c r="DA144" s="31">
        <f t="shared" ca="1" si="432"/>
        <v>0</v>
      </c>
      <c r="DB144" s="31">
        <f t="shared" ca="1" si="433"/>
        <v>0</v>
      </c>
      <c r="DC144" s="31">
        <f t="shared" ca="1" si="434"/>
        <v>0</v>
      </c>
      <c r="DD144" s="31">
        <f t="shared" ca="1" si="435"/>
        <v>0</v>
      </c>
      <c r="DE144" s="31">
        <f t="shared" ca="1" si="436"/>
        <v>0</v>
      </c>
      <c r="DF144" s="31">
        <f t="shared" ca="1" si="437"/>
        <v>0</v>
      </c>
      <c r="DG144" s="31">
        <f t="shared" ca="1" si="438"/>
        <v>0</v>
      </c>
      <c r="DH144" s="31">
        <f t="shared" ca="1" si="439"/>
        <v>23914.589999999953</v>
      </c>
      <c r="DI144" s="32">
        <f t="shared" ca="1" si="368"/>
        <v>0</v>
      </c>
      <c r="DJ144" s="32">
        <f t="shared" ca="1" si="369"/>
        <v>0</v>
      </c>
      <c r="DK144" s="32">
        <f t="shared" ca="1" si="370"/>
        <v>0</v>
      </c>
      <c r="DL144" s="32">
        <f t="shared" ca="1" si="371"/>
        <v>0</v>
      </c>
      <c r="DM144" s="32">
        <f t="shared" ca="1" si="372"/>
        <v>0</v>
      </c>
      <c r="DN144" s="32">
        <f t="shared" ca="1" si="373"/>
        <v>0</v>
      </c>
      <c r="DO144" s="32">
        <f t="shared" ca="1" si="374"/>
        <v>0</v>
      </c>
      <c r="DP144" s="32">
        <f t="shared" ca="1" si="375"/>
        <v>0</v>
      </c>
      <c r="DQ144" s="32">
        <f t="shared" ca="1" si="376"/>
        <v>0</v>
      </c>
      <c r="DR144" s="32">
        <f t="shared" ca="1" si="377"/>
        <v>0</v>
      </c>
      <c r="DS144" s="32">
        <f t="shared" ca="1" si="378"/>
        <v>0</v>
      </c>
      <c r="DT144" s="32">
        <f t="shared" ca="1" si="379"/>
        <v>1195.73</v>
      </c>
      <c r="DU144" s="31">
        <f t="shared" ca="1" si="380"/>
        <v>0</v>
      </c>
      <c r="DV144" s="31">
        <f t="shared" ca="1" si="381"/>
        <v>0</v>
      </c>
      <c r="DW144" s="31">
        <f t="shared" ca="1" si="382"/>
        <v>0</v>
      </c>
      <c r="DX144" s="31">
        <f t="shared" ca="1" si="383"/>
        <v>0</v>
      </c>
      <c r="DY144" s="31">
        <f t="shared" ca="1" si="384"/>
        <v>0</v>
      </c>
      <c r="DZ144" s="31">
        <f t="shared" ca="1" si="385"/>
        <v>0</v>
      </c>
      <c r="EA144" s="31">
        <f t="shared" ca="1" si="386"/>
        <v>0</v>
      </c>
      <c r="EB144" s="31">
        <f t="shared" ca="1" si="387"/>
        <v>0</v>
      </c>
      <c r="EC144" s="31">
        <f t="shared" ca="1" si="388"/>
        <v>0</v>
      </c>
      <c r="ED144" s="31">
        <f t="shared" ca="1" si="389"/>
        <v>0</v>
      </c>
      <c r="EE144" s="31">
        <f t="shared" ca="1" si="390"/>
        <v>0</v>
      </c>
      <c r="EF144" s="31">
        <f t="shared" ca="1" si="391"/>
        <v>2740.15</v>
      </c>
      <c r="EG144" s="32">
        <f t="shared" ca="1" si="392"/>
        <v>0</v>
      </c>
      <c r="EH144" s="32">
        <f t="shared" ca="1" si="393"/>
        <v>0</v>
      </c>
      <c r="EI144" s="32">
        <f t="shared" ca="1" si="394"/>
        <v>0</v>
      </c>
      <c r="EJ144" s="32">
        <f t="shared" ca="1" si="395"/>
        <v>0</v>
      </c>
      <c r="EK144" s="32">
        <f t="shared" ca="1" si="396"/>
        <v>0</v>
      </c>
      <c r="EL144" s="32">
        <f t="shared" ca="1" si="397"/>
        <v>0</v>
      </c>
      <c r="EM144" s="32">
        <f t="shared" ca="1" si="398"/>
        <v>0</v>
      </c>
      <c r="EN144" s="32">
        <f t="shared" ca="1" si="399"/>
        <v>0</v>
      </c>
      <c r="EO144" s="32">
        <f t="shared" ca="1" si="400"/>
        <v>0</v>
      </c>
      <c r="EP144" s="32">
        <f t="shared" ca="1" si="401"/>
        <v>0</v>
      </c>
      <c r="EQ144" s="32">
        <f t="shared" ca="1" si="402"/>
        <v>0</v>
      </c>
      <c r="ER144" s="32">
        <f t="shared" ca="1" si="403"/>
        <v>27850.469999999954</v>
      </c>
    </row>
    <row r="145" spans="1:148" x14ac:dyDescent="0.25">
      <c r="A145" t="s">
        <v>521</v>
      </c>
      <c r="B145" s="1" t="s">
        <v>29</v>
      </c>
      <c r="C145" t="str">
        <f t="shared" ca="1" si="366"/>
        <v>SD6</v>
      </c>
      <c r="D145" t="str">
        <f t="shared" ca="1" si="367"/>
        <v>Sundance #6</v>
      </c>
      <c r="E145" s="48">
        <v>277533.08344000002</v>
      </c>
      <c r="F145" s="48">
        <v>238713.63156000001</v>
      </c>
      <c r="G145" s="48">
        <v>171699.32783160001</v>
      </c>
      <c r="H145" s="48">
        <v>193998.39339099999</v>
      </c>
      <c r="I145" s="48">
        <v>236842.79120000001</v>
      </c>
      <c r="J145" s="48">
        <v>176069.87355250001</v>
      </c>
      <c r="K145" s="48">
        <v>232818.32494260001</v>
      </c>
      <c r="L145" s="48">
        <v>235833.69412999999</v>
      </c>
      <c r="M145" s="48">
        <v>242653.742237</v>
      </c>
      <c r="N145" s="48">
        <v>215328.1498024</v>
      </c>
      <c r="O145" s="48">
        <v>225779.2921084</v>
      </c>
      <c r="Q145" s="32">
        <v>6259212.9100000001</v>
      </c>
      <c r="R145" s="32">
        <v>4152287.52</v>
      </c>
      <c r="S145" s="32">
        <v>2468817.63</v>
      </c>
      <c r="T145" s="32">
        <v>2766223.56</v>
      </c>
      <c r="U145" s="32">
        <v>3893679.76</v>
      </c>
      <c r="V145" s="32">
        <v>2810944.88</v>
      </c>
      <c r="W145" s="32">
        <v>4247560.3099999996</v>
      </c>
      <c r="X145" s="32">
        <v>4262364.5</v>
      </c>
      <c r="Y145" s="32">
        <v>4327868.3499999996</v>
      </c>
      <c r="Z145" s="32">
        <v>5307618.66</v>
      </c>
      <c r="AA145" s="32">
        <v>3763286.26</v>
      </c>
      <c r="AB145" s="32"/>
      <c r="AC145" s="2">
        <v>5.05</v>
      </c>
      <c r="AD145" s="2">
        <v>5.05</v>
      </c>
      <c r="AE145" s="2">
        <v>5.05</v>
      </c>
      <c r="AF145" s="2">
        <v>5.05</v>
      </c>
      <c r="AG145" s="2">
        <v>5.05</v>
      </c>
      <c r="AH145" s="2">
        <v>5.05</v>
      </c>
      <c r="AI145" s="2">
        <v>5.05</v>
      </c>
      <c r="AJ145" s="2">
        <v>5.05</v>
      </c>
      <c r="AK145" s="2">
        <v>5.05</v>
      </c>
      <c r="AL145" s="2">
        <v>5.05</v>
      </c>
      <c r="AM145" s="2">
        <v>5.05</v>
      </c>
      <c r="AO145" s="33">
        <v>316090.25</v>
      </c>
      <c r="AP145" s="33">
        <v>209690.52</v>
      </c>
      <c r="AQ145" s="33">
        <v>124675.29</v>
      </c>
      <c r="AR145" s="33">
        <v>139694.29</v>
      </c>
      <c r="AS145" s="33">
        <v>196630.83</v>
      </c>
      <c r="AT145" s="33">
        <v>141952.72</v>
      </c>
      <c r="AU145" s="33">
        <v>214501.8</v>
      </c>
      <c r="AV145" s="33">
        <v>215249.41</v>
      </c>
      <c r="AW145" s="33">
        <v>218557.35</v>
      </c>
      <c r="AX145" s="33">
        <v>268034.74</v>
      </c>
      <c r="AY145" s="33">
        <v>190045.96</v>
      </c>
      <c r="AZ145" s="33"/>
      <c r="BA145" s="31">
        <f t="shared" si="404"/>
        <v>4381.45</v>
      </c>
      <c r="BB145" s="31">
        <f t="shared" si="405"/>
        <v>2906.6</v>
      </c>
      <c r="BC145" s="31">
        <f t="shared" si="406"/>
        <v>1728.17</v>
      </c>
      <c r="BD145" s="31">
        <f t="shared" si="407"/>
        <v>11064.89</v>
      </c>
      <c r="BE145" s="31">
        <f t="shared" si="408"/>
        <v>15574.72</v>
      </c>
      <c r="BF145" s="31">
        <f t="shared" si="409"/>
        <v>11243.78</v>
      </c>
      <c r="BG145" s="31">
        <f t="shared" si="410"/>
        <v>22936.83</v>
      </c>
      <c r="BH145" s="31">
        <f t="shared" si="411"/>
        <v>23016.77</v>
      </c>
      <c r="BI145" s="31">
        <f t="shared" si="412"/>
        <v>23370.49</v>
      </c>
      <c r="BJ145" s="31">
        <f t="shared" si="413"/>
        <v>14861.33</v>
      </c>
      <c r="BK145" s="31">
        <f t="shared" si="414"/>
        <v>10537.2</v>
      </c>
      <c r="BL145" s="31">
        <f t="shared" si="415"/>
        <v>0</v>
      </c>
      <c r="BM145" s="6">
        <f t="shared" ca="1" si="353"/>
        <v>5.1900000000000002E-2</v>
      </c>
      <c r="BN145" s="6">
        <f t="shared" ca="1" si="353"/>
        <v>5.1900000000000002E-2</v>
      </c>
      <c r="BO145" s="6">
        <f t="shared" ca="1" si="353"/>
        <v>5.1900000000000002E-2</v>
      </c>
      <c r="BP145" s="6">
        <f t="shared" ca="1" si="353"/>
        <v>5.1900000000000002E-2</v>
      </c>
      <c r="BQ145" s="6">
        <f t="shared" ca="1" si="353"/>
        <v>5.1900000000000002E-2</v>
      </c>
      <c r="BR145" s="6">
        <f t="shared" ca="1" si="353"/>
        <v>5.1900000000000002E-2</v>
      </c>
      <c r="BS145" s="6">
        <f t="shared" ref="BM145:BX166" ca="1" si="440">VLOOKUP($C145,LossFactorLookup,3,FALSE)</f>
        <v>5.1900000000000002E-2</v>
      </c>
      <c r="BT145" s="6">
        <f t="shared" ca="1" si="440"/>
        <v>5.1900000000000002E-2</v>
      </c>
      <c r="BU145" s="6">
        <f t="shared" ca="1" si="440"/>
        <v>5.1900000000000002E-2</v>
      </c>
      <c r="BV145" s="6">
        <f t="shared" ca="1" si="440"/>
        <v>5.1900000000000002E-2</v>
      </c>
      <c r="BW145" s="6">
        <f t="shared" ca="1" si="440"/>
        <v>5.1900000000000002E-2</v>
      </c>
      <c r="BX145" s="6">
        <f t="shared" ca="1" si="440"/>
        <v>5.1900000000000002E-2</v>
      </c>
      <c r="BY145" s="31">
        <f t="shared" ca="1" si="354"/>
        <v>324853.15000000002</v>
      </c>
      <c r="BZ145" s="31">
        <f t="shared" ca="1" si="355"/>
        <v>215503.72</v>
      </c>
      <c r="CA145" s="31">
        <f t="shared" ca="1" si="356"/>
        <v>128131.63</v>
      </c>
      <c r="CB145" s="31">
        <f t="shared" ca="1" si="357"/>
        <v>143567</v>
      </c>
      <c r="CC145" s="31">
        <f t="shared" ca="1" si="358"/>
        <v>202081.98</v>
      </c>
      <c r="CD145" s="31">
        <f t="shared" ca="1" si="359"/>
        <v>145888.04</v>
      </c>
      <c r="CE145" s="31">
        <f t="shared" ca="1" si="360"/>
        <v>220448.38</v>
      </c>
      <c r="CF145" s="31">
        <f t="shared" ca="1" si="361"/>
        <v>221216.72</v>
      </c>
      <c r="CG145" s="31">
        <f t="shared" ca="1" si="362"/>
        <v>224616.37</v>
      </c>
      <c r="CH145" s="31">
        <f t="shared" ca="1" si="363"/>
        <v>275465.40999999997</v>
      </c>
      <c r="CI145" s="31">
        <f t="shared" ca="1" si="364"/>
        <v>195314.56</v>
      </c>
      <c r="CJ145" s="31">
        <f t="shared" ca="1" si="365"/>
        <v>0</v>
      </c>
      <c r="CK145" s="32">
        <f t="shared" ca="1" si="416"/>
        <v>34425.67</v>
      </c>
      <c r="CL145" s="32">
        <f t="shared" ca="1" si="417"/>
        <v>22837.58</v>
      </c>
      <c r="CM145" s="32">
        <f t="shared" ca="1" si="418"/>
        <v>13578.5</v>
      </c>
      <c r="CN145" s="32">
        <f t="shared" ca="1" si="419"/>
        <v>15214.23</v>
      </c>
      <c r="CO145" s="32">
        <f t="shared" ca="1" si="420"/>
        <v>21415.24</v>
      </c>
      <c r="CP145" s="32">
        <f t="shared" ca="1" si="421"/>
        <v>15460.2</v>
      </c>
      <c r="CQ145" s="32">
        <f t="shared" ca="1" si="422"/>
        <v>23361.58</v>
      </c>
      <c r="CR145" s="32">
        <f t="shared" ca="1" si="423"/>
        <v>23443</v>
      </c>
      <c r="CS145" s="32">
        <f t="shared" ca="1" si="424"/>
        <v>23803.279999999999</v>
      </c>
      <c r="CT145" s="32">
        <f t="shared" ca="1" si="425"/>
        <v>29191.9</v>
      </c>
      <c r="CU145" s="32">
        <f t="shared" ca="1" si="426"/>
        <v>20698.07</v>
      </c>
      <c r="CV145" s="32">
        <f t="shared" ca="1" si="427"/>
        <v>0</v>
      </c>
      <c r="CW145" s="31">
        <f t="shared" ca="1" si="428"/>
        <v>38807.12000000001</v>
      </c>
      <c r="CX145" s="31">
        <f t="shared" ca="1" si="429"/>
        <v>25744.18</v>
      </c>
      <c r="CY145" s="31">
        <f t="shared" ca="1" si="430"/>
        <v>15306.670000000011</v>
      </c>
      <c r="CZ145" s="31">
        <f t="shared" ca="1" si="431"/>
        <v>8022.0500000000029</v>
      </c>
      <c r="DA145" s="31">
        <f t="shared" ca="1" si="432"/>
        <v>11291.670000000015</v>
      </c>
      <c r="DB145" s="31">
        <f t="shared" ca="1" si="433"/>
        <v>8151.740000000018</v>
      </c>
      <c r="DC145" s="31">
        <f t="shared" ca="1" si="434"/>
        <v>6371.3300000000309</v>
      </c>
      <c r="DD145" s="31">
        <f t="shared" ca="1" si="435"/>
        <v>6393.5399999999972</v>
      </c>
      <c r="DE145" s="31">
        <f t="shared" ca="1" si="436"/>
        <v>6491.8099999999868</v>
      </c>
      <c r="DF145" s="31">
        <f t="shared" ca="1" si="437"/>
        <v>21761.240000000005</v>
      </c>
      <c r="DG145" s="31">
        <f t="shared" ca="1" si="438"/>
        <v>15429.470000000012</v>
      </c>
      <c r="DH145" s="31">
        <f t="shared" ca="1" si="439"/>
        <v>0</v>
      </c>
      <c r="DI145" s="32">
        <f t="shared" ca="1" si="368"/>
        <v>1940.36</v>
      </c>
      <c r="DJ145" s="32">
        <f t="shared" ca="1" si="369"/>
        <v>1287.21</v>
      </c>
      <c r="DK145" s="32">
        <f t="shared" ca="1" si="370"/>
        <v>765.33</v>
      </c>
      <c r="DL145" s="32">
        <f t="shared" ca="1" si="371"/>
        <v>401.1</v>
      </c>
      <c r="DM145" s="32">
        <f t="shared" ca="1" si="372"/>
        <v>564.58000000000004</v>
      </c>
      <c r="DN145" s="32">
        <f t="shared" ca="1" si="373"/>
        <v>407.59</v>
      </c>
      <c r="DO145" s="32">
        <f t="shared" ca="1" si="374"/>
        <v>318.57</v>
      </c>
      <c r="DP145" s="32">
        <f t="shared" ca="1" si="375"/>
        <v>319.68</v>
      </c>
      <c r="DQ145" s="32">
        <f t="shared" ca="1" si="376"/>
        <v>324.58999999999997</v>
      </c>
      <c r="DR145" s="32">
        <f t="shared" ca="1" si="377"/>
        <v>1088.06</v>
      </c>
      <c r="DS145" s="32">
        <f t="shared" ca="1" si="378"/>
        <v>771.47</v>
      </c>
      <c r="DT145" s="32">
        <f t="shared" ca="1" si="379"/>
        <v>0</v>
      </c>
      <c r="DU145" s="31">
        <f t="shared" ca="1" si="380"/>
        <v>5245.75</v>
      </c>
      <c r="DV145" s="31">
        <f t="shared" ca="1" si="381"/>
        <v>3430.9</v>
      </c>
      <c r="DW145" s="31">
        <f t="shared" ca="1" si="382"/>
        <v>2012.62</v>
      </c>
      <c r="DX145" s="31">
        <f t="shared" ca="1" si="383"/>
        <v>1039.5</v>
      </c>
      <c r="DY145" s="31">
        <f t="shared" ca="1" si="384"/>
        <v>1442.36</v>
      </c>
      <c r="DZ145" s="31">
        <f t="shared" ca="1" si="385"/>
        <v>1025.74</v>
      </c>
      <c r="EA145" s="31">
        <f t="shared" ca="1" si="386"/>
        <v>789.96</v>
      </c>
      <c r="EB145" s="31">
        <f t="shared" ca="1" si="387"/>
        <v>780.53</v>
      </c>
      <c r="EC145" s="31">
        <f t="shared" ca="1" si="388"/>
        <v>780.15</v>
      </c>
      <c r="ED145" s="31">
        <f t="shared" ca="1" si="389"/>
        <v>2575.02</v>
      </c>
      <c r="EE145" s="31">
        <f t="shared" ca="1" si="390"/>
        <v>1796.37</v>
      </c>
      <c r="EF145" s="31">
        <f t="shared" ca="1" si="391"/>
        <v>0</v>
      </c>
      <c r="EG145" s="32">
        <f t="shared" ca="1" si="392"/>
        <v>45993.23000000001</v>
      </c>
      <c r="EH145" s="32">
        <f t="shared" ca="1" si="393"/>
        <v>30462.29</v>
      </c>
      <c r="EI145" s="32">
        <f t="shared" ca="1" si="394"/>
        <v>18084.62000000001</v>
      </c>
      <c r="EJ145" s="32">
        <f t="shared" ca="1" si="395"/>
        <v>9462.6500000000033</v>
      </c>
      <c r="EK145" s="32">
        <f t="shared" ca="1" si="396"/>
        <v>13298.610000000015</v>
      </c>
      <c r="EL145" s="32">
        <f t="shared" ca="1" si="397"/>
        <v>9585.0700000000179</v>
      </c>
      <c r="EM145" s="32">
        <f t="shared" ca="1" si="398"/>
        <v>7479.8600000000306</v>
      </c>
      <c r="EN145" s="32">
        <f t="shared" ca="1" si="399"/>
        <v>7493.7499999999973</v>
      </c>
      <c r="EO145" s="32">
        <f t="shared" ca="1" si="400"/>
        <v>7596.5499999999865</v>
      </c>
      <c r="EP145" s="32">
        <f t="shared" ca="1" si="401"/>
        <v>25424.320000000007</v>
      </c>
      <c r="EQ145" s="32">
        <f t="shared" ca="1" si="402"/>
        <v>17997.310000000012</v>
      </c>
      <c r="ER145" s="32">
        <f t="shared" ca="1" si="403"/>
        <v>0</v>
      </c>
    </row>
    <row r="146" spans="1:148" x14ac:dyDescent="0.25">
      <c r="A146" t="s">
        <v>543</v>
      </c>
      <c r="B146" s="1" t="s">
        <v>30</v>
      </c>
      <c r="C146" t="str">
        <f t="shared" ca="1" si="366"/>
        <v>SH1</v>
      </c>
      <c r="D146" t="str">
        <f t="shared" ca="1" si="367"/>
        <v>Sheerness #1</v>
      </c>
      <c r="P146" s="48">
        <v>273104.47870739998</v>
      </c>
      <c r="Q146" s="32"/>
      <c r="R146" s="32"/>
      <c r="S146" s="32"/>
      <c r="T146" s="32"/>
      <c r="U146" s="32"/>
      <c r="V146" s="32"/>
      <c r="W146" s="32"/>
      <c r="X146" s="32"/>
      <c r="Y146" s="32"/>
      <c r="Z146" s="32"/>
      <c r="AA146" s="32"/>
      <c r="AB146" s="32">
        <v>6681258.46</v>
      </c>
      <c r="AN146" s="2">
        <v>4.53</v>
      </c>
      <c r="AO146" s="33"/>
      <c r="AP146" s="33"/>
      <c r="AQ146" s="33"/>
      <c r="AR146" s="33"/>
      <c r="AS146" s="33"/>
      <c r="AT146" s="33"/>
      <c r="AU146" s="33"/>
      <c r="AV146" s="33"/>
      <c r="AW146" s="33"/>
      <c r="AX146" s="33"/>
      <c r="AY146" s="33"/>
      <c r="AZ146" s="33">
        <v>302661.01</v>
      </c>
      <c r="BA146" s="31">
        <f t="shared" si="404"/>
        <v>0</v>
      </c>
      <c r="BB146" s="31">
        <f t="shared" si="405"/>
        <v>0</v>
      </c>
      <c r="BC146" s="31">
        <f t="shared" si="406"/>
        <v>0</v>
      </c>
      <c r="BD146" s="31">
        <f t="shared" si="407"/>
        <v>0</v>
      </c>
      <c r="BE146" s="31">
        <f t="shared" si="408"/>
        <v>0</v>
      </c>
      <c r="BF146" s="31">
        <f t="shared" si="409"/>
        <v>0</v>
      </c>
      <c r="BG146" s="31">
        <f t="shared" si="410"/>
        <v>0</v>
      </c>
      <c r="BH146" s="31">
        <f t="shared" si="411"/>
        <v>0</v>
      </c>
      <c r="BI146" s="31">
        <f t="shared" si="412"/>
        <v>0</v>
      </c>
      <c r="BJ146" s="31">
        <f t="shared" si="413"/>
        <v>0</v>
      </c>
      <c r="BK146" s="31">
        <f t="shared" si="414"/>
        <v>0</v>
      </c>
      <c r="BL146" s="31">
        <f t="shared" si="415"/>
        <v>18707.52</v>
      </c>
      <c r="BM146" s="6">
        <f t="shared" ca="1" si="440"/>
        <v>4.7E-2</v>
      </c>
      <c r="BN146" s="6">
        <f t="shared" ca="1" si="440"/>
        <v>4.7E-2</v>
      </c>
      <c r="BO146" s="6">
        <f t="shared" ca="1" si="440"/>
        <v>4.7E-2</v>
      </c>
      <c r="BP146" s="6">
        <f t="shared" ca="1" si="440"/>
        <v>4.7E-2</v>
      </c>
      <c r="BQ146" s="6">
        <f t="shared" ca="1" si="440"/>
        <v>4.7E-2</v>
      </c>
      <c r="BR146" s="6">
        <f t="shared" ca="1" si="440"/>
        <v>4.7E-2</v>
      </c>
      <c r="BS146" s="6">
        <f t="shared" ca="1" si="440"/>
        <v>4.7E-2</v>
      </c>
      <c r="BT146" s="6">
        <f t="shared" ca="1" si="440"/>
        <v>4.7E-2</v>
      </c>
      <c r="BU146" s="6">
        <f t="shared" ca="1" si="440"/>
        <v>4.7E-2</v>
      </c>
      <c r="BV146" s="6">
        <f t="shared" ca="1" si="440"/>
        <v>4.7E-2</v>
      </c>
      <c r="BW146" s="6">
        <f t="shared" ca="1" si="440"/>
        <v>4.7E-2</v>
      </c>
      <c r="BX146" s="6">
        <f t="shared" ca="1" si="440"/>
        <v>4.7E-2</v>
      </c>
      <c r="BY146" s="31">
        <f t="shared" ca="1" si="354"/>
        <v>0</v>
      </c>
      <c r="BZ146" s="31">
        <f t="shared" ca="1" si="355"/>
        <v>0</v>
      </c>
      <c r="CA146" s="31">
        <f t="shared" ca="1" si="356"/>
        <v>0</v>
      </c>
      <c r="CB146" s="31">
        <f t="shared" ca="1" si="357"/>
        <v>0</v>
      </c>
      <c r="CC146" s="31">
        <f t="shared" ca="1" si="358"/>
        <v>0</v>
      </c>
      <c r="CD146" s="31">
        <f t="shared" ca="1" si="359"/>
        <v>0</v>
      </c>
      <c r="CE146" s="31">
        <f t="shared" ca="1" si="360"/>
        <v>0</v>
      </c>
      <c r="CF146" s="31">
        <f t="shared" ca="1" si="361"/>
        <v>0</v>
      </c>
      <c r="CG146" s="31">
        <f t="shared" ca="1" si="362"/>
        <v>0</v>
      </c>
      <c r="CH146" s="31">
        <f t="shared" ca="1" si="363"/>
        <v>0</v>
      </c>
      <c r="CI146" s="31">
        <f t="shared" ca="1" si="364"/>
        <v>0</v>
      </c>
      <c r="CJ146" s="31">
        <f t="shared" ca="1" si="365"/>
        <v>314019.15000000002</v>
      </c>
      <c r="CK146" s="32">
        <f t="shared" ca="1" si="416"/>
        <v>0</v>
      </c>
      <c r="CL146" s="32">
        <f t="shared" ca="1" si="417"/>
        <v>0</v>
      </c>
      <c r="CM146" s="32">
        <f t="shared" ca="1" si="418"/>
        <v>0</v>
      </c>
      <c r="CN146" s="32">
        <f t="shared" ca="1" si="419"/>
        <v>0</v>
      </c>
      <c r="CO146" s="32">
        <f t="shared" ca="1" si="420"/>
        <v>0</v>
      </c>
      <c r="CP146" s="32">
        <f t="shared" ca="1" si="421"/>
        <v>0</v>
      </c>
      <c r="CQ146" s="32">
        <f t="shared" ca="1" si="422"/>
        <v>0</v>
      </c>
      <c r="CR146" s="32">
        <f t="shared" ca="1" si="423"/>
        <v>0</v>
      </c>
      <c r="CS146" s="32">
        <f t="shared" ca="1" si="424"/>
        <v>0</v>
      </c>
      <c r="CT146" s="32">
        <f t="shared" ca="1" si="425"/>
        <v>0</v>
      </c>
      <c r="CU146" s="32">
        <f t="shared" ca="1" si="426"/>
        <v>0</v>
      </c>
      <c r="CV146" s="32">
        <f t="shared" ca="1" si="427"/>
        <v>36746.92</v>
      </c>
      <c r="CW146" s="31">
        <f t="shared" ca="1" si="428"/>
        <v>0</v>
      </c>
      <c r="CX146" s="31">
        <f t="shared" ca="1" si="429"/>
        <v>0</v>
      </c>
      <c r="CY146" s="31">
        <f t="shared" ca="1" si="430"/>
        <v>0</v>
      </c>
      <c r="CZ146" s="31">
        <f t="shared" ca="1" si="431"/>
        <v>0</v>
      </c>
      <c r="DA146" s="31">
        <f t="shared" ca="1" si="432"/>
        <v>0</v>
      </c>
      <c r="DB146" s="31">
        <f t="shared" ca="1" si="433"/>
        <v>0</v>
      </c>
      <c r="DC146" s="31">
        <f t="shared" ca="1" si="434"/>
        <v>0</v>
      </c>
      <c r="DD146" s="31">
        <f t="shared" ca="1" si="435"/>
        <v>0</v>
      </c>
      <c r="DE146" s="31">
        <f t="shared" ca="1" si="436"/>
        <v>0</v>
      </c>
      <c r="DF146" s="31">
        <f t="shared" ca="1" si="437"/>
        <v>0</v>
      </c>
      <c r="DG146" s="31">
        <f t="shared" ca="1" si="438"/>
        <v>0</v>
      </c>
      <c r="DH146" s="31">
        <f t="shared" ca="1" si="439"/>
        <v>29397.539999999997</v>
      </c>
      <c r="DI146" s="32">
        <f t="shared" ca="1" si="368"/>
        <v>0</v>
      </c>
      <c r="DJ146" s="32">
        <f t="shared" ca="1" si="369"/>
        <v>0</v>
      </c>
      <c r="DK146" s="32">
        <f t="shared" ca="1" si="370"/>
        <v>0</v>
      </c>
      <c r="DL146" s="32">
        <f t="shared" ca="1" si="371"/>
        <v>0</v>
      </c>
      <c r="DM146" s="32">
        <f t="shared" ca="1" si="372"/>
        <v>0</v>
      </c>
      <c r="DN146" s="32">
        <f t="shared" ca="1" si="373"/>
        <v>0</v>
      </c>
      <c r="DO146" s="32">
        <f t="shared" ca="1" si="374"/>
        <v>0</v>
      </c>
      <c r="DP146" s="32">
        <f t="shared" ca="1" si="375"/>
        <v>0</v>
      </c>
      <c r="DQ146" s="32">
        <f t="shared" ca="1" si="376"/>
        <v>0</v>
      </c>
      <c r="DR146" s="32">
        <f t="shared" ca="1" si="377"/>
        <v>0</v>
      </c>
      <c r="DS146" s="32">
        <f t="shared" ca="1" si="378"/>
        <v>0</v>
      </c>
      <c r="DT146" s="32">
        <f t="shared" ca="1" si="379"/>
        <v>1469.88</v>
      </c>
      <c r="DU146" s="31">
        <f t="shared" ca="1" si="380"/>
        <v>0</v>
      </c>
      <c r="DV146" s="31">
        <f t="shared" ca="1" si="381"/>
        <v>0</v>
      </c>
      <c r="DW146" s="31">
        <f t="shared" ca="1" si="382"/>
        <v>0</v>
      </c>
      <c r="DX146" s="31">
        <f t="shared" ca="1" si="383"/>
        <v>0</v>
      </c>
      <c r="DY146" s="31">
        <f t="shared" ca="1" si="384"/>
        <v>0</v>
      </c>
      <c r="DZ146" s="31">
        <f t="shared" ca="1" si="385"/>
        <v>0</v>
      </c>
      <c r="EA146" s="31">
        <f t="shared" ca="1" si="386"/>
        <v>0</v>
      </c>
      <c r="EB146" s="31">
        <f t="shared" ca="1" si="387"/>
        <v>0</v>
      </c>
      <c r="EC146" s="31">
        <f t="shared" ca="1" si="388"/>
        <v>0</v>
      </c>
      <c r="ED146" s="31">
        <f t="shared" ca="1" si="389"/>
        <v>0</v>
      </c>
      <c r="EE146" s="31">
        <f t="shared" ca="1" si="390"/>
        <v>0</v>
      </c>
      <c r="EF146" s="31">
        <f t="shared" ca="1" si="391"/>
        <v>3368.39</v>
      </c>
      <c r="EG146" s="32">
        <f t="shared" ca="1" si="392"/>
        <v>0</v>
      </c>
      <c r="EH146" s="32">
        <f t="shared" ca="1" si="393"/>
        <v>0</v>
      </c>
      <c r="EI146" s="32">
        <f t="shared" ca="1" si="394"/>
        <v>0</v>
      </c>
      <c r="EJ146" s="32">
        <f t="shared" ca="1" si="395"/>
        <v>0</v>
      </c>
      <c r="EK146" s="32">
        <f t="shared" ca="1" si="396"/>
        <v>0</v>
      </c>
      <c r="EL146" s="32">
        <f t="shared" ca="1" si="397"/>
        <v>0</v>
      </c>
      <c r="EM146" s="32">
        <f t="shared" ca="1" si="398"/>
        <v>0</v>
      </c>
      <c r="EN146" s="32">
        <f t="shared" ca="1" si="399"/>
        <v>0</v>
      </c>
      <c r="EO146" s="32">
        <f t="shared" ca="1" si="400"/>
        <v>0</v>
      </c>
      <c r="EP146" s="32">
        <f t="shared" ca="1" si="401"/>
        <v>0</v>
      </c>
      <c r="EQ146" s="32">
        <f t="shared" ca="1" si="402"/>
        <v>0</v>
      </c>
      <c r="ER146" s="32">
        <f t="shared" ca="1" si="403"/>
        <v>34235.81</v>
      </c>
    </row>
    <row r="147" spans="1:148" x14ac:dyDescent="0.25">
      <c r="A147" t="s">
        <v>467</v>
      </c>
      <c r="B147" s="1" t="s">
        <v>30</v>
      </c>
      <c r="C147" t="str">
        <f t="shared" ca="1" si="366"/>
        <v>SH1</v>
      </c>
      <c r="D147" t="str">
        <f t="shared" ca="1" si="367"/>
        <v>Sheerness #1</v>
      </c>
      <c r="E147" s="48">
        <v>203131.95193539999</v>
      </c>
      <c r="F147" s="48">
        <v>168710.25740249999</v>
      </c>
      <c r="G147" s="48">
        <v>188260.93750599999</v>
      </c>
      <c r="H147" s="48">
        <v>172204.07454060001</v>
      </c>
      <c r="I147" s="48">
        <v>195886.9213326</v>
      </c>
      <c r="J147" s="48">
        <v>166652.05099700001</v>
      </c>
      <c r="K147" s="48">
        <v>231829.76949159999</v>
      </c>
      <c r="L147" s="48">
        <v>223019.72000900001</v>
      </c>
      <c r="M147" s="48">
        <v>226176.43658370001</v>
      </c>
      <c r="N147" s="48">
        <v>282471.71480630001</v>
      </c>
      <c r="O147" s="48">
        <v>231571.39784240001</v>
      </c>
      <c r="Q147" s="32">
        <v>4577817.72</v>
      </c>
      <c r="R147" s="32">
        <v>3044946.11</v>
      </c>
      <c r="S147" s="32">
        <v>2904776.96</v>
      </c>
      <c r="T147" s="32">
        <v>2489926</v>
      </c>
      <c r="U147" s="32">
        <v>3330717.3</v>
      </c>
      <c r="V147" s="32">
        <v>2780662.77</v>
      </c>
      <c r="W147" s="32">
        <v>4373011.93</v>
      </c>
      <c r="X147" s="32">
        <v>4200064.28</v>
      </c>
      <c r="Y147" s="32">
        <v>4142138.81</v>
      </c>
      <c r="Z147" s="32">
        <v>7202159.1699999999</v>
      </c>
      <c r="AA147" s="32">
        <v>3910646.86</v>
      </c>
      <c r="AB147" s="32"/>
      <c r="AC147" s="2">
        <v>4.53</v>
      </c>
      <c r="AD147" s="2">
        <v>4.53</v>
      </c>
      <c r="AE147" s="2">
        <v>4.53</v>
      </c>
      <c r="AF147" s="2">
        <v>4.53</v>
      </c>
      <c r="AG147" s="2">
        <v>4.53</v>
      </c>
      <c r="AH147" s="2">
        <v>4.53</v>
      </c>
      <c r="AI147" s="2">
        <v>4.53</v>
      </c>
      <c r="AJ147" s="2">
        <v>4.53</v>
      </c>
      <c r="AK147" s="2">
        <v>4.53</v>
      </c>
      <c r="AL147" s="2">
        <v>4.53</v>
      </c>
      <c r="AM147" s="2">
        <v>4.53</v>
      </c>
      <c r="AO147" s="33">
        <v>207375.14</v>
      </c>
      <c r="AP147" s="33">
        <v>137936.06</v>
      </c>
      <c r="AQ147" s="33">
        <v>131586.4</v>
      </c>
      <c r="AR147" s="33">
        <v>112793.65</v>
      </c>
      <c r="AS147" s="33">
        <v>150881.49</v>
      </c>
      <c r="AT147" s="33">
        <v>125964.02</v>
      </c>
      <c r="AU147" s="33">
        <v>198097.44</v>
      </c>
      <c r="AV147" s="33">
        <v>190262.91</v>
      </c>
      <c r="AW147" s="33">
        <v>187638.89</v>
      </c>
      <c r="AX147" s="33">
        <v>326257.81</v>
      </c>
      <c r="AY147" s="33">
        <v>177152.3</v>
      </c>
      <c r="AZ147" s="33"/>
      <c r="BA147" s="31">
        <f t="shared" si="404"/>
        <v>3204.47</v>
      </c>
      <c r="BB147" s="31">
        <f t="shared" si="405"/>
        <v>2131.46</v>
      </c>
      <c r="BC147" s="31">
        <f t="shared" si="406"/>
        <v>2033.34</v>
      </c>
      <c r="BD147" s="31">
        <f t="shared" si="407"/>
        <v>9959.7000000000007</v>
      </c>
      <c r="BE147" s="31">
        <f t="shared" si="408"/>
        <v>13322.87</v>
      </c>
      <c r="BF147" s="31">
        <f t="shared" si="409"/>
        <v>11122.65</v>
      </c>
      <c r="BG147" s="31">
        <f t="shared" si="410"/>
        <v>23614.26</v>
      </c>
      <c r="BH147" s="31">
        <f t="shared" si="411"/>
        <v>22680.35</v>
      </c>
      <c r="BI147" s="31">
        <f t="shared" si="412"/>
        <v>22367.55</v>
      </c>
      <c r="BJ147" s="31">
        <f t="shared" si="413"/>
        <v>20166.05</v>
      </c>
      <c r="BK147" s="31">
        <f t="shared" si="414"/>
        <v>10949.81</v>
      </c>
      <c r="BL147" s="31">
        <f t="shared" si="415"/>
        <v>0</v>
      </c>
      <c r="BM147" s="6">
        <f t="shared" ca="1" si="440"/>
        <v>4.7E-2</v>
      </c>
      <c r="BN147" s="6">
        <f t="shared" ca="1" si="440"/>
        <v>4.7E-2</v>
      </c>
      <c r="BO147" s="6">
        <f t="shared" ca="1" si="440"/>
        <v>4.7E-2</v>
      </c>
      <c r="BP147" s="6">
        <f t="shared" ca="1" si="440"/>
        <v>4.7E-2</v>
      </c>
      <c r="BQ147" s="6">
        <f t="shared" ca="1" si="440"/>
        <v>4.7E-2</v>
      </c>
      <c r="BR147" s="6">
        <f t="shared" ca="1" si="440"/>
        <v>4.7E-2</v>
      </c>
      <c r="BS147" s="6">
        <f t="shared" ca="1" si="440"/>
        <v>4.7E-2</v>
      </c>
      <c r="BT147" s="6">
        <f t="shared" ca="1" si="440"/>
        <v>4.7E-2</v>
      </c>
      <c r="BU147" s="6">
        <f t="shared" ca="1" si="440"/>
        <v>4.7E-2</v>
      </c>
      <c r="BV147" s="6">
        <f t="shared" ca="1" si="440"/>
        <v>4.7E-2</v>
      </c>
      <c r="BW147" s="6">
        <f t="shared" ca="1" si="440"/>
        <v>4.7E-2</v>
      </c>
      <c r="BX147" s="6">
        <f t="shared" ca="1" si="440"/>
        <v>4.7E-2</v>
      </c>
      <c r="BY147" s="31">
        <f t="shared" ca="1" si="354"/>
        <v>215157.43</v>
      </c>
      <c r="BZ147" s="31">
        <f t="shared" ca="1" si="355"/>
        <v>143112.47</v>
      </c>
      <c r="CA147" s="31">
        <f t="shared" ca="1" si="356"/>
        <v>136524.51999999999</v>
      </c>
      <c r="CB147" s="31">
        <f t="shared" ca="1" si="357"/>
        <v>117026.52</v>
      </c>
      <c r="CC147" s="31">
        <f t="shared" ca="1" si="358"/>
        <v>156543.71</v>
      </c>
      <c r="CD147" s="31">
        <f t="shared" ca="1" si="359"/>
        <v>130691.15</v>
      </c>
      <c r="CE147" s="31">
        <f t="shared" ca="1" si="360"/>
        <v>205531.56</v>
      </c>
      <c r="CF147" s="31">
        <f t="shared" ca="1" si="361"/>
        <v>197403.02</v>
      </c>
      <c r="CG147" s="31">
        <f t="shared" ca="1" si="362"/>
        <v>194680.52</v>
      </c>
      <c r="CH147" s="31">
        <f t="shared" ca="1" si="363"/>
        <v>338501.48</v>
      </c>
      <c r="CI147" s="31">
        <f t="shared" ca="1" si="364"/>
        <v>183800.4</v>
      </c>
      <c r="CJ147" s="31">
        <f t="shared" ca="1" si="365"/>
        <v>0</v>
      </c>
      <c r="CK147" s="32">
        <f t="shared" ca="1" si="416"/>
        <v>25178</v>
      </c>
      <c r="CL147" s="32">
        <f t="shared" ca="1" si="417"/>
        <v>16747.2</v>
      </c>
      <c r="CM147" s="32">
        <f t="shared" ca="1" si="418"/>
        <v>15976.27</v>
      </c>
      <c r="CN147" s="32">
        <f t="shared" ca="1" si="419"/>
        <v>13694.59</v>
      </c>
      <c r="CO147" s="32">
        <f t="shared" ca="1" si="420"/>
        <v>18318.95</v>
      </c>
      <c r="CP147" s="32">
        <f t="shared" ca="1" si="421"/>
        <v>15293.65</v>
      </c>
      <c r="CQ147" s="32">
        <f t="shared" ca="1" si="422"/>
        <v>24051.57</v>
      </c>
      <c r="CR147" s="32">
        <f t="shared" ca="1" si="423"/>
        <v>23100.35</v>
      </c>
      <c r="CS147" s="32">
        <f t="shared" ca="1" si="424"/>
        <v>22781.759999999998</v>
      </c>
      <c r="CT147" s="32">
        <f t="shared" ca="1" si="425"/>
        <v>39611.879999999997</v>
      </c>
      <c r="CU147" s="32">
        <f t="shared" ca="1" si="426"/>
        <v>21508.560000000001</v>
      </c>
      <c r="CV147" s="32">
        <f t="shared" ca="1" si="427"/>
        <v>0</v>
      </c>
      <c r="CW147" s="31">
        <f t="shared" ca="1" si="428"/>
        <v>29755.819999999978</v>
      </c>
      <c r="CX147" s="31">
        <f t="shared" ca="1" si="429"/>
        <v>19792.150000000016</v>
      </c>
      <c r="CY147" s="31">
        <f t="shared" ca="1" si="430"/>
        <v>18881.049999999985</v>
      </c>
      <c r="CZ147" s="31">
        <f t="shared" ca="1" si="431"/>
        <v>7967.7600000000057</v>
      </c>
      <c r="DA147" s="31">
        <f t="shared" ca="1" si="432"/>
        <v>10658.300000000012</v>
      </c>
      <c r="DB147" s="31">
        <f t="shared" ca="1" si="433"/>
        <v>8898.1299999999846</v>
      </c>
      <c r="DC147" s="31">
        <f t="shared" ca="1" si="434"/>
        <v>7871.4300000000039</v>
      </c>
      <c r="DD147" s="31">
        <f t="shared" ca="1" si="435"/>
        <v>7560.1099999999933</v>
      </c>
      <c r="DE147" s="31">
        <f t="shared" ca="1" si="436"/>
        <v>7455.8399999999856</v>
      </c>
      <c r="DF147" s="31">
        <f t="shared" ca="1" si="437"/>
        <v>31689.499999999989</v>
      </c>
      <c r="DG147" s="31">
        <f t="shared" ca="1" si="438"/>
        <v>17206.850000000006</v>
      </c>
      <c r="DH147" s="31">
        <f t="shared" ca="1" si="439"/>
        <v>0</v>
      </c>
      <c r="DI147" s="32">
        <f t="shared" ca="1" si="368"/>
        <v>1487.79</v>
      </c>
      <c r="DJ147" s="32">
        <f t="shared" ca="1" si="369"/>
        <v>989.61</v>
      </c>
      <c r="DK147" s="32">
        <f t="shared" ca="1" si="370"/>
        <v>944.05</v>
      </c>
      <c r="DL147" s="32">
        <f t="shared" ca="1" si="371"/>
        <v>398.39</v>
      </c>
      <c r="DM147" s="32">
        <f t="shared" ca="1" si="372"/>
        <v>532.91999999999996</v>
      </c>
      <c r="DN147" s="32">
        <f t="shared" ca="1" si="373"/>
        <v>444.91</v>
      </c>
      <c r="DO147" s="32">
        <f t="shared" ca="1" si="374"/>
        <v>393.57</v>
      </c>
      <c r="DP147" s="32">
        <f t="shared" ca="1" si="375"/>
        <v>378.01</v>
      </c>
      <c r="DQ147" s="32">
        <f t="shared" ca="1" si="376"/>
        <v>372.79</v>
      </c>
      <c r="DR147" s="32">
        <f t="shared" ca="1" si="377"/>
        <v>1584.48</v>
      </c>
      <c r="DS147" s="32">
        <f t="shared" ca="1" si="378"/>
        <v>860.34</v>
      </c>
      <c r="DT147" s="32">
        <f t="shared" ca="1" si="379"/>
        <v>0</v>
      </c>
      <c r="DU147" s="31">
        <f t="shared" ca="1" si="380"/>
        <v>4022.24</v>
      </c>
      <c r="DV147" s="31">
        <f t="shared" ca="1" si="381"/>
        <v>2637.68</v>
      </c>
      <c r="DW147" s="31">
        <f t="shared" ca="1" si="382"/>
        <v>2482.6</v>
      </c>
      <c r="DX147" s="31">
        <f t="shared" ca="1" si="383"/>
        <v>1032.47</v>
      </c>
      <c r="DY147" s="31">
        <f t="shared" ca="1" si="384"/>
        <v>1361.45</v>
      </c>
      <c r="DZ147" s="31">
        <f t="shared" ca="1" si="385"/>
        <v>1119.6600000000001</v>
      </c>
      <c r="EA147" s="31">
        <f t="shared" ca="1" si="386"/>
        <v>975.95</v>
      </c>
      <c r="EB147" s="31">
        <f t="shared" ca="1" si="387"/>
        <v>922.94</v>
      </c>
      <c r="EC147" s="31">
        <f t="shared" ca="1" si="388"/>
        <v>896</v>
      </c>
      <c r="ED147" s="31">
        <f t="shared" ca="1" si="389"/>
        <v>3749.84</v>
      </c>
      <c r="EE147" s="31">
        <f t="shared" ca="1" si="390"/>
        <v>2003.3</v>
      </c>
      <c r="EF147" s="31">
        <f t="shared" ca="1" si="391"/>
        <v>0</v>
      </c>
      <c r="EG147" s="32">
        <f t="shared" ca="1" si="392"/>
        <v>35265.849999999977</v>
      </c>
      <c r="EH147" s="32">
        <f t="shared" ca="1" si="393"/>
        <v>23419.440000000017</v>
      </c>
      <c r="EI147" s="32">
        <f t="shared" ca="1" si="394"/>
        <v>22307.699999999983</v>
      </c>
      <c r="EJ147" s="32">
        <f t="shared" ca="1" si="395"/>
        <v>9398.6200000000044</v>
      </c>
      <c r="EK147" s="32">
        <f t="shared" ca="1" si="396"/>
        <v>12552.670000000013</v>
      </c>
      <c r="EL147" s="32">
        <f t="shared" ca="1" si="397"/>
        <v>10462.699999999984</v>
      </c>
      <c r="EM147" s="32">
        <f t="shared" ca="1" si="398"/>
        <v>9240.9500000000044</v>
      </c>
      <c r="EN147" s="32">
        <f t="shared" ca="1" si="399"/>
        <v>8861.059999999994</v>
      </c>
      <c r="EO147" s="32">
        <f t="shared" ca="1" si="400"/>
        <v>8724.6299999999865</v>
      </c>
      <c r="EP147" s="32">
        <f t="shared" ca="1" si="401"/>
        <v>37023.819999999992</v>
      </c>
      <c r="EQ147" s="32">
        <f t="shared" ca="1" si="402"/>
        <v>20070.490000000005</v>
      </c>
      <c r="ER147" s="32">
        <f t="shared" ca="1" si="403"/>
        <v>0</v>
      </c>
    </row>
    <row r="148" spans="1:148" x14ac:dyDescent="0.25">
      <c r="A148" t="s">
        <v>543</v>
      </c>
      <c r="B148" s="1" t="s">
        <v>31</v>
      </c>
      <c r="C148" t="str">
        <f t="shared" ca="1" si="366"/>
        <v>SH2</v>
      </c>
      <c r="D148" t="str">
        <f t="shared" ca="1" si="367"/>
        <v>Sheerness #2</v>
      </c>
      <c r="P148" s="48">
        <v>271458.27035050001</v>
      </c>
      <c r="Q148" s="32"/>
      <c r="R148" s="32"/>
      <c r="S148" s="32"/>
      <c r="T148" s="32"/>
      <c r="U148" s="32"/>
      <c r="V148" s="32"/>
      <c r="W148" s="32"/>
      <c r="X148" s="32"/>
      <c r="Y148" s="32"/>
      <c r="Z148" s="32"/>
      <c r="AA148" s="32"/>
      <c r="AB148" s="32">
        <v>6728249.21</v>
      </c>
      <c r="AN148" s="2">
        <v>4.53</v>
      </c>
      <c r="AO148" s="33"/>
      <c r="AP148" s="33"/>
      <c r="AQ148" s="33"/>
      <c r="AR148" s="33"/>
      <c r="AS148" s="33"/>
      <c r="AT148" s="33"/>
      <c r="AU148" s="33"/>
      <c r="AV148" s="33"/>
      <c r="AW148" s="33"/>
      <c r="AX148" s="33"/>
      <c r="AY148" s="33"/>
      <c r="AZ148" s="33">
        <v>304789.69</v>
      </c>
      <c r="BA148" s="31">
        <f t="shared" si="404"/>
        <v>0</v>
      </c>
      <c r="BB148" s="31">
        <f t="shared" si="405"/>
        <v>0</v>
      </c>
      <c r="BC148" s="31">
        <f t="shared" si="406"/>
        <v>0</v>
      </c>
      <c r="BD148" s="31">
        <f t="shared" si="407"/>
        <v>0</v>
      </c>
      <c r="BE148" s="31">
        <f t="shared" si="408"/>
        <v>0</v>
      </c>
      <c r="BF148" s="31">
        <f t="shared" si="409"/>
        <v>0</v>
      </c>
      <c r="BG148" s="31">
        <f t="shared" si="410"/>
        <v>0</v>
      </c>
      <c r="BH148" s="31">
        <f t="shared" si="411"/>
        <v>0</v>
      </c>
      <c r="BI148" s="31">
        <f t="shared" si="412"/>
        <v>0</v>
      </c>
      <c r="BJ148" s="31">
        <f t="shared" si="413"/>
        <v>0</v>
      </c>
      <c r="BK148" s="31">
        <f t="shared" si="414"/>
        <v>0</v>
      </c>
      <c r="BL148" s="31">
        <f t="shared" si="415"/>
        <v>18839.099999999999</v>
      </c>
      <c r="BM148" s="6">
        <f t="shared" ca="1" si="440"/>
        <v>4.9099999999999998E-2</v>
      </c>
      <c r="BN148" s="6">
        <f t="shared" ca="1" si="440"/>
        <v>4.9099999999999998E-2</v>
      </c>
      <c r="BO148" s="6">
        <f t="shared" ca="1" si="440"/>
        <v>4.9099999999999998E-2</v>
      </c>
      <c r="BP148" s="6">
        <f t="shared" ca="1" si="440"/>
        <v>4.9099999999999998E-2</v>
      </c>
      <c r="BQ148" s="6">
        <f t="shared" ca="1" si="440"/>
        <v>4.9099999999999998E-2</v>
      </c>
      <c r="BR148" s="6">
        <f t="shared" ca="1" si="440"/>
        <v>4.9099999999999998E-2</v>
      </c>
      <c r="BS148" s="6">
        <f t="shared" ca="1" si="440"/>
        <v>4.9099999999999998E-2</v>
      </c>
      <c r="BT148" s="6">
        <f t="shared" ca="1" si="440"/>
        <v>4.9099999999999998E-2</v>
      </c>
      <c r="BU148" s="6">
        <f t="shared" ca="1" si="440"/>
        <v>4.9099999999999998E-2</v>
      </c>
      <c r="BV148" s="6">
        <f t="shared" ca="1" si="440"/>
        <v>4.9099999999999998E-2</v>
      </c>
      <c r="BW148" s="6">
        <f t="shared" ca="1" si="440"/>
        <v>4.9099999999999998E-2</v>
      </c>
      <c r="BX148" s="6">
        <f t="shared" ca="1" si="440"/>
        <v>4.9099999999999998E-2</v>
      </c>
      <c r="BY148" s="31">
        <f t="shared" ca="1" si="354"/>
        <v>0</v>
      </c>
      <c r="BZ148" s="31">
        <f t="shared" ca="1" si="355"/>
        <v>0</v>
      </c>
      <c r="CA148" s="31">
        <f t="shared" ca="1" si="356"/>
        <v>0</v>
      </c>
      <c r="CB148" s="31">
        <f t="shared" ca="1" si="357"/>
        <v>0</v>
      </c>
      <c r="CC148" s="31">
        <f t="shared" ca="1" si="358"/>
        <v>0</v>
      </c>
      <c r="CD148" s="31">
        <f t="shared" ca="1" si="359"/>
        <v>0</v>
      </c>
      <c r="CE148" s="31">
        <f t="shared" ca="1" si="360"/>
        <v>0</v>
      </c>
      <c r="CF148" s="31">
        <f t="shared" ca="1" si="361"/>
        <v>0</v>
      </c>
      <c r="CG148" s="31">
        <f t="shared" ca="1" si="362"/>
        <v>0</v>
      </c>
      <c r="CH148" s="31">
        <f t="shared" ca="1" si="363"/>
        <v>0</v>
      </c>
      <c r="CI148" s="31">
        <f t="shared" ca="1" si="364"/>
        <v>0</v>
      </c>
      <c r="CJ148" s="31">
        <f t="shared" ca="1" si="365"/>
        <v>330357.03999999998</v>
      </c>
      <c r="CK148" s="32">
        <f t="shared" ca="1" si="416"/>
        <v>0</v>
      </c>
      <c r="CL148" s="32">
        <f t="shared" ca="1" si="417"/>
        <v>0</v>
      </c>
      <c r="CM148" s="32">
        <f t="shared" ca="1" si="418"/>
        <v>0</v>
      </c>
      <c r="CN148" s="32">
        <f t="shared" ca="1" si="419"/>
        <v>0</v>
      </c>
      <c r="CO148" s="32">
        <f t="shared" ca="1" si="420"/>
        <v>0</v>
      </c>
      <c r="CP148" s="32">
        <f t="shared" ca="1" si="421"/>
        <v>0</v>
      </c>
      <c r="CQ148" s="32">
        <f t="shared" ca="1" si="422"/>
        <v>0</v>
      </c>
      <c r="CR148" s="32">
        <f t="shared" ca="1" si="423"/>
        <v>0</v>
      </c>
      <c r="CS148" s="32">
        <f t="shared" ca="1" si="424"/>
        <v>0</v>
      </c>
      <c r="CT148" s="32">
        <f t="shared" ca="1" si="425"/>
        <v>0</v>
      </c>
      <c r="CU148" s="32">
        <f t="shared" ca="1" si="426"/>
        <v>0</v>
      </c>
      <c r="CV148" s="32">
        <f t="shared" ca="1" si="427"/>
        <v>37005.370000000003</v>
      </c>
      <c r="CW148" s="31">
        <f t="shared" ca="1" si="428"/>
        <v>0</v>
      </c>
      <c r="CX148" s="31">
        <f t="shared" ca="1" si="429"/>
        <v>0</v>
      </c>
      <c r="CY148" s="31">
        <f t="shared" ca="1" si="430"/>
        <v>0</v>
      </c>
      <c r="CZ148" s="31">
        <f t="shared" ca="1" si="431"/>
        <v>0</v>
      </c>
      <c r="DA148" s="31">
        <f t="shared" ca="1" si="432"/>
        <v>0</v>
      </c>
      <c r="DB148" s="31">
        <f t="shared" ca="1" si="433"/>
        <v>0</v>
      </c>
      <c r="DC148" s="31">
        <f t="shared" ca="1" si="434"/>
        <v>0</v>
      </c>
      <c r="DD148" s="31">
        <f t="shared" ca="1" si="435"/>
        <v>0</v>
      </c>
      <c r="DE148" s="31">
        <f t="shared" ca="1" si="436"/>
        <v>0</v>
      </c>
      <c r="DF148" s="31">
        <f t="shared" ca="1" si="437"/>
        <v>0</v>
      </c>
      <c r="DG148" s="31">
        <f t="shared" ca="1" si="438"/>
        <v>0</v>
      </c>
      <c r="DH148" s="31">
        <f t="shared" ca="1" si="439"/>
        <v>43733.619999999974</v>
      </c>
      <c r="DI148" s="32">
        <f t="shared" ca="1" si="368"/>
        <v>0</v>
      </c>
      <c r="DJ148" s="32">
        <f t="shared" ca="1" si="369"/>
        <v>0</v>
      </c>
      <c r="DK148" s="32">
        <f t="shared" ca="1" si="370"/>
        <v>0</v>
      </c>
      <c r="DL148" s="32">
        <f t="shared" ca="1" si="371"/>
        <v>0</v>
      </c>
      <c r="DM148" s="32">
        <f t="shared" ca="1" si="372"/>
        <v>0</v>
      </c>
      <c r="DN148" s="32">
        <f t="shared" ca="1" si="373"/>
        <v>0</v>
      </c>
      <c r="DO148" s="32">
        <f t="shared" ca="1" si="374"/>
        <v>0</v>
      </c>
      <c r="DP148" s="32">
        <f t="shared" ca="1" si="375"/>
        <v>0</v>
      </c>
      <c r="DQ148" s="32">
        <f t="shared" ca="1" si="376"/>
        <v>0</v>
      </c>
      <c r="DR148" s="32">
        <f t="shared" ca="1" si="377"/>
        <v>0</v>
      </c>
      <c r="DS148" s="32">
        <f t="shared" ca="1" si="378"/>
        <v>0</v>
      </c>
      <c r="DT148" s="32">
        <f t="shared" ca="1" si="379"/>
        <v>2186.6799999999998</v>
      </c>
      <c r="DU148" s="31">
        <f t="shared" ca="1" si="380"/>
        <v>0</v>
      </c>
      <c r="DV148" s="31">
        <f t="shared" ca="1" si="381"/>
        <v>0</v>
      </c>
      <c r="DW148" s="31">
        <f t="shared" ca="1" si="382"/>
        <v>0</v>
      </c>
      <c r="DX148" s="31">
        <f t="shared" ca="1" si="383"/>
        <v>0</v>
      </c>
      <c r="DY148" s="31">
        <f t="shared" ca="1" si="384"/>
        <v>0</v>
      </c>
      <c r="DZ148" s="31">
        <f t="shared" ca="1" si="385"/>
        <v>0</v>
      </c>
      <c r="EA148" s="31">
        <f t="shared" ca="1" si="386"/>
        <v>0</v>
      </c>
      <c r="EB148" s="31">
        <f t="shared" ca="1" si="387"/>
        <v>0</v>
      </c>
      <c r="EC148" s="31">
        <f t="shared" ca="1" si="388"/>
        <v>0</v>
      </c>
      <c r="ED148" s="31">
        <f t="shared" ca="1" si="389"/>
        <v>0</v>
      </c>
      <c r="EE148" s="31">
        <f t="shared" ca="1" si="390"/>
        <v>0</v>
      </c>
      <c r="EF148" s="31">
        <f t="shared" ca="1" si="391"/>
        <v>5011.0200000000004</v>
      </c>
      <c r="EG148" s="32">
        <f t="shared" ca="1" si="392"/>
        <v>0</v>
      </c>
      <c r="EH148" s="32">
        <f t="shared" ca="1" si="393"/>
        <v>0</v>
      </c>
      <c r="EI148" s="32">
        <f t="shared" ca="1" si="394"/>
        <v>0</v>
      </c>
      <c r="EJ148" s="32">
        <f t="shared" ca="1" si="395"/>
        <v>0</v>
      </c>
      <c r="EK148" s="32">
        <f t="shared" ca="1" si="396"/>
        <v>0</v>
      </c>
      <c r="EL148" s="32">
        <f t="shared" ca="1" si="397"/>
        <v>0</v>
      </c>
      <c r="EM148" s="32">
        <f t="shared" ca="1" si="398"/>
        <v>0</v>
      </c>
      <c r="EN148" s="32">
        <f t="shared" ca="1" si="399"/>
        <v>0</v>
      </c>
      <c r="EO148" s="32">
        <f t="shared" ca="1" si="400"/>
        <v>0</v>
      </c>
      <c r="EP148" s="32">
        <f t="shared" ca="1" si="401"/>
        <v>0</v>
      </c>
      <c r="EQ148" s="32">
        <f t="shared" ca="1" si="402"/>
        <v>0</v>
      </c>
      <c r="ER148" s="32">
        <f t="shared" ca="1" si="403"/>
        <v>50931.319999999978</v>
      </c>
    </row>
    <row r="149" spans="1:148" x14ac:dyDescent="0.25">
      <c r="A149" t="s">
        <v>467</v>
      </c>
      <c r="B149" s="1" t="s">
        <v>31</v>
      </c>
      <c r="C149" t="str">
        <f t="shared" ca="1" si="366"/>
        <v>SH2</v>
      </c>
      <c r="D149" t="str">
        <f t="shared" ca="1" si="367"/>
        <v>Sheerness #2</v>
      </c>
      <c r="E149" s="48">
        <v>200231.4358605</v>
      </c>
      <c r="F149" s="48">
        <v>143983.8911443</v>
      </c>
      <c r="G149" s="48">
        <v>46413.282079500001</v>
      </c>
      <c r="H149" s="48">
        <v>143249.2266809</v>
      </c>
      <c r="I149" s="48">
        <v>200280.91327700001</v>
      </c>
      <c r="J149" s="48">
        <v>194454.5416966</v>
      </c>
      <c r="K149" s="48">
        <v>208027.6841861</v>
      </c>
      <c r="L149" s="48">
        <v>244278.6415309</v>
      </c>
      <c r="M149" s="48">
        <v>214352.58018230001</v>
      </c>
      <c r="N149" s="48">
        <v>278201.82811140001</v>
      </c>
      <c r="O149" s="48">
        <v>216596.691674</v>
      </c>
      <c r="Q149" s="32">
        <v>4495073.17</v>
      </c>
      <c r="R149" s="32">
        <v>2638529.1800000002</v>
      </c>
      <c r="S149" s="32">
        <v>711553.77</v>
      </c>
      <c r="T149" s="32">
        <v>2055717.08</v>
      </c>
      <c r="U149" s="32">
        <v>3301893.33</v>
      </c>
      <c r="V149" s="32">
        <v>3221033.44</v>
      </c>
      <c r="W149" s="32">
        <v>3972724.34</v>
      </c>
      <c r="X149" s="32">
        <v>4548710.34</v>
      </c>
      <c r="Y149" s="32">
        <v>3804754.94</v>
      </c>
      <c r="Z149" s="32">
        <v>7169118.6399999997</v>
      </c>
      <c r="AA149" s="32">
        <v>3687224.85</v>
      </c>
      <c r="AB149" s="32"/>
      <c r="AC149" s="2">
        <v>4.53</v>
      </c>
      <c r="AD149" s="2">
        <v>4.53</v>
      </c>
      <c r="AE149" s="2">
        <v>4.53</v>
      </c>
      <c r="AF149" s="2">
        <v>4.53</v>
      </c>
      <c r="AG149" s="2">
        <v>4.53</v>
      </c>
      <c r="AH149" s="2">
        <v>4.53</v>
      </c>
      <c r="AI149" s="2">
        <v>4.53</v>
      </c>
      <c r="AJ149" s="2">
        <v>4.53</v>
      </c>
      <c r="AK149" s="2">
        <v>4.53</v>
      </c>
      <c r="AL149" s="2">
        <v>4.53</v>
      </c>
      <c r="AM149" s="2">
        <v>4.53</v>
      </c>
      <c r="AO149" s="33">
        <v>203626.81</v>
      </c>
      <c r="AP149" s="33">
        <v>119525.37</v>
      </c>
      <c r="AQ149" s="33">
        <v>32233.39</v>
      </c>
      <c r="AR149" s="33">
        <v>93123.98</v>
      </c>
      <c r="AS149" s="33">
        <v>149575.76999999999</v>
      </c>
      <c r="AT149" s="33">
        <v>145912.81</v>
      </c>
      <c r="AU149" s="33">
        <v>179964.41</v>
      </c>
      <c r="AV149" s="33">
        <v>206056.58</v>
      </c>
      <c r="AW149" s="33">
        <v>172355.4</v>
      </c>
      <c r="AX149" s="33">
        <v>324761.07</v>
      </c>
      <c r="AY149" s="33">
        <v>167031.29</v>
      </c>
      <c r="AZ149" s="33"/>
      <c r="BA149" s="31">
        <f t="shared" si="404"/>
        <v>3146.55</v>
      </c>
      <c r="BB149" s="31">
        <f t="shared" si="405"/>
        <v>1846.97</v>
      </c>
      <c r="BC149" s="31">
        <f t="shared" si="406"/>
        <v>498.09</v>
      </c>
      <c r="BD149" s="31">
        <f t="shared" si="407"/>
        <v>8222.8700000000008</v>
      </c>
      <c r="BE149" s="31">
        <f t="shared" si="408"/>
        <v>13207.57</v>
      </c>
      <c r="BF149" s="31">
        <f t="shared" si="409"/>
        <v>12884.13</v>
      </c>
      <c r="BG149" s="31">
        <f t="shared" si="410"/>
        <v>21452.71</v>
      </c>
      <c r="BH149" s="31">
        <f t="shared" si="411"/>
        <v>24563.040000000001</v>
      </c>
      <c r="BI149" s="31">
        <f t="shared" si="412"/>
        <v>20545.68</v>
      </c>
      <c r="BJ149" s="31">
        <f t="shared" si="413"/>
        <v>20073.53</v>
      </c>
      <c r="BK149" s="31">
        <f t="shared" si="414"/>
        <v>10324.23</v>
      </c>
      <c r="BL149" s="31">
        <f t="shared" si="415"/>
        <v>0</v>
      </c>
      <c r="BM149" s="6">
        <f t="shared" ca="1" si="440"/>
        <v>4.9099999999999998E-2</v>
      </c>
      <c r="BN149" s="6">
        <f t="shared" ca="1" si="440"/>
        <v>4.9099999999999998E-2</v>
      </c>
      <c r="BO149" s="6">
        <f t="shared" ca="1" si="440"/>
        <v>4.9099999999999998E-2</v>
      </c>
      <c r="BP149" s="6">
        <f t="shared" ca="1" si="440"/>
        <v>4.9099999999999998E-2</v>
      </c>
      <c r="BQ149" s="6">
        <f t="shared" ca="1" si="440"/>
        <v>4.9099999999999998E-2</v>
      </c>
      <c r="BR149" s="6">
        <f t="shared" ca="1" si="440"/>
        <v>4.9099999999999998E-2</v>
      </c>
      <c r="BS149" s="6">
        <f t="shared" ca="1" si="440"/>
        <v>4.9099999999999998E-2</v>
      </c>
      <c r="BT149" s="6">
        <f t="shared" ca="1" si="440"/>
        <v>4.9099999999999998E-2</v>
      </c>
      <c r="BU149" s="6">
        <f t="shared" ca="1" si="440"/>
        <v>4.9099999999999998E-2</v>
      </c>
      <c r="BV149" s="6">
        <f t="shared" ca="1" si="440"/>
        <v>4.9099999999999998E-2</v>
      </c>
      <c r="BW149" s="6">
        <f t="shared" ca="1" si="440"/>
        <v>4.9099999999999998E-2</v>
      </c>
      <c r="BX149" s="6">
        <f t="shared" ca="1" si="440"/>
        <v>4.9099999999999998E-2</v>
      </c>
      <c r="BY149" s="31">
        <f t="shared" ca="1" si="354"/>
        <v>220708.09</v>
      </c>
      <c r="BZ149" s="31">
        <f t="shared" ca="1" si="355"/>
        <v>129551.78</v>
      </c>
      <c r="CA149" s="31">
        <f t="shared" ca="1" si="356"/>
        <v>34937.29</v>
      </c>
      <c r="CB149" s="31">
        <f t="shared" ca="1" si="357"/>
        <v>100935.71</v>
      </c>
      <c r="CC149" s="31">
        <f t="shared" ca="1" si="358"/>
        <v>162122.96</v>
      </c>
      <c r="CD149" s="31">
        <f t="shared" ca="1" si="359"/>
        <v>158152.74</v>
      </c>
      <c r="CE149" s="31">
        <f t="shared" ca="1" si="360"/>
        <v>195060.77</v>
      </c>
      <c r="CF149" s="31">
        <f t="shared" ca="1" si="361"/>
        <v>223341.68</v>
      </c>
      <c r="CG149" s="31">
        <f t="shared" ca="1" si="362"/>
        <v>186813.47</v>
      </c>
      <c r="CH149" s="31">
        <f t="shared" ca="1" si="363"/>
        <v>352003.73</v>
      </c>
      <c r="CI149" s="31">
        <f t="shared" ca="1" si="364"/>
        <v>181042.74</v>
      </c>
      <c r="CJ149" s="31">
        <f t="shared" ca="1" si="365"/>
        <v>0</v>
      </c>
      <c r="CK149" s="32">
        <f t="shared" ca="1" si="416"/>
        <v>24722.9</v>
      </c>
      <c r="CL149" s="32">
        <f t="shared" ca="1" si="417"/>
        <v>14511.91</v>
      </c>
      <c r="CM149" s="32">
        <f t="shared" ca="1" si="418"/>
        <v>3913.55</v>
      </c>
      <c r="CN149" s="32">
        <f t="shared" ca="1" si="419"/>
        <v>11306.44</v>
      </c>
      <c r="CO149" s="32">
        <f t="shared" ca="1" si="420"/>
        <v>18160.41</v>
      </c>
      <c r="CP149" s="32">
        <f t="shared" ca="1" si="421"/>
        <v>17715.68</v>
      </c>
      <c r="CQ149" s="32">
        <f t="shared" ca="1" si="422"/>
        <v>21849.98</v>
      </c>
      <c r="CR149" s="32">
        <f t="shared" ca="1" si="423"/>
        <v>25017.91</v>
      </c>
      <c r="CS149" s="32">
        <f t="shared" ca="1" si="424"/>
        <v>20926.150000000001</v>
      </c>
      <c r="CT149" s="32">
        <f t="shared" ca="1" si="425"/>
        <v>39430.15</v>
      </c>
      <c r="CU149" s="32">
        <f t="shared" ca="1" si="426"/>
        <v>20279.740000000002</v>
      </c>
      <c r="CV149" s="32">
        <f t="shared" ca="1" si="427"/>
        <v>0</v>
      </c>
      <c r="CW149" s="31">
        <f t="shared" ca="1" si="428"/>
        <v>38657.62999999999</v>
      </c>
      <c r="CX149" s="31">
        <f t="shared" ca="1" si="429"/>
        <v>22691.350000000006</v>
      </c>
      <c r="CY149" s="31">
        <f t="shared" ca="1" si="430"/>
        <v>6119.3600000000042</v>
      </c>
      <c r="CZ149" s="31">
        <f t="shared" ca="1" si="431"/>
        <v>10895.300000000012</v>
      </c>
      <c r="DA149" s="31">
        <f t="shared" ca="1" si="432"/>
        <v>17500.030000000006</v>
      </c>
      <c r="DB149" s="31">
        <f t="shared" ca="1" si="433"/>
        <v>17071.479999999989</v>
      </c>
      <c r="DC149" s="31">
        <f t="shared" ca="1" si="434"/>
        <v>15493.629999999997</v>
      </c>
      <c r="DD149" s="31">
        <f t="shared" ca="1" si="435"/>
        <v>17739.970000000008</v>
      </c>
      <c r="DE149" s="31">
        <f t="shared" ca="1" si="436"/>
        <v>14838.54</v>
      </c>
      <c r="DF149" s="31">
        <f t="shared" ca="1" si="437"/>
        <v>46599.28</v>
      </c>
      <c r="DG149" s="31">
        <f t="shared" ca="1" si="438"/>
        <v>23966.959999999974</v>
      </c>
      <c r="DH149" s="31">
        <f t="shared" ca="1" si="439"/>
        <v>0</v>
      </c>
      <c r="DI149" s="32">
        <f t="shared" ca="1" si="368"/>
        <v>1932.88</v>
      </c>
      <c r="DJ149" s="32">
        <f t="shared" ca="1" si="369"/>
        <v>1134.57</v>
      </c>
      <c r="DK149" s="32">
        <f t="shared" ca="1" si="370"/>
        <v>305.97000000000003</v>
      </c>
      <c r="DL149" s="32">
        <f t="shared" ca="1" si="371"/>
        <v>544.77</v>
      </c>
      <c r="DM149" s="32">
        <f t="shared" ca="1" si="372"/>
        <v>875</v>
      </c>
      <c r="DN149" s="32">
        <f t="shared" ca="1" si="373"/>
        <v>853.57</v>
      </c>
      <c r="DO149" s="32">
        <f t="shared" ca="1" si="374"/>
        <v>774.68</v>
      </c>
      <c r="DP149" s="32">
        <f t="shared" ca="1" si="375"/>
        <v>887</v>
      </c>
      <c r="DQ149" s="32">
        <f t="shared" ca="1" si="376"/>
        <v>741.93</v>
      </c>
      <c r="DR149" s="32">
        <f t="shared" ca="1" si="377"/>
        <v>2329.96</v>
      </c>
      <c r="DS149" s="32">
        <f t="shared" ca="1" si="378"/>
        <v>1198.3499999999999</v>
      </c>
      <c r="DT149" s="32">
        <f t="shared" ca="1" si="379"/>
        <v>0</v>
      </c>
      <c r="DU149" s="31">
        <f t="shared" ca="1" si="380"/>
        <v>5225.54</v>
      </c>
      <c r="DV149" s="31">
        <f t="shared" ca="1" si="381"/>
        <v>3024.06</v>
      </c>
      <c r="DW149" s="31">
        <f t="shared" ca="1" si="382"/>
        <v>804.61</v>
      </c>
      <c r="DX149" s="31">
        <f t="shared" ca="1" si="383"/>
        <v>1411.82</v>
      </c>
      <c r="DY149" s="31">
        <f t="shared" ca="1" si="384"/>
        <v>2235.39</v>
      </c>
      <c r="DZ149" s="31">
        <f t="shared" ca="1" si="385"/>
        <v>2148.11</v>
      </c>
      <c r="EA149" s="31">
        <f t="shared" ca="1" si="386"/>
        <v>1921</v>
      </c>
      <c r="EB149" s="31">
        <f t="shared" ca="1" si="387"/>
        <v>2165.71</v>
      </c>
      <c r="EC149" s="31">
        <f t="shared" ca="1" si="388"/>
        <v>1783.22</v>
      </c>
      <c r="ED149" s="31">
        <f t="shared" ca="1" si="389"/>
        <v>5514.12</v>
      </c>
      <c r="EE149" s="31">
        <f t="shared" ca="1" si="390"/>
        <v>2790.35</v>
      </c>
      <c r="EF149" s="31">
        <f t="shared" ca="1" si="391"/>
        <v>0</v>
      </c>
      <c r="EG149" s="32">
        <f t="shared" ca="1" si="392"/>
        <v>45816.049999999988</v>
      </c>
      <c r="EH149" s="32">
        <f t="shared" ca="1" si="393"/>
        <v>26849.980000000007</v>
      </c>
      <c r="EI149" s="32">
        <f t="shared" ca="1" si="394"/>
        <v>7229.9400000000041</v>
      </c>
      <c r="EJ149" s="32">
        <f t="shared" ca="1" si="395"/>
        <v>12851.890000000012</v>
      </c>
      <c r="EK149" s="32">
        <f t="shared" ca="1" si="396"/>
        <v>20610.420000000006</v>
      </c>
      <c r="EL149" s="32">
        <f t="shared" ca="1" si="397"/>
        <v>20073.159999999989</v>
      </c>
      <c r="EM149" s="32">
        <f t="shared" ca="1" si="398"/>
        <v>18189.309999999998</v>
      </c>
      <c r="EN149" s="32">
        <f t="shared" ca="1" si="399"/>
        <v>20792.680000000008</v>
      </c>
      <c r="EO149" s="32">
        <f t="shared" ca="1" si="400"/>
        <v>17363.690000000002</v>
      </c>
      <c r="EP149" s="32">
        <f t="shared" ca="1" si="401"/>
        <v>54443.360000000001</v>
      </c>
      <c r="EQ149" s="32">
        <f t="shared" ca="1" si="402"/>
        <v>27955.659999999971</v>
      </c>
      <c r="ER149" s="32">
        <f t="shared" ca="1" si="403"/>
        <v>0</v>
      </c>
    </row>
    <row r="150" spans="1:148" x14ac:dyDescent="0.25">
      <c r="A150" t="s">
        <v>544</v>
      </c>
      <c r="B150" s="1" t="s">
        <v>41</v>
      </c>
      <c r="C150" t="str">
        <f t="shared" ca="1" si="366"/>
        <v>BCHIMP</v>
      </c>
      <c r="D150" t="str">
        <f t="shared" ca="1" si="367"/>
        <v>Alberta-BC Intertie - Import</v>
      </c>
      <c r="N150" s="48">
        <v>2</v>
      </c>
      <c r="P150" s="48">
        <v>100</v>
      </c>
      <c r="Q150" s="32"/>
      <c r="R150" s="32"/>
      <c r="S150" s="32"/>
      <c r="T150" s="32"/>
      <c r="U150" s="32"/>
      <c r="V150" s="32"/>
      <c r="W150" s="32"/>
      <c r="X150" s="32"/>
      <c r="Y150" s="32"/>
      <c r="Z150" s="32">
        <v>43.19</v>
      </c>
      <c r="AA150" s="32"/>
      <c r="AB150" s="32">
        <v>2520.5</v>
      </c>
      <c r="AL150" s="2">
        <v>2.56</v>
      </c>
      <c r="AN150" s="2">
        <v>2.56</v>
      </c>
      <c r="AO150" s="33"/>
      <c r="AP150" s="33"/>
      <c r="AQ150" s="33"/>
      <c r="AR150" s="33"/>
      <c r="AS150" s="33"/>
      <c r="AT150" s="33"/>
      <c r="AU150" s="33"/>
      <c r="AV150" s="33"/>
      <c r="AW150" s="33"/>
      <c r="AX150" s="33">
        <v>1.1100000000000001</v>
      </c>
      <c r="AY150" s="33"/>
      <c r="AZ150" s="33">
        <v>64.52</v>
      </c>
      <c r="BA150" s="31">
        <f t="shared" si="404"/>
        <v>0</v>
      </c>
      <c r="BB150" s="31">
        <f t="shared" si="405"/>
        <v>0</v>
      </c>
      <c r="BC150" s="31">
        <f t="shared" si="406"/>
        <v>0</v>
      </c>
      <c r="BD150" s="31">
        <f t="shared" si="407"/>
        <v>0</v>
      </c>
      <c r="BE150" s="31">
        <f t="shared" si="408"/>
        <v>0</v>
      </c>
      <c r="BF150" s="31">
        <f t="shared" si="409"/>
        <v>0</v>
      </c>
      <c r="BG150" s="31">
        <f t="shared" si="410"/>
        <v>0</v>
      </c>
      <c r="BH150" s="31">
        <f t="shared" si="411"/>
        <v>0</v>
      </c>
      <c r="BI150" s="31">
        <f t="shared" si="412"/>
        <v>0</v>
      </c>
      <c r="BJ150" s="31">
        <f t="shared" si="413"/>
        <v>0.12</v>
      </c>
      <c r="BK150" s="31">
        <f t="shared" si="414"/>
        <v>0</v>
      </c>
      <c r="BL150" s="31">
        <f t="shared" si="415"/>
        <v>7.06</v>
      </c>
      <c r="BM150" s="6">
        <f t="shared" ca="1" si="440"/>
        <v>3.5900000000000001E-2</v>
      </c>
      <c r="BN150" s="6">
        <f t="shared" ca="1" si="440"/>
        <v>3.5900000000000001E-2</v>
      </c>
      <c r="BO150" s="6">
        <f t="shared" ca="1" si="440"/>
        <v>3.5900000000000001E-2</v>
      </c>
      <c r="BP150" s="6">
        <f t="shared" ca="1" si="440"/>
        <v>3.5900000000000001E-2</v>
      </c>
      <c r="BQ150" s="6">
        <f t="shared" ca="1" si="440"/>
        <v>3.5900000000000001E-2</v>
      </c>
      <c r="BR150" s="6">
        <f t="shared" ca="1" si="440"/>
        <v>3.5900000000000001E-2</v>
      </c>
      <c r="BS150" s="6">
        <f t="shared" ca="1" si="440"/>
        <v>3.5900000000000001E-2</v>
      </c>
      <c r="BT150" s="6">
        <f t="shared" ca="1" si="440"/>
        <v>3.5900000000000001E-2</v>
      </c>
      <c r="BU150" s="6">
        <f t="shared" ca="1" si="440"/>
        <v>3.5900000000000001E-2</v>
      </c>
      <c r="BV150" s="6">
        <f t="shared" ca="1" si="440"/>
        <v>3.5900000000000001E-2</v>
      </c>
      <c r="BW150" s="6">
        <f t="shared" ca="1" si="440"/>
        <v>3.5900000000000001E-2</v>
      </c>
      <c r="BX150" s="6">
        <f t="shared" ca="1" si="440"/>
        <v>3.5900000000000001E-2</v>
      </c>
      <c r="BY150" s="31">
        <f t="shared" ca="1" si="354"/>
        <v>0</v>
      </c>
      <c r="BZ150" s="31">
        <f t="shared" ca="1" si="355"/>
        <v>0</v>
      </c>
      <c r="CA150" s="31">
        <f t="shared" ca="1" si="356"/>
        <v>0</v>
      </c>
      <c r="CB150" s="31">
        <f t="shared" ca="1" si="357"/>
        <v>0</v>
      </c>
      <c r="CC150" s="31">
        <f t="shared" ca="1" si="358"/>
        <v>0</v>
      </c>
      <c r="CD150" s="31">
        <f t="shared" ca="1" si="359"/>
        <v>0</v>
      </c>
      <c r="CE150" s="31">
        <f t="shared" ca="1" si="360"/>
        <v>0</v>
      </c>
      <c r="CF150" s="31">
        <f t="shared" ca="1" si="361"/>
        <v>0</v>
      </c>
      <c r="CG150" s="31">
        <f t="shared" ca="1" si="362"/>
        <v>0</v>
      </c>
      <c r="CH150" s="31">
        <f t="shared" ca="1" si="363"/>
        <v>1.55</v>
      </c>
      <c r="CI150" s="31">
        <f t="shared" ca="1" si="364"/>
        <v>0</v>
      </c>
      <c r="CJ150" s="31">
        <f t="shared" ca="1" si="365"/>
        <v>90.49</v>
      </c>
      <c r="CK150" s="32">
        <f t="shared" ca="1" si="416"/>
        <v>0</v>
      </c>
      <c r="CL150" s="32">
        <f t="shared" ca="1" si="417"/>
        <v>0</v>
      </c>
      <c r="CM150" s="32">
        <f t="shared" ca="1" si="418"/>
        <v>0</v>
      </c>
      <c r="CN150" s="32">
        <f t="shared" ca="1" si="419"/>
        <v>0</v>
      </c>
      <c r="CO150" s="32">
        <f t="shared" ca="1" si="420"/>
        <v>0</v>
      </c>
      <c r="CP150" s="32">
        <f t="shared" ca="1" si="421"/>
        <v>0</v>
      </c>
      <c r="CQ150" s="32">
        <f t="shared" ca="1" si="422"/>
        <v>0</v>
      </c>
      <c r="CR150" s="32">
        <f t="shared" ca="1" si="423"/>
        <v>0</v>
      </c>
      <c r="CS150" s="32">
        <f t="shared" ca="1" si="424"/>
        <v>0</v>
      </c>
      <c r="CT150" s="32">
        <f t="shared" ca="1" si="425"/>
        <v>0.24</v>
      </c>
      <c r="CU150" s="32">
        <f t="shared" ca="1" si="426"/>
        <v>0</v>
      </c>
      <c r="CV150" s="32">
        <f t="shared" ca="1" si="427"/>
        <v>13.86</v>
      </c>
      <c r="CW150" s="31">
        <f t="shared" ca="1" si="428"/>
        <v>0</v>
      </c>
      <c r="CX150" s="31">
        <f t="shared" ca="1" si="429"/>
        <v>0</v>
      </c>
      <c r="CY150" s="31">
        <f t="shared" ca="1" si="430"/>
        <v>0</v>
      </c>
      <c r="CZ150" s="31">
        <f t="shared" ca="1" si="431"/>
        <v>0</v>
      </c>
      <c r="DA150" s="31">
        <f t="shared" ca="1" si="432"/>
        <v>0</v>
      </c>
      <c r="DB150" s="31">
        <f t="shared" ca="1" si="433"/>
        <v>0</v>
      </c>
      <c r="DC150" s="31">
        <f t="shared" ca="1" si="434"/>
        <v>0</v>
      </c>
      <c r="DD150" s="31">
        <f t="shared" ca="1" si="435"/>
        <v>0</v>
      </c>
      <c r="DE150" s="31">
        <f t="shared" ca="1" si="436"/>
        <v>0</v>
      </c>
      <c r="DF150" s="31">
        <f t="shared" ca="1" si="437"/>
        <v>0.55999999999999994</v>
      </c>
      <c r="DG150" s="31">
        <f t="shared" ca="1" si="438"/>
        <v>0</v>
      </c>
      <c r="DH150" s="31">
        <f t="shared" ca="1" si="439"/>
        <v>32.769999999999996</v>
      </c>
      <c r="DI150" s="32">
        <f t="shared" ca="1" si="368"/>
        <v>0</v>
      </c>
      <c r="DJ150" s="32">
        <f t="shared" ca="1" si="369"/>
        <v>0</v>
      </c>
      <c r="DK150" s="32">
        <f t="shared" ca="1" si="370"/>
        <v>0</v>
      </c>
      <c r="DL150" s="32">
        <f t="shared" ca="1" si="371"/>
        <v>0</v>
      </c>
      <c r="DM150" s="32">
        <f t="shared" ca="1" si="372"/>
        <v>0</v>
      </c>
      <c r="DN150" s="32">
        <f t="shared" ca="1" si="373"/>
        <v>0</v>
      </c>
      <c r="DO150" s="32">
        <f t="shared" ca="1" si="374"/>
        <v>0</v>
      </c>
      <c r="DP150" s="32">
        <f t="shared" ca="1" si="375"/>
        <v>0</v>
      </c>
      <c r="DQ150" s="32">
        <f t="shared" ca="1" si="376"/>
        <v>0</v>
      </c>
      <c r="DR150" s="32">
        <f t="shared" ca="1" si="377"/>
        <v>0.03</v>
      </c>
      <c r="DS150" s="32">
        <f t="shared" ca="1" si="378"/>
        <v>0</v>
      </c>
      <c r="DT150" s="32">
        <f t="shared" ca="1" si="379"/>
        <v>1.64</v>
      </c>
      <c r="DU150" s="31">
        <f t="shared" ca="1" si="380"/>
        <v>0</v>
      </c>
      <c r="DV150" s="31">
        <f t="shared" ca="1" si="381"/>
        <v>0</v>
      </c>
      <c r="DW150" s="31">
        <f t="shared" ca="1" si="382"/>
        <v>0</v>
      </c>
      <c r="DX150" s="31">
        <f t="shared" ca="1" si="383"/>
        <v>0</v>
      </c>
      <c r="DY150" s="31">
        <f t="shared" ca="1" si="384"/>
        <v>0</v>
      </c>
      <c r="DZ150" s="31">
        <f t="shared" ca="1" si="385"/>
        <v>0</v>
      </c>
      <c r="EA150" s="31">
        <f t="shared" ca="1" si="386"/>
        <v>0</v>
      </c>
      <c r="EB150" s="31">
        <f t="shared" ca="1" si="387"/>
        <v>0</v>
      </c>
      <c r="EC150" s="31">
        <f t="shared" ca="1" si="388"/>
        <v>0</v>
      </c>
      <c r="ED150" s="31">
        <f t="shared" ca="1" si="389"/>
        <v>7.0000000000000007E-2</v>
      </c>
      <c r="EE150" s="31">
        <f t="shared" ca="1" si="390"/>
        <v>0</v>
      </c>
      <c r="EF150" s="31">
        <f t="shared" ca="1" si="391"/>
        <v>3.75</v>
      </c>
      <c r="EG150" s="32">
        <f t="shared" ca="1" si="392"/>
        <v>0</v>
      </c>
      <c r="EH150" s="32">
        <f t="shared" ca="1" si="393"/>
        <v>0</v>
      </c>
      <c r="EI150" s="32">
        <f t="shared" ca="1" si="394"/>
        <v>0</v>
      </c>
      <c r="EJ150" s="32">
        <f t="shared" ca="1" si="395"/>
        <v>0</v>
      </c>
      <c r="EK150" s="32">
        <f t="shared" ca="1" si="396"/>
        <v>0</v>
      </c>
      <c r="EL150" s="32">
        <f t="shared" ca="1" si="397"/>
        <v>0</v>
      </c>
      <c r="EM150" s="32">
        <f t="shared" ca="1" si="398"/>
        <v>0</v>
      </c>
      <c r="EN150" s="32">
        <f t="shared" ca="1" si="399"/>
        <v>0</v>
      </c>
      <c r="EO150" s="32">
        <f t="shared" ca="1" si="400"/>
        <v>0</v>
      </c>
      <c r="EP150" s="32">
        <f t="shared" ca="1" si="401"/>
        <v>0.65999999999999992</v>
      </c>
      <c r="EQ150" s="32">
        <f t="shared" ca="1" si="402"/>
        <v>0</v>
      </c>
      <c r="ER150" s="32">
        <f t="shared" ca="1" si="403"/>
        <v>38.159999999999997</v>
      </c>
    </row>
    <row r="151" spans="1:148" x14ac:dyDescent="0.25">
      <c r="A151" t="s">
        <v>519</v>
      </c>
      <c r="B151" s="1" t="s">
        <v>117</v>
      </c>
      <c r="C151" t="str">
        <f t="shared" ca="1" si="366"/>
        <v>SHCG</v>
      </c>
      <c r="D151" t="str">
        <f t="shared" ca="1" si="367"/>
        <v>Shell Caroline</v>
      </c>
      <c r="E151" s="48">
        <v>4.5953999999999997</v>
      </c>
      <c r="F151" s="48">
        <v>0.1762</v>
      </c>
      <c r="G151" s="48">
        <v>198.08150000000001</v>
      </c>
      <c r="H151" s="48">
        <v>655.79020000000003</v>
      </c>
      <c r="I151" s="48">
        <v>742.26620000000003</v>
      </c>
      <c r="J151" s="48">
        <v>0</v>
      </c>
      <c r="K151" s="48">
        <v>0</v>
      </c>
      <c r="L151" s="48">
        <v>0</v>
      </c>
      <c r="M151" s="48">
        <v>785.7432</v>
      </c>
      <c r="N151" s="48">
        <v>468.99250000000001</v>
      </c>
      <c r="O151" s="48">
        <v>6.7100000000000007E-2</v>
      </c>
      <c r="P151" s="48">
        <v>20.226600000000001</v>
      </c>
      <c r="Q151" s="32">
        <v>92.58</v>
      </c>
      <c r="R151" s="32">
        <v>3.96</v>
      </c>
      <c r="S151" s="32">
        <v>2975.16</v>
      </c>
      <c r="T151" s="32">
        <v>9053.16</v>
      </c>
      <c r="U151" s="32">
        <v>11478.53</v>
      </c>
      <c r="V151" s="32">
        <v>0</v>
      </c>
      <c r="W151" s="32">
        <v>0</v>
      </c>
      <c r="X151" s="32">
        <v>0</v>
      </c>
      <c r="Y151" s="32">
        <v>14352.94</v>
      </c>
      <c r="Z151" s="32">
        <v>11015.52</v>
      </c>
      <c r="AA151" s="32">
        <v>1.31</v>
      </c>
      <c r="AB151" s="32">
        <v>754.38</v>
      </c>
      <c r="AC151" s="2">
        <v>-0.11</v>
      </c>
      <c r="AD151" s="2">
        <v>-0.11</v>
      </c>
      <c r="AE151" s="2">
        <v>-0.11</v>
      </c>
      <c r="AF151" s="2">
        <v>-0.11</v>
      </c>
      <c r="AG151" s="2">
        <v>-0.11</v>
      </c>
      <c r="AH151" s="2">
        <v>-0.11</v>
      </c>
      <c r="AI151" s="2">
        <v>-0.11</v>
      </c>
      <c r="AJ151" s="2">
        <v>-0.11</v>
      </c>
      <c r="AK151" s="2">
        <v>-0.11</v>
      </c>
      <c r="AL151" s="2">
        <v>-0.11</v>
      </c>
      <c r="AM151" s="2">
        <v>-0.11</v>
      </c>
      <c r="AN151" s="2">
        <v>-0.11</v>
      </c>
      <c r="AO151" s="33">
        <v>-0.1</v>
      </c>
      <c r="AP151" s="33">
        <v>0</v>
      </c>
      <c r="AQ151" s="33">
        <v>-3.27</v>
      </c>
      <c r="AR151" s="33">
        <v>-9.9600000000000009</v>
      </c>
      <c r="AS151" s="33">
        <v>-12.63</v>
      </c>
      <c r="AT151" s="33">
        <v>0</v>
      </c>
      <c r="AU151" s="33">
        <v>0</v>
      </c>
      <c r="AV151" s="33">
        <v>0</v>
      </c>
      <c r="AW151" s="33">
        <v>-15.79</v>
      </c>
      <c r="AX151" s="33">
        <v>-12.12</v>
      </c>
      <c r="AY151" s="33">
        <v>0</v>
      </c>
      <c r="AZ151" s="33">
        <v>-0.83</v>
      </c>
      <c r="BA151" s="31">
        <f t="shared" si="404"/>
        <v>0.06</v>
      </c>
      <c r="BB151" s="31">
        <f t="shared" si="405"/>
        <v>0</v>
      </c>
      <c r="BC151" s="31">
        <f t="shared" si="406"/>
        <v>2.08</v>
      </c>
      <c r="BD151" s="31">
        <f t="shared" si="407"/>
        <v>36.21</v>
      </c>
      <c r="BE151" s="31">
        <f t="shared" si="408"/>
        <v>45.91</v>
      </c>
      <c r="BF151" s="31">
        <f t="shared" si="409"/>
        <v>0</v>
      </c>
      <c r="BG151" s="31">
        <f t="shared" si="410"/>
        <v>0</v>
      </c>
      <c r="BH151" s="31">
        <f t="shared" si="411"/>
        <v>0</v>
      </c>
      <c r="BI151" s="31">
        <f t="shared" si="412"/>
        <v>77.510000000000005</v>
      </c>
      <c r="BJ151" s="31">
        <f t="shared" si="413"/>
        <v>30.84</v>
      </c>
      <c r="BK151" s="31">
        <f t="shared" si="414"/>
        <v>0</v>
      </c>
      <c r="BL151" s="31">
        <f t="shared" si="415"/>
        <v>2.11</v>
      </c>
      <c r="BM151" s="6">
        <f t="shared" ca="1" si="440"/>
        <v>-5.0299999999999997E-2</v>
      </c>
      <c r="BN151" s="6">
        <f t="shared" ca="1" si="440"/>
        <v>-5.0299999999999997E-2</v>
      </c>
      <c r="BO151" s="6">
        <f t="shared" ca="1" si="440"/>
        <v>-5.0299999999999997E-2</v>
      </c>
      <c r="BP151" s="6">
        <f t="shared" ca="1" si="440"/>
        <v>-5.0299999999999997E-2</v>
      </c>
      <c r="BQ151" s="6">
        <f t="shared" ca="1" si="440"/>
        <v>-5.0299999999999997E-2</v>
      </c>
      <c r="BR151" s="6">
        <f t="shared" ca="1" si="440"/>
        <v>-5.0299999999999997E-2</v>
      </c>
      <c r="BS151" s="6">
        <f t="shared" ca="1" si="440"/>
        <v>-5.0299999999999997E-2</v>
      </c>
      <c r="BT151" s="6">
        <f t="shared" ca="1" si="440"/>
        <v>-5.0299999999999997E-2</v>
      </c>
      <c r="BU151" s="6">
        <f t="shared" ca="1" si="440"/>
        <v>-5.0299999999999997E-2</v>
      </c>
      <c r="BV151" s="6">
        <f t="shared" ca="1" si="440"/>
        <v>-5.0299999999999997E-2</v>
      </c>
      <c r="BW151" s="6">
        <f t="shared" ca="1" si="440"/>
        <v>-5.0299999999999997E-2</v>
      </c>
      <c r="BX151" s="6">
        <f t="shared" ca="1" si="440"/>
        <v>-5.0299999999999997E-2</v>
      </c>
      <c r="BY151" s="31">
        <f t="shared" ca="1" si="354"/>
        <v>-4.66</v>
      </c>
      <c r="BZ151" s="31">
        <f t="shared" ca="1" si="355"/>
        <v>-0.2</v>
      </c>
      <c r="CA151" s="31">
        <f t="shared" ca="1" si="356"/>
        <v>-149.65</v>
      </c>
      <c r="CB151" s="31">
        <f t="shared" ca="1" si="357"/>
        <v>-455.37</v>
      </c>
      <c r="CC151" s="31">
        <f t="shared" ca="1" si="358"/>
        <v>-577.37</v>
      </c>
      <c r="CD151" s="31">
        <f t="shared" ca="1" si="359"/>
        <v>0</v>
      </c>
      <c r="CE151" s="31">
        <f t="shared" ca="1" si="360"/>
        <v>0</v>
      </c>
      <c r="CF151" s="31">
        <f t="shared" ca="1" si="361"/>
        <v>0</v>
      </c>
      <c r="CG151" s="31">
        <f t="shared" ca="1" si="362"/>
        <v>-721.95</v>
      </c>
      <c r="CH151" s="31">
        <f t="shared" ca="1" si="363"/>
        <v>-554.08000000000004</v>
      </c>
      <c r="CI151" s="31">
        <f t="shared" ca="1" si="364"/>
        <v>-7.0000000000000007E-2</v>
      </c>
      <c r="CJ151" s="31">
        <f t="shared" ca="1" si="365"/>
        <v>-37.950000000000003</v>
      </c>
      <c r="CK151" s="32">
        <f t="shared" ca="1" si="416"/>
        <v>0.51</v>
      </c>
      <c r="CL151" s="32">
        <f t="shared" ca="1" si="417"/>
        <v>0.02</v>
      </c>
      <c r="CM151" s="32">
        <f t="shared" ca="1" si="418"/>
        <v>16.36</v>
      </c>
      <c r="CN151" s="32">
        <f t="shared" ca="1" si="419"/>
        <v>49.79</v>
      </c>
      <c r="CO151" s="32">
        <f t="shared" ca="1" si="420"/>
        <v>63.13</v>
      </c>
      <c r="CP151" s="32">
        <f t="shared" ca="1" si="421"/>
        <v>0</v>
      </c>
      <c r="CQ151" s="32">
        <f t="shared" ca="1" si="422"/>
        <v>0</v>
      </c>
      <c r="CR151" s="32">
        <f t="shared" ca="1" si="423"/>
        <v>0</v>
      </c>
      <c r="CS151" s="32">
        <f t="shared" ca="1" si="424"/>
        <v>78.94</v>
      </c>
      <c r="CT151" s="32">
        <f t="shared" ca="1" si="425"/>
        <v>60.59</v>
      </c>
      <c r="CU151" s="32">
        <f t="shared" ca="1" si="426"/>
        <v>0.01</v>
      </c>
      <c r="CV151" s="32">
        <f t="shared" ca="1" si="427"/>
        <v>4.1500000000000004</v>
      </c>
      <c r="CW151" s="31">
        <f t="shared" ca="1" si="428"/>
        <v>-4.1100000000000003</v>
      </c>
      <c r="CX151" s="31">
        <f t="shared" ca="1" si="429"/>
        <v>-0.18000000000000002</v>
      </c>
      <c r="CY151" s="31">
        <f t="shared" ca="1" si="430"/>
        <v>-132.10000000000002</v>
      </c>
      <c r="CZ151" s="31">
        <f t="shared" ca="1" si="431"/>
        <v>-431.83</v>
      </c>
      <c r="DA151" s="31">
        <f t="shared" ca="1" si="432"/>
        <v>-547.52</v>
      </c>
      <c r="DB151" s="31">
        <f t="shared" ca="1" si="433"/>
        <v>0</v>
      </c>
      <c r="DC151" s="31">
        <f t="shared" ca="1" si="434"/>
        <v>0</v>
      </c>
      <c r="DD151" s="31">
        <f t="shared" ca="1" si="435"/>
        <v>0</v>
      </c>
      <c r="DE151" s="31">
        <f t="shared" ca="1" si="436"/>
        <v>-704.73</v>
      </c>
      <c r="DF151" s="31">
        <f t="shared" ca="1" si="437"/>
        <v>-512.21</v>
      </c>
      <c r="DG151" s="31">
        <f t="shared" ca="1" si="438"/>
        <v>-6.0000000000000005E-2</v>
      </c>
      <c r="DH151" s="31">
        <f t="shared" ca="1" si="439"/>
        <v>-35.080000000000005</v>
      </c>
      <c r="DI151" s="32">
        <f t="shared" ca="1" si="368"/>
        <v>-0.21</v>
      </c>
      <c r="DJ151" s="32">
        <f t="shared" ca="1" si="369"/>
        <v>-0.01</v>
      </c>
      <c r="DK151" s="32">
        <f t="shared" ca="1" si="370"/>
        <v>-6.61</v>
      </c>
      <c r="DL151" s="32">
        <f t="shared" ca="1" si="371"/>
        <v>-21.59</v>
      </c>
      <c r="DM151" s="32">
        <f t="shared" ca="1" si="372"/>
        <v>-27.38</v>
      </c>
      <c r="DN151" s="32">
        <f t="shared" ca="1" si="373"/>
        <v>0</v>
      </c>
      <c r="DO151" s="32">
        <f t="shared" ca="1" si="374"/>
        <v>0</v>
      </c>
      <c r="DP151" s="32">
        <f t="shared" ca="1" si="375"/>
        <v>0</v>
      </c>
      <c r="DQ151" s="32">
        <f t="shared" ca="1" si="376"/>
        <v>-35.24</v>
      </c>
      <c r="DR151" s="32">
        <f t="shared" ca="1" si="377"/>
        <v>-25.61</v>
      </c>
      <c r="DS151" s="32">
        <f t="shared" ca="1" si="378"/>
        <v>0</v>
      </c>
      <c r="DT151" s="32">
        <f t="shared" ca="1" si="379"/>
        <v>-1.75</v>
      </c>
      <c r="DU151" s="31">
        <f t="shared" ca="1" si="380"/>
        <v>-0.56000000000000005</v>
      </c>
      <c r="DV151" s="31">
        <f t="shared" ca="1" si="381"/>
        <v>-0.02</v>
      </c>
      <c r="DW151" s="31">
        <f t="shared" ca="1" si="382"/>
        <v>-17.37</v>
      </c>
      <c r="DX151" s="31">
        <f t="shared" ca="1" si="383"/>
        <v>-55.96</v>
      </c>
      <c r="DY151" s="31">
        <f t="shared" ca="1" si="384"/>
        <v>-69.94</v>
      </c>
      <c r="DZ151" s="31">
        <f t="shared" ca="1" si="385"/>
        <v>0</v>
      </c>
      <c r="EA151" s="31">
        <f t="shared" ca="1" si="386"/>
        <v>0</v>
      </c>
      <c r="EB151" s="31">
        <f t="shared" ca="1" si="387"/>
        <v>0</v>
      </c>
      <c r="EC151" s="31">
        <f t="shared" ca="1" si="388"/>
        <v>-84.69</v>
      </c>
      <c r="ED151" s="31">
        <f t="shared" ca="1" si="389"/>
        <v>-60.61</v>
      </c>
      <c r="EE151" s="31">
        <f t="shared" ca="1" si="390"/>
        <v>-0.01</v>
      </c>
      <c r="EF151" s="31">
        <f t="shared" ca="1" si="391"/>
        <v>-4.0199999999999996</v>
      </c>
      <c r="EG151" s="32">
        <f t="shared" ca="1" si="392"/>
        <v>-4.8800000000000008</v>
      </c>
      <c r="EH151" s="32">
        <f t="shared" ca="1" si="393"/>
        <v>-0.21000000000000002</v>
      </c>
      <c r="EI151" s="32">
        <f t="shared" ca="1" si="394"/>
        <v>-156.08000000000004</v>
      </c>
      <c r="EJ151" s="32">
        <f t="shared" ca="1" si="395"/>
        <v>-509.37999999999994</v>
      </c>
      <c r="EK151" s="32">
        <f t="shared" ca="1" si="396"/>
        <v>-644.83999999999992</v>
      </c>
      <c r="EL151" s="32">
        <f t="shared" ca="1" si="397"/>
        <v>0</v>
      </c>
      <c r="EM151" s="32">
        <f t="shared" ca="1" si="398"/>
        <v>0</v>
      </c>
      <c r="EN151" s="32">
        <f t="shared" ca="1" si="399"/>
        <v>0</v>
      </c>
      <c r="EO151" s="32">
        <f t="shared" ca="1" si="400"/>
        <v>-824.66000000000008</v>
      </c>
      <c r="EP151" s="32">
        <f t="shared" ca="1" si="401"/>
        <v>-598.43000000000006</v>
      </c>
      <c r="EQ151" s="32">
        <f t="shared" ca="1" si="402"/>
        <v>-7.0000000000000007E-2</v>
      </c>
      <c r="ER151" s="32">
        <f t="shared" ca="1" si="403"/>
        <v>-40.850000000000009</v>
      </c>
    </row>
    <row r="152" spans="1:148" x14ac:dyDescent="0.25">
      <c r="A152" t="s">
        <v>544</v>
      </c>
      <c r="B152" s="1" t="s">
        <v>42</v>
      </c>
      <c r="C152" t="str">
        <f t="shared" ca="1" si="366"/>
        <v>BCHEXP</v>
      </c>
      <c r="D152" t="str">
        <f t="shared" ca="1" si="367"/>
        <v>Alberta-BC Intertie - Export</v>
      </c>
      <c r="M152" s="48">
        <v>950</v>
      </c>
      <c r="N152" s="48">
        <v>262.5</v>
      </c>
      <c r="O152" s="48">
        <v>175</v>
      </c>
      <c r="P152" s="48">
        <v>1575</v>
      </c>
      <c r="Q152" s="32"/>
      <c r="R152" s="32"/>
      <c r="S152" s="32"/>
      <c r="T152" s="32"/>
      <c r="U152" s="32"/>
      <c r="V152" s="32"/>
      <c r="W152" s="32"/>
      <c r="X152" s="32"/>
      <c r="Y152" s="32">
        <v>21803.25</v>
      </c>
      <c r="Z152" s="32">
        <v>7088</v>
      </c>
      <c r="AA152" s="32">
        <v>4184</v>
      </c>
      <c r="AB152" s="32">
        <v>37321</v>
      </c>
      <c r="AK152" s="2">
        <v>0.77</v>
      </c>
      <c r="AL152" s="2">
        <v>0.77</v>
      </c>
      <c r="AM152" s="2">
        <v>0.77</v>
      </c>
      <c r="AN152" s="2">
        <v>0.77</v>
      </c>
      <c r="AO152" s="33"/>
      <c r="AP152" s="33"/>
      <c r="AQ152" s="33"/>
      <c r="AR152" s="33"/>
      <c r="AS152" s="33"/>
      <c r="AT152" s="33"/>
      <c r="AU152" s="33"/>
      <c r="AV152" s="33"/>
      <c r="AW152" s="33">
        <v>167.89</v>
      </c>
      <c r="AX152" s="33">
        <v>54.58</v>
      </c>
      <c r="AY152" s="33">
        <v>32.22</v>
      </c>
      <c r="AZ152" s="33">
        <v>287.37</v>
      </c>
      <c r="BA152" s="31">
        <f t="shared" si="404"/>
        <v>0</v>
      </c>
      <c r="BB152" s="31">
        <f t="shared" si="405"/>
        <v>0</v>
      </c>
      <c r="BC152" s="31">
        <f t="shared" si="406"/>
        <v>0</v>
      </c>
      <c r="BD152" s="31">
        <f t="shared" si="407"/>
        <v>0</v>
      </c>
      <c r="BE152" s="31">
        <f t="shared" si="408"/>
        <v>0</v>
      </c>
      <c r="BF152" s="31">
        <f t="shared" si="409"/>
        <v>0</v>
      </c>
      <c r="BG152" s="31">
        <f t="shared" si="410"/>
        <v>0</v>
      </c>
      <c r="BH152" s="31">
        <f t="shared" si="411"/>
        <v>0</v>
      </c>
      <c r="BI152" s="31">
        <f t="shared" si="412"/>
        <v>117.74</v>
      </c>
      <c r="BJ152" s="31">
        <f t="shared" si="413"/>
        <v>19.850000000000001</v>
      </c>
      <c r="BK152" s="31">
        <f t="shared" si="414"/>
        <v>11.72</v>
      </c>
      <c r="BL152" s="31">
        <f t="shared" si="415"/>
        <v>104.5</v>
      </c>
      <c r="BM152" s="6">
        <f t="shared" ca="1" si="440"/>
        <v>8.3000000000000001E-3</v>
      </c>
      <c r="BN152" s="6">
        <f t="shared" ca="1" si="440"/>
        <v>8.3000000000000001E-3</v>
      </c>
      <c r="BO152" s="6">
        <f t="shared" ca="1" si="440"/>
        <v>8.3000000000000001E-3</v>
      </c>
      <c r="BP152" s="6">
        <f t="shared" ca="1" si="440"/>
        <v>8.3000000000000001E-3</v>
      </c>
      <c r="BQ152" s="6">
        <f t="shared" ca="1" si="440"/>
        <v>8.3000000000000001E-3</v>
      </c>
      <c r="BR152" s="6">
        <f t="shared" ca="1" si="440"/>
        <v>8.3000000000000001E-3</v>
      </c>
      <c r="BS152" s="6">
        <f t="shared" ca="1" si="440"/>
        <v>8.3000000000000001E-3</v>
      </c>
      <c r="BT152" s="6">
        <f t="shared" ca="1" si="440"/>
        <v>8.3000000000000001E-3</v>
      </c>
      <c r="BU152" s="6">
        <f t="shared" ca="1" si="440"/>
        <v>8.3000000000000001E-3</v>
      </c>
      <c r="BV152" s="6">
        <f t="shared" ca="1" si="440"/>
        <v>8.3000000000000001E-3</v>
      </c>
      <c r="BW152" s="6">
        <f t="shared" ca="1" si="440"/>
        <v>8.3000000000000001E-3</v>
      </c>
      <c r="BX152" s="6">
        <f t="shared" ca="1" si="440"/>
        <v>8.3000000000000001E-3</v>
      </c>
      <c r="BY152" s="31">
        <f t="shared" ca="1" si="354"/>
        <v>0</v>
      </c>
      <c r="BZ152" s="31">
        <f t="shared" ca="1" si="355"/>
        <v>0</v>
      </c>
      <c r="CA152" s="31">
        <f t="shared" ca="1" si="356"/>
        <v>0</v>
      </c>
      <c r="CB152" s="31">
        <f t="shared" ca="1" si="357"/>
        <v>0</v>
      </c>
      <c r="CC152" s="31">
        <f t="shared" ca="1" si="358"/>
        <v>0</v>
      </c>
      <c r="CD152" s="31">
        <f t="shared" ca="1" si="359"/>
        <v>0</v>
      </c>
      <c r="CE152" s="31">
        <f t="shared" ca="1" si="360"/>
        <v>0</v>
      </c>
      <c r="CF152" s="31">
        <f t="shared" ca="1" si="361"/>
        <v>0</v>
      </c>
      <c r="CG152" s="31">
        <f t="shared" ca="1" si="362"/>
        <v>180.97</v>
      </c>
      <c r="CH152" s="31">
        <f t="shared" ca="1" si="363"/>
        <v>58.83</v>
      </c>
      <c r="CI152" s="31">
        <f t="shared" ca="1" si="364"/>
        <v>34.729999999999997</v>
      </c>
      <c r="CJ152" s="31">
        <f t="shared" ca="1" si="365"/>
        <v>309.76</v>
      </c>
      <c r="CK152" s="32">
        <f t="shared" ca="1" si="416"/>
        <v>0</v>
      </c>
      <c r="CL152" s="32">
        <f t="shared" ca="1" si="417"/>
        <v>0</v>
      </c>
      <c r="CM152" s="32">
        <f t="shared" ca="1" si="418"/>
        <v>0</v>
      </c>
      <c r="CN152" s="32">
        <f t="shared" ca="1" si="419"/>
        <v>0</v>
      </c>
      <c r="CO152" s="32">
        <f t="shared" ca="1" si="420"/>
        <v>0</v>
      </c>
      <c r="CP152" s="32">
        <f t="shared" ca="1" si="421"/>
        <v>0</v>
      </c>
      <c r="CQ152" s="32">
        <f t="shared" ca="1" si="422"/>
        <v>0</v>
      </c>
      <c r="CR152" s="32">
        <f t="shared" ca="1" si="423"/>
        <v>0</v>
      </c>
      <c r="CS152" s="32">
        <f t="shared" ca="1" si="424"/>
        <v>119.92</v>
      </c>
      <c r="CT152" s="32">
        <f t="shared" ca="1" si="425"/>
        <v>38.979999999999997</v>
      </c>
      <c r="CU152" s="32">
        <f t="shared" ca="1" si="426"/>
        <v>23.01</v>
      </c>
      <c r="CV152" s="32">
        <f t="shared" ca="1" si="427"/>
        <v>205.27</v>
      </c>
      <c r="CW152" s="31">
        <f t="shared" ca="1" si="428"/>
        <v>0</v>
      </c>
      <c r="CX152" s="31">
        <f t="shared" ca="1" si="429"/>
        <v>0</v>
      </c>
      <c r="CY152" s="31">
        <f t="shared" ca="1" si="430"/>
        <v>0</v>
      </c>
      <c r="CZ152" s="31">
        <f t="shared" ca="1" si="431"/>
        <v>0</v>
      </c>
      <c r="DA152" s="31">
        <f t="shared" ca="1" si="432"/>
        <v>0</v>
      </c>
      <c r="DB152" s="31">
        <f t="shared" ca="1" si="433"/>
        <v>0</v>
      </c>
      <c r="DC152" s="31">
        <f t="shared" ca="1" si="434"/>
        <v>0</v>
      </c>
      <c r="DD152" s="31">
        <f t="shared" ca="1" si="435"/>
        <v>0</v>
      </c>
      <c r="DE152" s="31">
        <f t="shared" ca="1" si="436"/>
        <v>15.260000000000005</v>
      </c>
      <c r="DF152" s="31">
        <f t="shared" ca="1" si="437"/>
        <v>23.380000000000003</v>
      </c>
      <c r="DG152" s="31">
        <f t="shared" ca="1" si="438"/>
        <v>13.799999999999995</v>
      </c>
      <c r="DH152" s="31">
        <f t="shared" ca="1" si="439"/>
        <v>123.15999999999997</v>
      </c>
      <c r="DI152" s="32">
        <f t="shared" ca="1" si="368"/>
        <v>0</v>
      </c>
      <c r="DJ152" s="32">
        <f t="shared" ca="1" si="369"/>
        <v>0</v>
      </c>
      <c r="DK152" s="32">
        <f t="shared" ca="1" si="370"/>
        <v>0</v>
      </c>
      <c r="DL152" s="32">
        <f t="shared" ca="1" si="371"/>
        <v>0</v>
      </c>
      <c r="DM152" s="32">
        <f t="shared" ca="1" si="372"/>
        <v>0</v>
      </c>
      <c r="DN152" s="32">
        <f t="shared" ca="1" si="373"/>
        <v>0</v>
      </c>
      <c r="DO152" s="32">
        <f t="shared" ca="1" si="374"/>
        <v>0</v>
      </c>
      <c r="DP152" s="32">
        <f t="shared" ca="1" si="375"/>
        <v>0</v>
      </c>
      <c r="DQ152" s="32">
        <f t="shared" ca="1" si="376"/>
        <v>0.76</v>
      </c>
      <c r="DR152" s="32">
        <f t="shared" ca="1" si="377"/>
        <v>1.17</v>
      </c>
      <c r="DS152" s="32">
        <f t="shared" ca="1" si="378"/>
        <v>0.69</v>
      </c>
      <c r="DT152" s="32">
        <f t="shared" ca="1" si="379"/>
        <v>6.16</v>
      </c>
      <c r="DU152" s="31">
        <f t="shared" ca="1" si="380"/>
        <v>0</v>
      </c>
      <c r="DV152" s="31">
        <f t="shared" ca="1" si="381"/>
        <v>0</v>
      </c>
      <c r="DW152" s="31">
        <f t="shared" ca="1" si="382"/>
        <v>0</v>
      </c>
      <c r="DX152" s="31">
        <f t="shared" ca="1" si="383"/>
        <v>0</v>
      </c>
      <c r="DY152" s="31">
        <f t="shared" ca="1" si="384"/>
        <v>0</v>
      </c>
      <c r="DZ152" s="31">
        <f t="shared" ca="1" si="385"/>
        <v>0</v>
      </c>
      <c r="EA152" s="31">
        <f t="shared" ca="1" si="386"/>
        <v>0</v>
      </c>
      <c r="EB152" s="31">
        <f t="shared" ca="1" si="387"/>
        <v>0</v>
      </c>
      <c r="EC152" s="31">
        <f t="shared" ca="1" si="388"/>
        <v>1.83</v>
      </c>
      <c r="ED152" s="31">
        <f t="shared" ca="1" si="389"/>
        <v>2.77</v>
      </c>
      <c r="EE152" s="31">
        <f t="shared" ca="1" si="390"/>
        <v>1.61</v>
      </c>
      <c r="EF152" s="31">
        <f t="shared" ca="1" si="391"/>
        <v>14.11</v>
      </c>
      <c r="EG152" s="32">
        <f t="shared" ca="1" si="392"/>
        <v>0</v>
      </c>
      <c r="EH152" s="32">
        <f t="shared" ca="1" si="393"/>
        <v>0</v>
      </c>
      <c r="EI152" s="32">
        <f t="shared" ca="1" si="394"/>
        <v>0</v>
      </c>
      <c r="EJ152" s="32">
        <f t="shared" ca="1" si="395"/>
        <v>0</v>
      </c>
      <c r="EK152" s="32">
        <f t="shared" ca="1" si="396"/>
        <v>0</v>
      </c>
      <c r="EL152" s="32">
        <f t="shared" ca="1" si="397"/>
        <v>0</v>
      </c>
      <c r="EM152" s="32">
        <f t="shared" ca="1" si="398"/>
        <v>0</v>
      </c>
      <c r="EN152" s="32">
        <f t="shared" ca="1" si="399"/>
        <v>0</v>
      </c>
      <c r="EO152" s="32">
        <f t="shared" ca="1" si="400"/>
        <v>17.850000000000009</v>
      </c>
      <c r="EP152" s="32">
        <f t="shared" ca="1" si="401"/>
        <v>27.320000000000004</v>
      </c>
      <c r="EQ152" s="32">
        <f t="shared" ca="1" si="402"/>
        <v>16.099999999999994</v>
      </c>
      <c r="ER152" s="32">
        <f t="shared" ca="1" si="403"/>
        <v>143.42999999999995</v>
      </c>
    </row>
    <row r="153" spans="1:148" x14ac:dyDescent="0.25">
      <c r="A153" t="s">
        <v>545</v>
      </c>
      <c r="B153" s="1" t="s">
        <v>163</v>
      </c>
      <c r="C153" t="str">
        <f t="shared" ca="1" si="366"/>
        <v>SLP1</v>
      </c>
      <c r="D153" t="str">
        <f t="shared" ca="1" si="367"/>
        <v>Slave Lake Pulp</v>
      </c>
      <c r="H153" s="48">
        <v>0</v>
      </c>
      <c r="I153" s="48">
        <v>0</v>
      </c>
      <c r="J153" s="48">
        <v>0.45779999999999998</v>
      </c>
      <c r="K153" s="48">
        <v>6.3E-3</v>
      </c>
      <c r="L153" s="48">
        <v>6.5940000000000003</v>
      </c>
      <c r="M153" s="48">
        <v>5.6679000000000004</v>
      </c>
      <c r="N153" s="48">
        <v>0</v>
      </c>
      <c r="O153" s="48">
        <v>0</v>
      </c>
      <c r="P153" s="48">
        <v>46.254600000000003</v>
      </c>
      <c r="Q153" s="32"/>
      <c r="R153" s="32"/>
      <c r="S153" s="32"/>
      <c r="T153" s="32">
        <v>0</v>
      </c>
      <c r="U153" s="32">
        <v>0</v>
      </c>
      <c r="V153" s="32">
        <v>18.760000000000002</v>
      </c>
      <c r="W153" s="32">
        <v>0.23</v>
      </c>
      <c r="X153" s="32">
        <v>265.55</v>
      </c>
      <c r="Y153" s="32">
        <v>116.91</v>
      </c>
      <c r="Z153" s="32">
        <v>0</v>
      </c>
      <c r="AA153" s="32">
        <v>0</v>
      </c>
      <c r="AB153" s="32">
        <v>1588.13</v>
      </c>
      <c r="AF153" s="2">
        <v>1.0900000000000001</v>
      </c>
      <c r="AG153" s="2">
        <v>1.0900000000000001</v>
      </c>
      <c r="AH153" s="2">
        <v>1.0900000000000001</v>
      </c>
      <c r="AI153" s="2">
        <v>1.0900000000000001</v>
      </c>
      <c r="AJ153" s="2">
        <v>1.0900000000000001</v>
      </c>
      <c r="AK153" s="2">
        <v>1.0900000000000001</v>
      </c>
      <c r="AL153" s="2">
        <v>1.0900000000000001</v>
      </c>
      <c r="AM153" s="2">
        <v>1.0900000000000001</v>
      </c>
      <c r="AN153" s="2">
        <v>1.0900000000000001</v>
      </c>
      <c r="AO153" s="33"/>
      <c r="AP153" s="33"/>
      <c r="AQ153" s="33"/>
      <c r="AR153" s="33">
        <v>0</v>
      </c>
      <c r="AS153" s="33">
        <v>0</v>
      </c>
      <c r="AT153" s="33">
        <v>0.2</v>
      </c>
      <c r="AU153" s="33">
        <v>0</v>
      </c>
      <c r="AV153" s="33">
        <v>2.89</v>
      </c>
      <c r="AW153" s="33">
        <v>1.27</v>
      </c>
      <c r="AX153" s="33">
        <v>0</v>
      </c>
      <c r="AY153" s="33">
        <v>0</v>
      </c>
      <c r="AZ153" s="33">
        <v>17.309999999999999</v>
      </c>
      <c r="BA153" s="31">
        <f t="shared" si="404"/>
        <v>0</v>
      </c>
      <c r="BB153" s="31">
        <f t="shared" si="405"/>
        <v>0</v>
      </c>
      <c r="BC153" s="31">
        <f t="shared" si="406"/>
        <v>0</v>
      </c>
      <c r="BD153" s="31">
        <f t="shared" si="407"/>
        <v>0</v>
      </c>
      <c r="BE153" s="31">
        <f t="shared" si="408"/>
        <v>0</v>
      </c>
      <c r="BF153" s="31">
        <f t="shared" si="409"/>
        <v>0.08</v>
      </c>
      <c r="BG153" s="31">
        <f t="shared" si="410"/>
        <v>0</v>
      </c>
      <c r="BH153" s="31">
        <f t="shared" si="411"/>
        <v>1.43</v>
      </c>
      <c r="BI153" s="31">
        <f t="shared" si="412"/>
        <v>0.63</v>
      </c>
      <c r="BJ153" s="31">
        <f t="shared" si="413"/>
        <v>0</v>
      </c>
      <c r="BK153" s="31">
        <f t="shared" si="414"/>
        <v>0</v>
      </c>
      <c r="BL153" s="31">
        <f t="shared" si="415"/>
        <v>4.45</v>
      </c>
      <c r="BM153" s="6">
        <f t="shared" ca="1" si="440"/>
        <v>2.4400000000000002E-2</v>
      </c>
      <c r="BN153" s="6">
        <f t="shared" ca="1" si="440"/>
        <v>2.4400000000000002E-2</v>
      </c>
      <c r="BO153" s="6">
        <f t="shared" ca="1" si="440"/>
        <v>2.4400000000000002E-2</v>
      </c>
      <c r="BP153" s="6">
        <f t="shared" ca="1" si="440"/>
        <v>2.4400000000000002E-2</v>
      </c>
      <c r="BQ153" s="6">
        <f t="shared" ca="1" si="440"/>
        <v>2.4400000000000002E-2</v>
      </c>
      <c r="BR153" s="6">
        <f t="shared" ca="1" si="440"/>
        <v>2.4400000000000002E-2</v>
      </c>
      <c r="BS153" s="6">
        <f t="shared" ca="1" si="440"/>
        <v>2.4400000000000002E-2</v>
      </c>
      <c r="BT153" s="6">
        <f t="shared" ca="1" si="440"/>
        <v>2.4400000000000002E-2</v>
      </c>
      <c r="BU153" s="6">
        <f t="shared" ca="1" si="440"/>
        <v>2.4400000000000002E-2</v>
      </c>
      <c r="BV153" s="6">
        <f t="shared" ca="1" si="440"/>
        <v>2.4400000000000002E-2</v>
      </c>
      <c r="BW153" s="6">
        <f t="shared" ca="1" si="440"/>
        <v>2.4400000000000002E-2</v>
      </c>
      <c r="BX153" s="6">
        <f t="shared" ca="1" si="440"/>
        <v>2.4400000000000002E-2</v>
      </c>
      <c r="BY153" s="31">
        <f t="shared" ca="1" si="354"/>
        <v>0</v>
      </c>
      <c r="BZ153" s="31">
        <f t="shared" ca="1" si="355"/>
        <v>0</v>
      </c>
      <c r="CA153" s="31">
        <f t="shared" ca="1" si="356"/>
        <v>0</v>
      </c>
      <c r="CB153" s="31">
        <f t="shared" ca="1" si="357"/>
        <v>0</v>
      </c>
      <c r="CC153" s="31">
        <f t="shared" ca="1" si="358"/>
        <v>0</v>
      </c>
      <c r="CD153" s="31">
        <f t="shared" ca="1" si="359"/>
        <v>0.46</v>
      </c>
      <c r="CE153" s="31">
        <f t="shared" ca="1" si="360"/>
        <v>0.01</v>
      </c>
      <c r="CF153" s="31">
        <f t="shared" ca="1" si="361"/>
        <v>6.48</v>
      </c>
      <c r="CG153" s="31">
        <f t="shared" ca="1" si="362"/>
        <v>2.85</v>
      </c>
      <c r="CH153" s="31">
        <f t="shared" ca="1" si="363"/>
        <v>0</v>
      </c>
      <c r="CI153" s="31">
        <f t="shared" ca="1" si="364"/>
        <v>0</v>
      </c>
      <c r="CJ153" s="31">
        <f t="shared" ca="1" si="365"/>
        <v>38.75</v>
      </c>
      <c r="CK153" s="32">
        <f t="shared" ca="1" si="416"/>
        <v>0</v>
      </c>
      <c r="CL153" s="32">
        <f t="shared" ca="1" si="417"/>
        <v>0</v>
      </c>
      <c r="CM153" s="32">
        <f t="shared" ca="1" si="418"/>
        <v>0</v>
      </c>
      <c r="CN153" s="32">
        <f t="shared" ca="1" si="419"/>
        <v>0</v>
      </c>
      <c r="CO153" s="32">
        <f t="shared" ca="1" si="420"/>
        <v>0</v>
      </c>
      <c r="CP153" s="32">
        <f t="shared" ca="1" si="421"/>
        <v>0.1</v>
      </c>
      <c r="CQ153" s="32">
        <f t="shared" ca="1" si="422"/>
        <v>0</v>
      </c>
      <c r="CR153" s="32">
        <f t="shared" ca="1" si="423"/>
        <v>1.46</v>
      </c>
      <c r="CS153" s="32">
        <f t="shared" ca="1" si="424"/>
        <v>0.64</v>
      </c>
      <c r="CT153" s="32">
        <f t="shared" ca="1" si="425"/>
        <v>0</v>
      </c>
      <c r="CU153" s="32">
        <f t="shared" ca="1" si="426"/>
        <v>0</v>
      </c>
      <c r="CV153" s="32">
        <f t="shared" ca="1" si="427"/>
        <v>8.73</v>
      </c>
      <c r="CW153" s="31">
        <f t="shared" ca="1" si="428"/>
        <v>0</v>
      </c>
      <c r="CX153" s="31">
        <f t="shared" ca="1" si="429"/>
        <v>0</v>
      </c>
      <c r="CY153" s="31">
        <f t="shared" ca="1" si="430"/>
        <v>0</v>
      </c>
      <c r="CZ153" s="31">
        <f t="shared" ca="1" si="431"/>
        <v>0</v>
      </c>
      <c r="DA153" s="31">
        <f t="shared" ca="1" si="432"/>
        <v>0</v>
      </c>
      <c r="DB153" s="31">
        <f t="shared" ca="1" si="433"/>
        <v>0.28000000000000003</v>
      </c>
      <c r="DC153" s="31">
        <f t="shared" ca="1" si="434"/>
        <v>0.01</v>
      </c>
      <c r="DD153" s="31">
        <f t="shared" ca="1" si="435"/>
        <v>3.620000000000001</v>
      </c>
      <c r="DE153" s="31">
        <f t="shared" ca="1" si="436"/>
        <v>1.5900000000000003</v>
      </c>
      <c r="DF153" s="31">
        <f t="shared" ca="1" si="437"/>
        <v>0</v>
      </c>
      <c r="DG153" s="31">
        <f t="shared" ca="1" si="438"/>
        <v>0</v>
      </c>
      <c r="DH153" s="31">
        <f t="shared" ca="1" si="439"/>
        <v>25.720000000000006</v>
      </c>
      <c r="DI153" s="32">
        <f t="shared" ca="1" si="368"/>
        <v>0</v>
      </c>
      <c r="DJ153" s="32">
        <f t="shared" ca="1" si="369"/>
        <v>0</v>
      </c>
      <c r="DK153" s="32">
        <f t="shared" ca="1" si="370"/>
        <v>0</v>
      </c>
      <c r="DL153" s="32">
        <f t="shared" ca="1" si="371"/>
        <v>0</v>
      </c>
      <c r="DM153" s="32">
        <f t="shared" ca="1" si="372"/>
        <v>0</v>
      </c>
      <c r="DN153" s="32">
        <f t="shared" ca="1" si="373"/>
        <v>0.01</v>
      </c>
      <c r="DO153" s="32">
        <f t="shared" ca="1" si="374"/>
        <v>0</v>
      </c>
      <c r="DP153" s="32">
        <f t="shared" ca="1" si="375"/>
        <v>0.18</v>
      </c>
      <c r="DQ153" s="32">
        <f t="shared" ca="1" si="376"/>
        <v>0.08</v>
      </c>
      <c r="DR153" s="32">
        <f t="shared" ca="1" si="377"/>
        <v>0</v>
      </c>
      <c r="DS153" s="32">
        <f t="shared" ca="1" si="378"/>
        <v>0</v>
      </c>
      <c r="DT153" s="32">
        <f t="shared" ca="1" si="379"/>
        <v>1.29</v>
      </c>
      <c r="DU153" s="31">
        <f t="shared" ca="1" si="380"/>
        <v>0</v>
      </c>
      <c r="DV153" s="31">
        <f t="shared" ca="1" si="381"/>
        <v>0</v>
      </c>
      <c r="DW153" s="31">
        <f t="shared" ca="1" si="382"/>
        <v>0</v>
      </c>
      <c r="DX153" s="31">
        <f t="shared" ca="1" si="383"/>
        <v>0</v>
      </c>
      <c r="DY153" s="31">
        <f t="shared" ca="1" si="384"/>
        <v>0</v>
      </c>
      <c r="DZ153" s="31">
        <f t="shared" ca="1" si="385"/>
        <v>0.04</v>
      </c>
      <c r="EA153" s="31">
        <f t="shared" ca="1" si="386"/>
        <v>0</v>
      </c>
      <c r="EB153" s="31">
        <f t="shared" ca="1" si="387"/>
        <v>0.44</v>
      </c>
      <c r="EC153" s="31">
        <f t="shared" ca="1" si="388"/>
        <v>0.19</v>
      </c>
      <c r="ED153" s="31">
        <f t="shared" ca="1" si="389"/>
        <v>0</v>
      </c>
      <c r="EE153" s="31">
        <f t="shared" ca="1" si="390"/>
        <v>0</v>
      </c>
      <c r="EF153" s="31">
        <f t="shared" ca="1" si="391"/>
        <v>2.95</v>
      </c>
      <c r="EG153" s="32">
        <f t="shared" ca="1" si="392"/>
        <v>0</v>
      </c>
      <c r="EH153" s="32">
        <f t="shared" ca="1" si="393"/>
        <v>0</v>
      </c>
      <c r="EI153" s="32">
        <f t="shared" ca="1" si="394"/>
        <v>0</v>
      </c>
      <c r="EJ153" s="32">
        <f t="shared" ca="1" si="395"/>
        <v>0</v>
      </c>
      <c r="EK153" s="32">
        <f t="shared" ca="1" si="396"/>
        <v>0</v>
      </c>
      <c r="EL153" s="32">
        <f t="shared" ca="1" si="397"/>
        <v>0.33</v>
      </c>
      <c r="EM153" s="32">
        <f t="shared" ca="1" si="398"/>
        <v>0.01</v>
      </c>
      <c r="EN153" s="32">
        <f t="shared" ca="1" si="399"/>
        <v>4.2400000000000011</v>
      </c>
      <c r="EO153" s="32">
        <f t="shared" ca="1" si="400"/>
        <v>1.8600000000000003</v>
      </c>
      <c r="EP153" s="32">
        <f t="shared" ca="1" si="401"/>
        <v>0</v>
      </c>
      <c r="EQ153" s="32">
        <f t="shared" ca="1" si="402"/>
        <v>0</v>
      </c>
      <c r="ER153" s="32">
        <f t="shared" ca="1" si="403"/>
        <v>29.960000000000004</v>
      </c>
    </row>
    <row r="154" spans="1:148" x14ac:dyDescent="0.25">
      <c r="A154" t="s">
        <v>522</v>
      </c>
      <c r="B154" s="1" t="s">
        <v>97</v>
      </c>
      <c r="C154" t="str">
        <f t="shared" ca="1" si="366"/>
        <v>BCHIMP</v>
      </c>
      <c r="D154" t="str">
        <f t="shared" ca="1" si="367"/>
        <v>Alberta-BC Intertie - Import</v>
      </c>
      <c r="E154" s="48">
        <v>2475</v>
      </c>
      <c r="F154" s="48">
        <v>300</v>
      </c>
      <c r="H154" s="48">
        <v>3672</v>
      </c>
      <c r="I154" s="48">
        <v>3021</v>
      </c>
      <c r="P154" s="48">
        <v>1600</v>
      </c>
      <c r="Q154" s="32">
        <v>62987.5</v>
      </c>
      <c r="R154" s="32">
        <v>5441.4</v>
      </c>
      <c r="S154" s="32"/>
      <c r="T154" s="32">
        <v>47473.43</v>
      </c>
      <c r="U154" s="32">
        <v>53873.83</v>
      </c>
      <c r="V154" s="32"/>
      <c r="W154" s="32"/>
      <c r="X154" s="32"/>
      <c r="Y154" s="32"/>
      <c r="Z154" s="32"/>
      <c r="AA154" s="32"/>
      <c r="AB154" s="32">
        <v>32706.5</v>
      </c>
      <c r="AC154" s="2">
        <v>2.56</v>
      </c>
      <c r="AD154" s="2">
        <v>2.56</v>
      </c>
      <c r="AF154" s="2">
        <v>2.56</v>
      </c>
      <c r="AG154" s="2">
        <v>2.56</v>
      </c>
      <c r="AN154" s="2">
        <v>2.56</v>
      </c>
      <c r="AO154" s="33">
        <v>1612.48</v>
      </c>
      <c r="AP154" s="33">
        <v>139.30000000000001</v>
      </c>
      <c r="AQ154" s="33"/>
      <c r="AR154" s="33">
        <v>1215.32</v>
      </c>
      <c r="AS154" s="33">
        <v>1379.17</v>
      </c>
      <c r="AT154" s="33"/>
      <c r="AU154" s="33"/>
      <c r="AV154" s="33"/>
      <c r="AW154" s="33"/>
      <c r="AX154" s="33"/>
      <c r="AY154" s="33"/>
      <c r="AZ154" s="33">
        <v>837.29</v>
      </c>
      <c r="BA154" s="31">
        <f t="shared" si="404"/>
        <v>44.09</v>
      </c>
      <c r="BB154" s="31">
        <f t="shared" si="405"/>
        <v>3.81</v>
      </c>
      <c r="BC154" s="31">
        <f t="shared" si="406"/>
        <v>0</v>
      </c>
      <c r="BD154" s="31">
        <f t="shared" si="407"/>
        <v>189.89</v>
      </c>
      <c r="BE154" s="31">
        <f t="shared" si="408"/>
        <v>215.5</v>
      </c>
      <c r="BF154" s="31">
        <f t="shared" si="409"/>
        <v>0</v>
      </c>
      <c r="BG154" s="31">
        <f t="shared" si="410"/>
        <v>0</v>
      </c>
      <c r="BH154" s="31">
        <f t="shared" si="411"/>
        <v>0</v>
      </c>
      <c r="BI154" s="31">
        <f t="shared" si="412"/>
        <v>0</v>
      </c>
      <c r="BJ154" s="31">
        <f t="shared" si="413"/>
        <v>0</v>
      </c>
      <c r="BK154" s="31">
        <f t="shared" si="414"/>
        <v>0</v>
      </c>
      <c r="BL154" s="31">
        <f t="shared" si="415"/>
        <v>91.58</v>
      </c>
      <c r="BM154" s="6">
        <f t="shared" ca="1" si="440"/>
        <v>3.5900000000000001E-2</v>
      </c>
      <c r="BN154" s="6">
        <f t="shared" ca="1" si="440"/>
        <v>3.5900000000000001E-2</v>
      </c>
      <c r="BO154" s="6">
        <f t="shared" ca="1" si="440"/>
        <v>3.5900000000000001E-2</v>
      </c>
      <c r="BP154" s="6">
        <f t="shared" ca="1" si="440"/>
        <v>3.5900000000000001E-2</v>
      </c>
      <c r="BQ154" s="6">
        <f t="shared" ca="1" si="440"/>
        <v>3.5900000000000001E-2</v>
      </c>
      <c r="BR154" s="6">
        <f t="shared" ca="1" si="440"/>
        <v>3.5900000000000001E-2</v>
      </c>
      <c r="BS154" s="6">
        <f t="shared" ca="1" si="440"/>
        <v>3.5900000000000001E-2</v>
      </c>
      <c r="BT154" s="6">
        <f t="shared" ca="1" si="440"/>
        <v>3.5900000000000001E-2</v>
      </c>
      <c r="BU154" s="6">
        <f t="shared" ca="1" si="440"/>
        <v>3.5900000000000001E-2</v>
      </c>
      <c r="BV154" s="6">
        <f t="shared" ca="1" si="440"/>
        <v>3.5900000000000001E-2</v>
      </c>
      <c r="BW154" s="6">
        <f t="shared" ca="1" si="440"/>
        <v>3.5900000000000001E-2</v>
      </c>
      <c r="BX154" s="6">
        <f t="shared" ca="1" si="440"/>
        <v>3.5900000000000001E-2</v>
      </c>
      <c r="BY154" s="31">
        <f t="shared" ca="1" si="354"/>
        <v>2261.25</v>
      </c>
      <c r="BZ154" s="31">
        <f t="shared" ca="1" si="355"/>
        <v>195.35</v>
      </c>
      <c r="CA154" s="31">
        <f t="shared" ca="1" si="356"/>
        <v>0</v>
      </c>
      <c r="CB154" s="31">
        <f t="shared" ca="1" si="357"/>
        <v>1704.3</v>
      </c>
      <c r="CC154" s="31">
        <f t="shared" ca="1" si="358"/>
        <v>1934.07</v>
      </c>
      <c r="CD154" s="31">
        <f t="shared" ca="1" si="359"/>
        <v>0</v>
      </c>
      <c r="CE154" s="31">
        <f t="shared" ca="1" si="360"/>
        <v>0</v>
      </c>
      <c r="CF154" s="31">
        <f t="shared" ca="1" si="361"/>
        <v>0</v>
      </c>
      <c r="CG154" s="31">
        <f t="shared" ca="1" si="362"/>
        <v>0</v>
      </c>
      <c r="CH154" s="31">
        <f t="shared" ca="1" si="363"/>
        <v>0</v>
      </c>
      <c r="CI154" s="31">
        <f t="shared" ca="1" si="364"/>
        <v>0</v>
      </c>
      <c r="CJ154" s="31">
        <f t="shared" ca="1" si="365"/>
        <v>1174.1600000000001</v>
      </c>
      <c r="CK154" s="32">
        <f t="shared" ca="1" si="416"/>
        <v>346.43</v>
      </c>
      <c r="CL154" s="32">
        <f t="shared" ca="1" si="417"/>
        <v>29.93</v>
      </c>
      <c r="CM154" s="32">
        <f t="shared" ca="1" si="418"/>
        <v>0</v>
      </c>
      <c r="CN154" s="32">
        <f t="shared" ca="1" si="419"/>
        <v>261.10000000000002</v>
      </c>
      <c r="CO154" s="32">
        <f t="shared" ca="1" si="420"/>
        <v>296.31</v>
      </c>
      <c r="CP154" s="32">
        <f t="shared" ca="1" si="421"/>
        <v>0</v>
      </c>
      <c r="CQ154" s="32">
        <f t="shared" ca="1" si="422"/>
        <v>0</v>
      </c>
      <c r="CR154" s="32">
        <f t="shared" ca="1" si="423"/>
        <v>0</v>
      </c>
      <c r="CS154" s="32">
        <f t="shared" ca="1" si="424"/>
        <v>0</v>
      </c>
      <c r="CT154" s="32">
        <f t="shared" ca="1" si="425"/>
        <v>0</v>
      </c>
      <c r="CU154" s="32">
        <f t="shared" ca="1" si="426"/>
        <v>0</v>
      </c>
      <c r="CV154" s="32">
        <f t="shared" ca="1" si="427"/>
        <v>179.89</v>
      </c>
      <c r="CW154" s="31">
        <f t="shared" ca="1" si="428"/>
        <v>951.10999999999979</v>
      </c>
      <c r="CX154" s="31">
        <f t="shared" ca="1" si="429"/>
        <v>82.169999999999987</v>
      </c>
      <c r="CY154" s="31">
        <f t="shared" ca="1" si="430"/>
        <v>0</v>
      </c>
      <c r="CZ154" s="31">
        <f t="shared" ca="1" si="431"/>
        <v>560.19000000000017</v>
      </c>
      <c r="DA154" s="31">
        <f t="shared" ca="1" si="432"/>
        <v>635.71</v>
      </c>
      <c r="DB154" s="31">
        <f t="shared" ca="1" si="433"/>
        <v>0</v>
      </c>
      <c r="DC154" s="31">
        <f t="shared" ca="1" si="434"/>
        <v>0</v>
      </c>
      <c r="DD154" s="31">
        <f t="shared" ca="1" si="435"/>
        <v>0</v>
      </c>
      <c r="DE154" s="31">
        <f t="shared" ca="1" si="436"/>
        <v>0</v>
      </c>
      <c r="DF154" s="31">
        <f t="shared" ca="1" si="437"/>
        <v>0</v>
      </c>
      <c r="DG154" s="31">
        <f t="shared" ca="1" si="438"/>
        <v>0</v>
      </c>
      <c r="DH154" s="31">
        <f t="shared" ca="1" si="439"/>
        <v>425.18000000000023</v>
      </c>
      <c r="DI154" s="32">
        <f t="shared" ca="1" si="368"/>
        <v>47.56</v>
      </c>
      <c r="DJ154" s="32">
        <f t="shared" ca="1" si="369"/>
        <v>4.1100000000000003</v>
      </c>
      <c r="DK154" s="32">
        <f t="shared" ca="1" si="370"/>
        <v>0</v>
      </c>
      <c r="DL154" s="32">
        <f t="shared" ca="1" si="371"/>
        <v>28.01</v>
      </c>
      <c r="DM154" s="32">
        <f t="shared" ca="1" si="372"/>
        <v>31.79</v>
      </c>
      <c r="DN154" s="32">
        <f t="shared" ca="1" si="373"/>
        <v>0</v>
      </c>
      <c r="DO154" s="32">
        <f t="shared" ca="1" si="374"/>
        <v>0</v>
      </c>
      <c r="DP154" s="32">
        <f t="shared" ca="1" si="375"/>
        <v>0</v>
      </c>
      <c r="DQ154" s="32">
        <f t="shared" ca="1" si="376"/>
        <v>0</v>
      </c>
      <c r="DR154" s="32">
        <f t="shared" ca="1" si="377"/>
        <v>0</v>
      </c>
      <c r="DS154" s="32">
        <f t="shared" ca="1" si="378"/>
        <v>0</v>
      </c>
      <c r="DT154" s="32">
        <f t="shared" ca="1" si="379"/>
        <v>21.26</v>
      </c>
      <c r="DU154" s="31">
        <f t="shared" ca="1" si="380"/>
        <v>128.57</v>
      </c>
      <c r="DV154" s="31">
        <f t="shared" ca="1" si="381"/>
        <v>10.95</v>
      </c>
      <c r="DW154" s="31">
        <f t="shared" ca="1" si="382"/>
        <v>0</v>
      </c>
      <c r="DX154" s="31">
        <f t="shared" ca="1" si="383"/>
        <v>72.59</v>
      </c>
      <c r="DY154" s="31">
        <f t="shared" ca="1" si="384"/>
        <v>81.2</v>
      </c>
      <c r="DZ154" s="31">
        <f t="shared" ca="1" si="385"/>
        <v>0</v>
      </c>
      <c r="EA154" s="31">
        <f t="shared" ca="1" si="386"/>
        <v>0</v>
      </c>
      <c r="EB154" s="31">
        <f t="shared" ca="1" si="387"/>
        <v>0</v>
      </c>
      <c r="EC154" s="31">
        <f t="shared" ca="1" si="388"/>
        <v>0</v>
      </c>
      <c r="ED154" s="31">
        <f t="shared" ca="1" si="389"/>
        <v>0</v>
      </c>
      <c r="EE154" s="31">
        <f t="shared" ca="1" si="390"/>
        <v>0</v>
      </c>
      <c r="EF154" s="31">
        <f t="shared" ca="1" si="391"/>
        <v>48.72</v>
      </c>
      <c r="EG154" s="32">
        <f t="shared" ca="1" si="392"/>
        <v>1127.2399999999998</v>
      </c>
      <c r="EH154" s="32">
        <f t="shared" ca="1" si="393"/>
        <v>97.22999999999999</v>
      </c>
      <c r="EI154" s="32">
        <f t="shared" ca="1" si="394"/>
        <v>0</v>
      </c>
      <c r="EJ154" s="32">
        <f t="shared" ca="1" si="395"/>
        <v>660.79000000000019</v>
      </c>
      <c r="EK154" s="32">
        <f t="shared" ca="1" si="396"/>
        <v>748.7</v>
      </c>
      <c r="EL154" s="32">
        <f t="shared" ca="1" si="397"/>
        <v>0</v>
      </c>
      <c r="EM154" s="32">
        <f t="shared" ca="1" si="398"/>
        <v>0</v>
      </c>
      <c r="EN154" s="32">
        <f t="shared" ca="1" si="399"/>
        <v>0</v>
      </c>
      <c r="EO154" s="32">
        <f t="shared" ca="1" si="400"/>
        <v>0</v>
      </c>
      <c r="EP154" s="32">
        <f t="shared" ca="1" si="401"/>
        <v>0</v>
      </c>
      <c r="EQ154" s="32">
        <f t="shared" ca="1" si="402"/>
        <v>0</v>
      </c>
      <c r="ER154" s="32">
        <f t="shared" ca="1" si="403"/>
        <v>495.1600000000002</v>
      </c>
    </row>
    <row r="155" spans="1:148" x14ac:dyDescent="0.25">
      <c r="A155" t="s">
        <v>466</v>
      </c>
      <c r="B155" s="1" t="s">
        <v>133</v>
      </c>
      <c r="C155" t="str">
        <f t="shared" ca="1" si="366"/>
        <v>SPR</v>
      </c>
      <c r="D155" t="str">
        <f t="shared" ca="1" si="367"/>
        <v>Spray Hydro Facility</v>
      </c>
      <c r="E155" s="48">
        <v>17734.564461000002</v>
      </c>
      <c r="F155" s="48">
        <v>15905.169766000001</v>
      </c>
      <c r="G155" s="48">
        <v>16425.474208</v>
      </c>
      <c r="H155" s="48">
        <v>18001.405244000001</v>
      </c>
      <c r="I155" s="48">
        <v>22101.032052400002</v>
      </c>
      <c r="J155" s="48">
        <v>18380.807560000001</v>
      </c>
      <c r="K155" s="48">
        <v>10197.465506299999</v>
      </c>
      <c r="L155" s="48">
        <v>7348.8847789000001</v>
      </c>
      <c r="M155" s="48">
        <v>6060.7908454999997</v>
      </c>
      <c r="N155" s="48">
        <v>15558.991423900001</v>
      </c>
      <c r="O155" s="48">
        <v>18598.629577799999</v>
      </c>
      <c r="P155" s="48">
        <v>17277.911431699999</v>
      </c>
      <c r="Q155" s="32">
        <v>408942.53</v>
      </c>
      <c r="R155" s="32">
        <v>281469.68</v>
      </c>
      <c r="S155" s="32">
        <v>246592.33</v>
      </c>
      <c r="T155" s="32">
        <v>251727.99</v>
      </c>
      <c r="U155" s="32">
        <v>348622.77</v>
      </c>
      <c r="V155" s="32">
        <v>289415.24</v>
      </c>
      <c r="W155" s="32">
        <v>187988.81</v>
      </c>
      <c r="X155" s="32">
        <v>142249.57999999999</v>
      </c>
      <c r="Y155" s="32">
        <v>112581.7</v>
      </c>
      <c r="Z155" s="32">
        <v>419629.4</v>
      </c>
      <c r="AA155" s="32">
        <v>307720.07</v>
      </c>
      <c r="AB155" s="32">
        <v>477591.1</v>
      </c>
      <c r="AC155" s="2">
        <v>1.25</v>
      </c>
      <c r="AD155" s="2">
        <v>1.25</v>
      </c>
      <c r="AE155" s="2">
        <v>1.25</v>
      </c>
      <c r="AF155" s="2">
        <v>1.25</v>
      </c>
      <c r="AG155" s="2">
        <v>1.25</v>
      </c>
      <c r="AH155" s="2">
        <v>1.25</v>
      </c>
      <c r="AI155" s="2">
        <v>1.25</v>
      </c>
      <c r="AJ155" s="2">
        <v>1.25</v>
      </c>
      <c r="AK155" s="2">
        <v>1.25</v>
      </c>
      <c r="AL155" s="2">
        <v>1.25</v>
      </c>
      <c r="AM155" s="2">
        <v>1.25</v>
      </c>
      <c r="AN155" s="2">
        <v>1.25</v>
      </c>
      <c r="AO155" s="33">
        <v>5111.78</v>
      </c>
      <c r="AP155" s="33">
        <v>3518.37</v>
      </c>
      <c r="AQ155" s="33">
        <v>3082.4</v>
      </c>
      <c r="AR155" s="33">
        <v>3146.6</v>
      </c>
      <c r="AS155" s="33">
        <v>4357.78</v>
      </c>
      <c r="AT155" s="33">
        <v>3617.69</v>
      </c>
      <c r="AU155" s="33">
        <v>2349.86</v>
      </c>
      <c r="AV155" s="33">
        <v>1778.12</v>
      </c>
      <c r="AW155" s="33">
        <v>1407.27</v>
      </c>
      <c r="AX155" s="33">
        <v>5245.37</v>
      </c>
      <c r="AY155" s="33">
        <v>3846.5</v>
      </c>
      <c r="AZ155" s="33">
        <v>5969.89</v>
      </c>
      <c r="BA155" s="31">
        <f t="shared" si="404"/>
        <v>286.26</v>
      </c>
      <c r="BB155" s="31">
        <f t="shared" si="405"/>
        <v>197.03</v>
      </c>
      <c r="BC155" s="31">
        <f t="shared" si="406"/>
        <v>172.61</v>
      </c>
      <c r="BD155" s="31">
        <f t="shared" si="407"/>
        <v>1006.91</v>
      </c>
      <c r="BE155" s="31">
        <f t="shared" si="408"/>
        <v>1394.49</v>
      </c>
      <c r="BF155" s="31">
        <f t="shared" si="409"/>
        <v>1157.6600000000001</v>
      </c>
      <c r="BG155" s="31">
        <f t="shared" si="410"/>
        <v>1015.14</v>
      </c>
      <c r="BH155" s="31">
        <f t="shared" si="411"/>
        <v>768.15</v>
      </c>
      <c r="BI155" s="31">
        <f t="shared" si="412"/>
        <v>607.94000000000005</v>
      </c>
      <c r="BJ155" s="31">
        <f t="shared" si="413"/>
        <v>1174.96</v>
      </c>
      <c r="BK155" s="31">
        <f t="shared" si="414"/>
        <v>861.62</v>
      </c>
      <c r="BL155" s="31">
        <f t="shared" si="415"/>
        <v>1337.26</v>
      </c>
      <c r="BM155" s="6">
        <f t="shared" ca="1" si="440"/>
        <v>-1.2500000000000001E-2</v>
      </c>
      <c r="BN155" s="6">
        <f t="shared" ca="1" si="440"/>
        <v>-1.2500000000000001E-2</v>
      </c>
      <c r="BO155" s="6">
        <f t="shared" ca="1" si="440"/>
        <v>-1.2500000000000001E-2</v>
      </c>
      <c r="BP155" s="6">
        <f t="shared" ca="1" si="440"/>
        <v>-1.2500000000000001E-2</v>
      </c>
      <c r="BQ155" s="6">
        <f t="shared" ca="1" si="440"/>
        <v>-1.2500000000000001E-2</v>
      </c>
      <c r="BR155" s="6">
        <f t="shared" ca="1" si="440"/>
        <v>-1.2500000000000001E-2</v>
      </c>
      <c r="BS155" s="6">
        <f t="shared" ca="1" si="440"/>
        <v>-1.2500000000000001E-2</v>
      </c>
      <c r="BT155" s="6">
        <f t="shared" ca="1" si="440"/>
        <v>-1.2500000000000001E-2</v>
      </c>
      <c r="BU155" s="6">
        <f t="shared" ca="1" si="440"/>
        <v>-1.2500000000000001E-2</v>
      </c>
      <c r="BV155" s="6">
        <f t="shared" ca="1" si="440"/>
        <v>-1.2500000000000001E-2</v>
      </c>
      <c r="BW155" s="6">
        <f t="shared" ca="1" si="440"/>
        <v>-1.2500000000000001E-2</v>
      </c>
      <c r="BX155" s="6">
        <f t="shared" ca="1" si="440"/>
        <v>-1.2500000000000001E-2</v>
      </c>
      <c r="BY155" s="31">
        <f t="shared" ca="1" si="354"/>
        <v>-5111.78</v>
      </c>
      <c r="BZ155" s="31">
        <f t="shared" ca="1" si="355"/>
        <v>-3518.37</v>
      </c>
      <c r="CA155" s="31">
        <f t="shared" ca="1" si="356"/>
        <v>-3082.4</v>
      </c>
      <c r="CB155" s="31">
        <f t="shared" ca="1" si="357"/>
        <v>-3146.6</v>
      </c>
      <c r="CC155" s="31">
        <f t="shared" ca="1" si="358"/>
        <v>-4357.78</v>
      </c>
      <c r="CD155" s="31">
        <f t="shared" ca="1" si="359"/>
        <v>-3617.69</v>
      </c>
      <c r="CE155" s="31">
        <f t="shared" ca="1" si="360"/>
        <v>-2349.86</v>
      </c>
      <c r="CF155" s="31">
        <f t="shared" ca="1" si="361"/>
        <v>-1778.12</v>
      </c>
      <c r="CG155" s="31">
        <f t="shared" ca="1" si="362"/>
        <v>-1407.27</v>
      </c>
      <c r="CH155" s="31">
        <f t="shared" ca="1" si="363"/>
        <v>-5245.37</v>
      </c>
      <c r="CI155" s="31">
        <f t="shared" ca="1" si="364"/>
        <v>-3846.5</v>
      </c>
      <c r="CJ155" s="31">
        <f t="shared" ca="1" si="365"/>
        <v>-5969.89</v>
      </c>
      <c r="CK155" s="32">
        <f t="shared" ca="1" si="416"/>
        <v>2249.1799999999998</v>
      </c>
      <c r="CL155" s="32">
        <f t="shared" ca="1" si="417"/>
        <v>1548.08</v>
      </c>
      <c r="CM155" s="32">
        <f t="shared" ca="1" si="418"/>
        <v>1356.26</v>
      </c>
      <c r="CN155" s="32">
        <f t="shared" ca="1" si="419"/>
        <v>1384.5</v>
      </c>
      <c r="CO155" s="32">
        <f t="shared" ca="1" si="420"/>
        <v>1917.43</v>
      </c>
      <c r="CP155" s="32">
        <f t="shared" ca="1" si="421"/>
        <v>1591.78</v>
      </c>
      <c r="CQ155" s="32">
        <f t="shared" ca="1" si="422"/>
        <v>1033.94</v>
      </c>
      <c r="CR155" s="32">
        <f t="shared" ca="1" si="423"/>
        <v>782.37</v>
      </c>
      <c r="CS155" s="32">
        <f t="shared" ca="1" si="424"/>
        <v>619.20000000000005</v>
      </c>
      <c r="CT155" s="32">
        <f t="shared" ca="1" si="425"/>
        <v>2307.96</v>
      </c>
      <c r="CU155" s="32">
        <f t="shared" ca="1" si="426"/>
        <v>1692.46</v>
      </c>
      <c r="CV155" s="32">
        <f t="shared" ca="1" si="427"/>
        <v>2626.75</v>
      </c>
      <c r="CW155" s="31">
        <f t="shared" ca="1" si="428"/>
        <v>-8260.64</v>
      </c>
      <c r="CX155" s="31">
        <f t="shared" ca="1" si="429"/>
        <v>-5685.69</v>
      </c>
      <c r="CY155" s="31">
        <f t="shared" ca="1" si="430"/>
        <v>-4981.1499999999996</v>
      </c>
      <c r="CZ155" s="31">
        <f t="shared" ca="1" si="431"/>
        <v>-5915.61</v>
      </c>
      <c r="DA155" s="31">
        <f t="shared" ca="1" si="432"/>
        <v>-8192.619999999999</v>
      </c>
      <c r="DB155" s="31">
        <f t="shared" ca="1" si="433"/>
        <v>-6801.26</v>
      </c>
      <c r="DC155" s="31">
        <f t="shared" ca="1" si="434"/>
        <v>-4680.92</v>
      </c>
      <c r="DD155" s="31">
        <f t="shared" ca="1" si="435"/>
        <v>-3542.02</v>
      </c>
      <c r="DE155" s="31">
        <f t="shared" ca="1" si="436"/>
        <v>-2803.28</v>
      </c>
      <c r="DF155" s="31">
        <f t="shared" ca="1" si="437"/>
        <v>-9357.74</v>
      </c>
      <c r="DG155" s="31">
        <f t="shared" ca="1" si="438"/>
        <v>-6862.16</v>
      </c>
      <c r="DH155" s="31">
        <f t="shared" ca="1" si="439"/>
        <v>-10650.29</v>
      </c>
      <c r="DI155" s="32">
        <f t="shared" ca="1" si="368"/>
        <v>-413.03</v>
      </c>
      <c r="DJ155" s="32">
        <f t="shared" ca="1" si="369"/>
        <v>-284.27999999999997</v>
      </c>
      <c r="DK155" s="32">
        <f t="shared" ca="1" si="370"/>
        <v>-249.06</v>
      </c>
      <c r="DL155" s="32">
        <f t="shared" ca="1" si="371"/>
        <v>-295.77999999999997</v>
      </c>
      <c r="DM155" s="32">
        <f t="shared" ca="1" si="372"/>
        <v>-409.63</v>
      </c>
      <c r="DN155" s="32">
        <f t="shared" ca="1" si="373"/>
        <v>-340.06</v>
      </c>
      <c r="DO155" s="32">
        <f t="shared" ca="1" si="374"/>
        <v>-234.05</v>
      </c>
      <c r="DP155" s="32">
        <f t="shared" ca="1" si="375"/>
        <v>-177.1</v>
      </c>
      <c r="DQ155" s="32">
        <f t="shared" ca="1" si="376"/>
        <v>-140.16</v>
      </c>
      <c r="DR155" s="32">
        <f t="shared" ca="1" si="377"/>
        <v>-467.89</v>
      </c>
      <c r="DS155" s="32">
        <f t="shared" ca="1" si="378"/>
        <v>-343.11</v>
      </c>
      <c r="DT155" s="32">
        <f t="shared" ca="1" si="379"/>
        <v>-532.51</v>
      </c>
      <c r="DU155" s="31">
        <f t="shared" ca="1" si="380"/>
        <v>-1116.6300000000001</v>
      </c>
      <c r="DV155" s="31">
        <f t="shared" ca="1" si="381"/>
        <v>-757.73</v>
      </c>
      <c r="DW155" s="31">
        <f t="shared" ca="1" si="382"/>
        <v>-654.95000000000005</v>
      </c>
      <c r="DX155" s="31">
        <f t="shared" ca="1" si="383"/>
        <v>-766.55</v>
      </c>
      <c r="DY155" s="31">
        <f t="shared" ca="1" si="384"/>
        <v>-1046.49</v>
      </c>
      <c r="DZ155" s="31">
        <f t="shared" ca="1" si="385"/>
        <v>-855.81</v>
      </c>
      <c r="EA155" s="31">
        <f t="shared" ca="1" si="386"/>
        <v>-580.37</v>
      </c>
      <c r="EB155" s="31">
        <f t="shared" ca="1" si="387"/>
        <v>-432.41</v>
      </c>
      <c r="EC155" s="31">
        <f t="shared" ca="1" si="388"/>
        <v>-336.88</v>
      </c>
      <c r="ED155" s="31">
        <f t="shared" ca="1" si="389"/>
        <v>-1107.31</v>
      </c>
      <c r="EE155" s="31">
        <f t="shared" ca="1" si="390"/>
        <v>-798.93</v>
      </c>
      <c r="EF155" s="31">
        <f t="shared" ca="1" si="391"/>
        <v>-1220.32</v>
      </c>
      <c r="EG155" s="32">
        <f t="shared" ca="1" si="392"/>
        <v>-9790.2999999999993</v>
      </c>
      <c r="EH155" s="32">
        <f t="shared" ca="1" si="393"/>
        <v>-6727.6999999999989</v>
      </c>
      <c r="EI155" s="32">
        <f t="shared" ca="1" si="394"/>
        <v>-5885.16</v>
      </c>
      <c r="EJ155" s="32">
        <f t="shared" ca="1" si="395"/>
        <v>-6977.94</v>
      </c>
      <c r="EK155" s="32">
        <f t="shared" ca="1" si="396"/>
        <v>-9648.739999999998</v>
      </c>
      <c r="EL155" s="32">
        <f t="shared" ca="1" si="397"/>
        <v>-7997.130000000001</v>
      </c>
      <c r="EM155" s="32">
        <f t="shared" ca="1" si="398"/>
        <v>-5495.34</v>
      </c>
      <c r="EN155" s="32">
        <f t="shared" ca="1" si="399"/>
        <v>-4151.53</v>
      </c>
      <c r="EO155" s="32">
        <f t="shared" ca="1" si="400"/>
        <v>-3280.32</v>
      </c>
      <c r="EP155" s="32">
        <f t="shared" ca="1" si="401"/>
        <v>-10932.939999999999</v>
      </c>
      <c r="EQ155" s="32">
        <f t="shared" ca="1" si="402"/>
        <v>-8004.2</v>
      </c>
      <c r="ER155" s="32">
        <f t="shared" ca="1" si="403"/>
        <v>-12403.12</v>
      </c>
    </row>
    <row r="156" spans="1:148" x14ac:dyDescent="0.25">
      <c r="A156" t="s">
        <v>522</v>
      </c>
      <c r="B156" s="1" t="s">
        <v>98</v>
      </c>
      <c r="C156" t="str">
        <f t="shared" ca="1" si="366"/>
        <v>SPCIMP</v>
      </c>
      <c r="D156" t="str">
        <f t="shared" ca="1" si="367"/>
        <v>Alberta-Saskatchewan Intertie - Import</v>
      </c>
      <c r="E156" s="48">
        <v>1290</v>
      </c>
      <c r="F156" s="48">
        <v>1150</v>
      </c>
      <c r="G156" s="48">
        <v>125</v>
      </c>
      <c r="H156" s="48">
        <v>2195</v>
      </c>
      <c r="I156" s="48">
        <v>5063</v>
      </c>
      <c r="J156" s="48">
        <v>875</v>
      </c>
      <c r="N156" s="48">
        <v>300</v>
      </c>
      <c r="P156" s="48">
        <v>150</v>
      </c>
      <c r="Q156" s="32">
        <v>33267.15</v>
      </c>
      <c r="R156" s="32">
        <v>27899.75</v>
      </c>
      <c r="S156" s="32">
        <v>1923</v>
      </c>
      <c r="T156" s="32">
        <v>32695.95</v>
      </c>
      <c r="U156" s="32">
        <v>100990.42</v>
      </c>
      <c r="V156" s="32">
        <v>15526.25</v>
      </c>
      <c r="W156" s="32"/>
      <c r="X156" s="32"/>
      <c r="Y156" s="32"/>
      <c r="Z156" s="32">
        <v>10389.4</v>
      </c>
      <c r="AA156" s="32"/>
      <c r="AB156" s="32">
        <v>4183.5</v>
      </c>
      <c r="AC156" s="2">
        <v>6.4</v>
      </c>
      <c r="AD156" s="2">
        <v>6.4</v>
      </c>
      <c r="AE156" s="2">
        <v>6.4</v>
      </c>
      <c r="AF156" s="2">
        <v>6.4</v>
      </c>
      <c r="AG156" s="2">
        <v>6.4</v>
      </c>
      <c r="AH156" s="2">
        <v>6.4</v>
      </c>
      <c r="AL156" s="2">
        <v>6.4</v>
      </c>
      <c r="AN156" s="2">
        <v>6.4</v>
      </c>
      <c r="AO156" s="33">
        <v>2129.1</v>
      </c>
      <c r="AP156" s="33">
        <v>1785.58</v>
      </c>
      <c r="AQ156" s="33">
        <v>123.07</v>
      </c>
      <c r="AR156" s="33">
        <v>2092.54</v>
      </c>
      <c r="AS156" s="33">
        <v>6463.39</v>
      </c>
      <c r="AT156" s="33">
        <v>993.68</v>
      </c>
      <c r="AU156" s="33"/>
      <c r="AV156" s="33"/>
      <c r="AW156" s="33"/>
      <c r="AX156" s="33">
        <v>664.92</v>
      </c>
      <c r="AY156" s="33"/>
      <c r="AZ156" s="33">
        <v>267.74</v>
      </c>
      <c r="BA156" s="31">
        <f t="shared" si="404"/>
        <v>23.29</v>
      </c>
      <c r="BB156" s="31">
        <f t="shared" si="405"/>
        <v>19.53</v>
      </c>
      <c r="BC156" s="31">
        <f t="shared" si="406"/>
        <v>1.35</v>
      </c>
      <c r="BD156" s="31">
        <f t="shared" si="407"/>
        <v>130.78</v>
      </c>
      <c r="BE156" s="31">
        <f t="shared" si="408"/>
        <v>403.96</v>
      </c>
      <c r="BF156" s="31">
        <f t="shared" si="409"/>
        <v>62.11</v>
      </c>
      <c r="BG156" s="31">
        <f t="shared" si="410"/>
        <v>0</v>
      </c>
      <c r="BH156" s="31">
        <f t="shared" si="411"/>
        <v>0</v>
      </c>
      <c r="BI156" s="31">
        <f t="shared" si="412"/>
        <v>0</v>
      </c>
      <c r="BJ156" s="31">
        <f t="shared" si="413"/>
        <v>29.09</v>
      </c>
      <c r="BK156" s="31">
        <f t="shared" si="414"/>
        <v>0</v>
      </c>
      <c r="BL156" s="31">
        <f t="shared" si="415"/>
        <v>11.71</v>
      </c>
      <c r="BM156" s="6">
        <f t="shared" ca="1" si="440"/>
        <v>4.5999999999999999E-2</v>
      </c>
      <c r="BN156" s="6">
        <f t="shared" ca="1" si="440"/>
        <v>4.5999999999999999E-2</v>
      </c>
      <c r="BO156" s="6">
        <f t="shared" ca="1" si="440"/>
        <v>4.5999999999999999E-2</v>
      </c>
      <c r="BP156" s="6">
        <f t="shared" ca="1" si="440"/>
        <v>4.5999999999999999E-2</v>
      </c>
      <c r="BQ156" s="6">
        <f t="shared" ca="1" si="440"/>
        <v>4.5999999999999999E-2</v>
      </c>
      <c r="BR156" s="6">
        <f t="shared" ca="1" si="440"/>
        <v>4.5999999999999999E-2</v>
      </c>
      <c r="BS156" s="6">
        <f t="shared" ca="1" si="440"/>
        <v>4.5999999999999999E-2</v>
      </c>
      <c r="BT156" s="6">
        <f t="shared" ca="1" si="440"/>
        <v>4.5999999999999999E-2</v>
      </c>
      <c r="BU156" s="6">
        <f t="shared" ca="1" si="440"/>
        <v>4.5999999999999999E-2</v>
      </c>
      <c r="BV156" s="6">
        <f t="shared" ca="1" si="440"/>
        <v>4.5999999999999999E-2</v>
      </c>
      <c r="BW156" s="6">
        <f t="shared" ca="1" si="440"/>
        <v>4.5999999999999999E-2</v>
      </c>
      <c r="BX156" s="6">
        <f t="shared" ca="1" si="440"/>
        <v>4.5999999999999999E-2</v>
      </c>
      <c r="BY156" s="31">
        <f t="shared" ca="1" si="354"/>
        <v>1530.29</v>
      </c>
      <c r="BZ156" s="31">
        <f t="shared" ca="1" si="355"/>
        <v>1283.3900000000001</v>
      </c>
      <c r="CA156" s="31">
        <f t="shared" ca="1" si="356"/>
        <v>88.46</v>
      </c>
      <c r="CB156" s="31">
        <f t="shared" ca="1" si="357"/>
        <v>1504.01</v>
      </c>
      <c r="CC156" s="31">
        <f t="shared" ca="1" si="358"/>
        <v>4645.5600000000004</v>
      </c>
      <c r="CD156" s="31">
        <f t="shared" ca="1" si="359"/>
        <v>714.21</v>
      </c>
      <c r="CE156" s="31">
        <f t="shared" ca="1" si="360"/>
        <v>0</v>
      </c>
      <c r="CF156" s="31">
        <f t="shared" ca="1" si="361"/>
        <v>0</v>
      </c>
      <c r="CG156" s="31">
        <f t="shared" ca="1" si="362"/>
        <v>0</v>
      </c>
      <c r="CH156" s="31">
        <f t="shared" ca="1" si="363"/>
        <v>477.91</v>
      </c>
      <c r="CI156" s="31">
        <f t="shared" ca="1" si="364"/>
        <v>0</v>
      </c>
      <c r="CJ156" s="31">
        <f t="shared" ca="1" si="365"/>
        <v>192.44</v>
      </c>
      <c r="CK156" s="32">
        <f t="shared" ca="1" si="416"/>
        <v>182.97</v>
      </c>
      <c r="CL156" s="32">
        <f t="shared" ca="1" si="417"/>
        <v>153.44999999999999</v>
      </c>
      <c r="CM156" s="32">
        <f t="shared" ca="1" si="418"/>
        <v>10.58</v>
      </c>
      <c r="CN156" s="32">
        <f t="shared" ca="1" si="419"/>
        <v>179.83</v>
      </c>
      <c r="CO156" s="32">
        <f t="shared" ca="1" si="420"/>
        <v>555.45000000000005</v>
      </c>
      <c r="CP156" s="32">
        <f t="shared" ca="1" si="421"/>
        <v>85.39</v>
      </c>
      <c r="CQ156" s="32">
        <f t="shared" ca="1" si="422"/>
        <v>0</v>
      </c>
      <c r="CR156" s="32">
        <f t="shared" ca="1" si="423"/>
        <v>0</v>
      </c>
      <c r="CS156" s="32">
        <f t="shared" ca="1" si="424"/>
        <v>0</v>
      </c>
      <c r="CT156" s="32">
        <f t="shared" ca="1" si="425"/>
        <v>57.14</v>
      </c>
      <c r="CU156" s="32">
        <f t="shared" ca="1" si="426"/>
        <v>0</v>
      </c>
      <c r="CV156" s="32">
        <f t="shared" ca="1" si="427"/>
        <v>23.01</v>
      </c>
      <c r="CW156" s="31">
        <f t="shared" ca="1" si="428"/>
        <v>-439.12999999999994</v>
      </c>
      <c r="CX156" s="31">
        <f t="shared" ca="1" si="429"/>
        <v>-368.26999999999975</v>
      </c>
      <c r="CY156" s="31">
        <f t="shared" ca="1" si="430"/>
        <v>-25.380000000000003</v>
      </c>
      <c r="CZ156" s="31">
        <f t="shared" ca="1" si="431"/>
        <v>-539.48</v>
      </c>
      <c r="DA156" s="31">
        <f t="shared" ca="1" si="432"/>
        <v>-1666.3400000000001</v>
      </c>
      <c r="DB156" s="31">
        <f t="shared" ca="1" si="433"/>
        <v>-256.18999999999994</v>
      </c>
      <c r="DC156" s="31">
        <f t="shared" ca="1" si="434"/>
        <v>0</v>
      </c>
      <c r="DD156" s="31">
        <f t="shared" ca="1" si="435"/>
        <v>0</v>
      </c>
      <c r="DE156" s="31">
        <f t="shared" ca="1" si="436"/>
        <v>0</v>
      </c>
      <c r="DF156" s="31">
        <f t="shared" ca="1" si="437"/>
        <v>-158.95999999999989</v>
      </c>
      <c r="DG156" s="31">
        <f t="shared" ca="1" si="438"/>
        <v>0</v>
      </c>
      <c r="DH156" s="31">
        <f t="shared" ca="1" si="439"/>
        <v>-64.000000000000028</v>
      </c>
      <c r="DI156" s="32">
        <f t="shared" ca="1" si="368"/>
        <v>-21.96</v>
      </c>
      <c r="DJ156" s="32">
        <f t="shared" ca="1" si="369"/>
        <v>-18.41</v>
      </c>
      <c r="DK156" s="32">
        <f t="shared" ca="1" si="370"/>
        <v>-1.27</v>
      </c>
      <c r="DL156" s="32">
        <f t="shared" ca="1" si="371"/>
        <v>-26.97</v>
      </c>
      <c r="DM156" s="32">
        <f t="shared" ca="1" si="372"/>
        <v>-83.32</v>
      </c>
      <c r="DN156" s="32">
        <f t="shared" ca="1" si="373"/>
        <v>-12.81</v>
      </c>
      <c r="DO156" s="32">
        <f t="shared" ca="1" si="374"/>
        <v>0</v>
      </c>
      <c r="DP156" s="32">
        <f t="shared" ca="1" si="375"/>
        <v>0</v>
      </c>
      <c r="DQ156" s="32">
        <f t="shared" ca="1" si="376"/>
        <v>0</v>
      </c>
      <c r="DR156" s="32">
        <f t="shared" ca="1" si="377"/>
        <v>-7.95</v>
      </c>
      <c r="DS156" s="32">
        <f t="shared" ca="1" si="378"/>
        <v>0</v>
      </c>
      <c r="DT156" s="32">
        <f t="shared" ca="1" si="379"/>
        <v>-3.2</v>
      </c>
      <c r="DU156" s="31">
        <f t="shared" ca="1" si="380"/>
        <v>-59.36</v>
      </c>
      <c r="DV156" s="31">
        <f t="shared" ca="1" si="381"/>
        <v>-49.08</v>
      </c>
      <c r="DW156" s="31">
        <f t="shared" ca="1" si="382"/>
        <v>-3.34</v>
      </c>
      <c r="DX156" s="31">
        <f t="shared" ca="1" si="383"/>
        <v>-69.91</v>
      </c>
      <c r="DY156" s="31">
        <f t="shared" ca="1" si="384"/>
        <v>-212.85</v>
      </c>
      <c r="DZ156" s="31">
        <f t="shared" ca="1" si="385"/>
        <v>-32.24</v>
      </c>
      <c r="EA156" s="31">
        <f t="shared" ca="1" si="386"/>
        <v>0</v>
      </c>
      <c r="EB156" s="31">
        <f t="shared" ca="1" si="387"/>
        <v>0</v>
      </c>
      <c r="EC156" s="31">
        <f t="shared" ca="1" si="388"/>
        <v>0</v>
      </c>
      <c r="ED156" s="31">
        <f t="shared" ca="1" si="389"/>
        <v>-18.809999999999999</v>
      </c>
      <c r="EE156" s="31">
        <f t="shared" ca="1" si="390"/>
        <v>0</v>
      </c>
      <c r="EF156" s="31">
        <f t="shared" ca="1" si="391"/>
        <v>-7.33</v>
      </c>
      <c r="EG156" s="32">
        <f t="shared" ca="1" si="392"/>
        <v>-520.44999999999993</v>
      </c>
      <c r="EH156" s="32">
        <f t="shared" ca="1" si="393"/>
        <v>-435.75999999999976</v>
      </c>
      <c r="EI156" s="32">
        <f t="shared" ca="1" si="394"/>
        <v>-29.990000000000002</v>
      </c>
      <c r="EJ156" s="32">
        <f t="shared" ca="1" si="395"/>
        <v>-636.36</v>
      </c>
      <c r="EK156" s="32">
        <f t="shared" ca="1" si="396"/>
        <v>-1962.51</v>
      </c>
      <c r="EL156" s="32">
        <f t="shared" ca="1" si="397"/>
        <v>-301.23999999999995</v>
      </c>
      <c r="EM156" s="32">
        <f t="shared" ca="1" si="398"/>
        <v>0</v>
      </c>
      <c r="EN156" s="32">
        <f t="shared" ca="1" si="399"/>
        <v>0</v>
      </c>
      <c r="EO156" s="32">
        <f t="shared" ca="1" si="400"/>
        <v>0</v>
      </c>
      <c r="EP156" s="32">
        <f t="shared" ca="1" si="401"/>
        <v>-185.71999999999989</v>
      </c>
      <c r="EQ156" s="32">
        <f t="shared" ca="1" si="402"/>
        <v>0</v>
      </c>
      <c r="ER156" s="32">
        <f t="shared" ca="1" si="403"/>
        <v>-74.53000000000003</v>
      </c>
    </row>
    <row r="157" spans="1:148" x14ac:dyDescent="0.25">
      <c r="A157" t="s">
        <v>522</v>
      </c>
      <c r="B157" s="1" t="s">
        <v>99</v>
      </c>
      <c r="C157" t="str">
        <f t="shared" ca="1" si="366"/>
        <v>BCHEXP</v>
      </c>
      <c r="D157" t="str">
        <f t="shared" ca="1" si="367"/>
        <v>Alberta-BC Intertie - Export</v>
      </c>
      <c r="E157" s="48">
        <v>1150</v>
      </c>
      <c r="F157" s="48">
        <v>468.75</v>
      </c>
      <c r="K157" s="48">
        <v>1307</v>
      </c>
      <c r="L157" s="48">
        <v>1114</v>
      </c>
      <c r="M157" s="48">
        <v>988</v>
      </c>
      <c r="P157" s="48">
        <v>900</v>
      </c>
      <c r="Q157" s="32">
        <v>18443.5</v>
      </c>
      <c r="R157" s="32">
        <v>7935.19</v>
      </c>
      <c r="S157" s="32"/>
      <c r="T157" s="32"/>
      <c r="U157" s="32"/>
      <c r="V157" s="32"/>
      <c r="W157" s="32">
        <v>37912.71</v>
      </c>
      <c r="X157" s="32">
        <v>21791.1</v>
      </c>
      <c r="Y157" s="32">
        <v>16996.599999999999</v>
      </c>
      <c r="Z157" s="32"/>
      <c r="AA157" s="32"/>
      <c r="AB157" s="32">
        <v>14885</v>
      </c>
      <c r="AC157" s="2">
        <v>0.77</v>
      </c>
      <c r="AD157" s="2">
        <v>0.77</v>
      </c>
      <c r="AI157" s="2">
        <v>0.77</v>
      </c>
      <c r="AJ157" s="2">
        <v>0.77</v>
      </c>
      <c r="AK157" s="2">
        <v>0.77</v>
      </c>
      <c r="AN157" s="2">
        <v>0.77</v>
      </c>
      <c r="AO157" s="33">
        <v>142.01</v>
      </c>
      <c r="AP157" s="33">
        <v>61.1</v>
      </c>
      <c r="AQ157" s="33"/>
      <c r="AR157" s="33"/>
      <c r="AS157" s="33"/>
      <c r="AT157" s="33"/>
      <c r="AU157" s="33">
        <v>291.93</v>
      </c>
      <c r="AV157" s="33">
        <v>167.79</v>
      </c>
      <c r="AW157" s="33">
        <v>130.87</v>
      </c>
      <c r="AX157" s="33"/>
      <c r="AY157" s="33"/>
      <c r="AZ157" s="33">
        <v>114.61</v>
      </c>
      <c r="BA157" s="31">
        <f t="shared" si="404"/>
        <v>12.91</v>
      </c>
      <c r="BB157" s="31">
        <f t="shared" si="405"/>
        <v>5.55</v>
      </c>
      <c r="BC157" s="31">
        <f t="shared" si="406"/>
        <v>0</v>
      </c>
      <c r="BD157" s="31">
        <f t="shared" si="407"/>
        <v>0</v>
      </c>
      <c r="BE157" s="31">
        <f t="shared" si="408"/>
        <v>0</v>
      </c>
      <c r="BF157" s="31">
        <f t="shared" si="409"/>
        <v>0</v>
      </c>
      <c r="BG157" s="31">
        <f t="shared" si="410"/>
        <v>204.73</v>
      </c>
      <c r="BH157" s="31">
        <f t="shared" si="411"/>
        <v>117.67</v>
      </c>
      <c r="BI157" s="31">
        <f t="shared" si="412"/>
        <v>91.78</v>
      </c>
      <c r="BJ157" s="31">
        <f t="shared" si="413"/>
        <v>0</v>
      </c>
      <c r="BK157" s="31">
        <f t="shared" si="414"/>
        <v>0</v>
      </c>
      <c r="BL157" s="31">
        <f t="shared" si="415"/>
        <v>41.68</v>
      </c>
      <c r="BM157" s="6">
        <f t="shared" ca="1" si="440"/>
        <v>8.3000000000000001E-3</v>
      </c>
      <c r="BN157" s="6">
        <f t="shared" ca="1" si="440"/>
        <v>8.3000000000000001E-3</v>
      </c>
      <c r="BO157" s="6">
        <f t="shared" ca="1" si="440"/>
        <v>8.3000000000000001E-3</v>
      </c>
      <c r="BP157" s="6">
        <f t="shared" ca="1" si="440"/>
        <v>8.3000000000000001E-3</v>
      </c>
      <c r="BQ157" s="6">
        <f t="shared" ca="1" si="440"/>
        <v>8.3000000000000001E-3</v>
      </c>
      <c r="BR157" s="6">
        <f t="shared" ca="1" si="440"/>
        <v>8.3000000000000001E-3</v>
      </c>
      <c r="BS157" s="6">
        <f t="shared" ca="1" si="440"/>
        <v>8.3000000000000001E-3</v>
      </c>
      <c r="BT157" s="6">
        <f t="shared" ca="1" si="440"/>
        <v>8.3000000000000001E-3</v>
      </c>
      <c r="BU157" s="6">
        <f t="shared" ca="1" si="440"/>
        <v>8.3000000000000001E-3</v>
      </c>
      <c r="BV157" s="6">
        <f t="shared" ca="1" si="440"/>
        <v>8.3000000000000001E-3</v>
      </c>
      <c r="BW157" s="6">
        <f t="shared" ca="1" si="440"/>
        <v>8.3000000000000001E-3</v>
      </c>
      <c r="BX157" s="6">
        <f t="shared" ca="1" si="440"/>
        <v>8.3000000000000001E-3</v>
      </c>
      <c r="BY157" s="31">
        <f t="shared" ca="1" si="354"/>
        <v>153.08000000000001</v>
      </c>
      <c r="BZ157" s="31">
        <f t="shared" ca="1" si="355"/>
        <v>65.86</v>
      </c>
      <c r="CA157" s="31">
        <f t="shared" ca="1" si="356"/>
        <v>0</v>
      </c>
      <c r="CB157" s="31">
        <f t="shared" ca="1" si="357"/>
        <v>0</v>
      </c>
      <c r="CC157" s="31">
        <f t="shared" ca="1" si="358"/>
        <v>0</v>
      </c>
      <c r="CD157" s="31">
        <f t="shared" ca="1" si="359"/>
        <v>0</v>
      </c>
      <c r="CE157" s="31">
        <f t="shared" ca="1" si="360"/>
        <v>314.68</v>
      </c>
      <c r="CF157" s="31">
        <f t="shared" ca="1" si="361"/>
        <v>180.87</v>
      </c>
      <c r="CG157" s="31">
        <f t="shared" ca="1" si="362"/>
        <v>141.07</v>
      </c>
      <c r="CH157" s="31">
        <f t="shared" ca="1" si="363"/>
        <v>0</v>
      </c>
      <c r="CI157" s="31">
        <f t="shared" ca="1" si="364"/>
        <v>0</v>
      </c>
      <c r="CJ157" s="31">
        <f t="shared" ca="1" si="365"/>
        <v>123.55</v>
      </c>
      <c r="CK157" s="32">
        <f t="shared" ca="1" si="416"/>
        <v>101.44</v>
      </c>
      <c r="CL157" s="32">
        <f t="shared" ca="1" si="417"/>
        <v>43.64</v>
      </c>
      <c r="CM157" s="32">
        <f t="shared" ca="1" si="418"/>
        <v>0</v>
      </c>
      <c r="CN157" s="32">
        <f t="shared" ca="1" si="419"/>
        <v>0</v>
      </c>
      <c r="CO157" s="32">
        <f t="shared" ca="1" si="420"/>
        <v>0</v>
      </c>
      <c r="CP157" s="32">
        <f t="shared" ca="1" si="421"/>
        <v>0</v>
      </c>
      <c r="CQ157" s="32">
        <f t="shared" ca="1" si="422"/>
        <v>208.52</v>
      </c>
      <c r="CR157" s="32">
        <f t="shared" ca="1" si="423"/>
        <v>119.85</v>
      </c>
      <c r="CS157" s="32">
        <f t="shared" ca="1" si="424"/>
        <v>93.48</v>
      </c>
      <c r="CT157" s="32">
        <f t="shared" ca="1" si="425"/>
        <v>0</v>
      </c>
      <c r="CU157" s="32">
        <f t="shared" ca="1" si="426"/>
        <v>0</v>
      </c>
      <c r="CV157" s="32">
        <f t="shared" ca="1" si="427"/>
        <v>81.87</v>
      </c>
      <c r="CW157" s="31">
        <f t="shared" ca="1" si="428"/>
        <v>99.600000000000023</v>
      </c>
      <c r="CX157" s="31">
        <f t="shared" ca="1" si="429"/>
        <v>42.85</v>
      </c>
      <c r="CY157" s="31">
        <f t="shared" ca="1" si="430"/>
        <v>0</v>
      </c>
      <c r="CZ157" s="31">
        <f t="shared" ca="1" si="431"/>
        <v>0</v>
      </c>
      <c r="DA157" s="31">
        <f t="shared" ca="1" si="432"/>
        <v>0</v>
      </c>
      <c r="DB157" s="31">
        <f t="shared" ca="1" si="433"/>
        <v>0</v>
      </c>
      <c r="DC157" s="31">
        <f t="shared" ca="1" si="434"/>
        <v>26.540000000000049</v>
      </c>
      <c r="DD157" s="31">
        <f t="shared" ca="1" si="435"/>
        <v>15.260000000000034</v>
      </c>
      <c r="DE157" s="31">
        <f t="shared" ca="1" si="436"/>
        <v>11.900000000000006</v>
      </c>
      <c r="DF157" s="31">
        <f t="shared" ca="1" si="437"/>
        <v>0</v>
      </c>
      <c r="DG157" s="31">
        <f t="shared" ca="1" si="438"/>
        <v>0</v>
      </c>
      <c r="DH157" s="31">
        <f t="shared" ca="1" si="439"/>
        <v>49.130000000000017</v>
      </c>
      <c r="DI157" s="32">
        <f t="shared" ca="1" si="368"/>
        <v>4.9800000000000004</v>
      </c>
      <c r="DJ157" s="32">
        <f t="shared" ca="1" si="369"/>
        <v>2.14</v>
      </c>
      <c r="DK157" s="32">
        <f t="shared" ca="1" si="370"/>
        <v>0</v>
      </c>
      <c r="DL157" s="32">
        <f t="shared" ca="1" si="371"/>
        <v>0</v>
      </c>
      <c r="DM157" s="32">
        <f t="shared" ca="1" si="372"/>
        <v>0</v>
      </c>
      <c r="DN157" s="32">
        <f t="shared" ca="1" si="373"/>
        <v>0</v>
      </c>
      <c r="DO157" s="32">
        <f t="shared" ca="1" si="374"/>
        <v>1.33</v>
      </c>
      <c r="DP157" s="32">
        <f t="shared" ca="1" si="375"/>
        <v>0.76</v>
      </c>
      <c r="DQ157" s="32">
        <f t="shared" ca="1" si="376"/>
        <v>0.6</v>
      </c>
      <c r="DR157" s="32">
        <f t="shared" ca="1" si="377"/>
        <v>0</v>
      </c>
      <c r="DS157" s="32">
        <f t="shared" ca="1" si="378"/>
        <v>0</v>
      </c>
      <c r="DT157" s="32">
        <f t="shared" ca="1" si="379"/>
        <v>2.46</v>
      </c>
      <c r="DU157" s="31">
        <f t="shared" ca="1" si="380"/>
        <v>13.46</v>
      </c>
      <c r="DV157" s="31">
        <f t="shared" ca="1" si="381"/>
        <v>5.71</v>
      </c>
      <c r="DW157" s="31">
        <f t="shared" ca="1" si="382"/>
        <v>0</v>
      </c>
      <c r="DX157" s="31">
        <f t="shared" ca="1" si="383"/>
        <v>0</v>
      </c>
      <c r="DY157" s="31">
        <f t="shared" ca="1" si="384"/>
        <v>0</v>
      </c>
      <c r="DZ157" s="31">
        <f t="shared" ca="1" si="385"/>
        <v>0</v>
      </c>
      <c r="EA157" s="31">
        <f t="shared" ca="1" si="386"/>
        <v>3.29</v>
      </c>
      <c r="EB157" s="31">
        <f t="shared" ca="1" si="387"/>
        <v>1.86</v>
      </c>
      <c r="EC157" s="31">
        <f t="shared" ca="1" si="388"/>
        <v>1.43</v>
      </c>
      <c r="ED157" s="31">
        <f t="shared" ca="1" si="389"/>
        <v>0</v>
      </c>
      <c r="EE157" s="31">
        <f t="shared" ca="1" si="390"/>
        <v>0</v>
      </c>
      <c r="EF157" s="31">
        <f t="shared" ca="1" si="391"/>
        <v>5.63</v>
      </c>
      <c r="EG157" s="32">
        <f t="shared" ca="1" si="392"/>
        <v>118.04000000000002</v>
      </c>
      <c r="EH157" s="32">
        <f t="shared" ca="1" si="393"/>
        <v>50.7</v>
      </c>
      <c r="EI157" s="32">
        <f t="shared" ca="1" si="394"/>
        <v>0</v>
      </c>
      <c r="EJ157" s="32">
        <f t="shared" ca="1" si="395"/>
        <v>0</v>
      </c>
      <c r="EK157" s="32">
        <f t="shared" ca="1" si="396"/>
        <v>0</v>
      </c>
      <c r="EL157" s="32">
        <f t="shared" ca="1" si="397"/>
        <v>0</v>
      </c>
      <c r="EM157" s="32">
        <f t="shared" ca="1" si="398"/>
        <v>31.160000000000046</v>
      </c>
      <c r="EN157" s="32">
        <f t="shared" ca="1" si="399"/>
        <v>17.880000000000035</v>
      </c>
      <c r="EO157" s="32">
        <f t="shared" ca="1" si="400"/>
        <v>13.930000000000005</v>
      </c>
      <c r="EP157" s="32">
        <f t="shared" ca="1" si="401"/>
        <v>0</v>
      </c>
      <c r="EQ157" s="32">
        <f t="shared" ca="1" si="402"/>
        <v>0</v>
      </c>
      <c r="ER157" s="32">
        <f t="shared" ca="1" si="403"/>
        <v>57.22000000000002</v>
      </c>
    </row>
    <row r="158" spans="1:148" x14ac:dyDescent="0.25">
      <c r="A158" t="s">
        <v>522</v>
      </c>
      <c r="B158" s="1" t="s">
        <v>100</v>
      </c>
      <c r="C158" t="str">
        <f t="shared" ca="1" si="366"/>
        <v>SPCEXP</v>
      </c>
      <c r="D158" t="str">
        <f t="shared" ca="1" si="367"/>
        <v>Alberta-Saskatchewan Intertie - Export</v>
      </c>
      <c r="E158" s="48">
        <v>11288</v>
      </c>
      <c r="F158" s="48">
        <v>1381</v>
      </c>
      <c r="H158" s="48">
        <v>3840</v>
      </c>
      <c r="I158" s="48">
        <v>7028</v>
      </c>
      <c r="J158" s="48">
        <v>8139</v>
      </c>
      <c r="K158" s="48">
        <v>18016</v>
      </c>
      <c r="L158" s="48">
        <v>22779</v>
      </c>
      <c r="M158" s="48">
        <v>41668.25</v>
      </c>
      <c r="N158" s="48">
        <v>31821</v>
      </c>
      <c r="O158" s="48">
        <v>33285.75</v>
      </c>
      <c r="P158" s="48">
        <v>18211.5</v>
      </c>
      <c r="Q158" s="32">
        <v>208306.52</v>
      </c>
      <c r="R158" s="32">
        <v>24195.38</v>
      </c>
      <c r="S158" s="32"/>
      <c r="T158" s="32">
        <v>58273.14</v>
      </c>
      <c r="U158" s="32">
        <v>116132.29</v>
      </c>
      <c r="V158" s="32">
        <v>141375.57</v>
      </c>
      <c r="W158" s="32">
        <v>450951.62</v>
      </c>
      <c r="X158" s="32">
        <v>540997.25</v>
      </c>
      <c r="Y158" s="32">
        <v>831510.6</v>
      </c>
      <c r="Z158" s="32">
        <v>854473.86</v>
      </c>
      <c r="AA158" s="32">
        <v>602785.56000000006</v>
      </c>
      <c r="AB158" s="32">
        <v>372823.95</v>
      </c>
      <c r="AC158" s="2">
        <v>2.2999999999999998</v>
      </c>
      <c r="AD158" s="2">
        <v>2.2999999999999998</v>
      </c>
      <c r="AF158" s="2">
        <v>2.2999999999999998</v>
      </c>
      <c r="AG158" s="2">
        <v>2.2999999999999998</v>
      </c>
      <c r="AH158" s="2">
        <v>2.2999999999999998</v>
      </c>
      <c r="AI158" s="2">
        <v>2.2999999999999998</v>
      </c>
      <c r="AJ158" s="2">
        <v>2.2999999999999998</v>
      </c>
      <c r="AK158" s="2">
        <v>2.2999999999999998</v>
      </c>
      <c r="AL158" s="2">
        <v>2.2999999999999998</v>
      </c>
      <c r="AM158" s="2">
        <v>2.2999999999999998</v>
      </c>
      <c r="AN158" s="2">
        <v>2.2999999999999998</v>
      </c>
      <c r="AO158" s="33">
        <v>4791.05</v>
      </c>
      <c r="AP158" s="33">
        <v>556.49</v>
      </c>
      <c r="AQ158" s="33"/>
      <c r="AR158" s="33">
        <v>1340.28</v>
      </c>
      <c r="AS158" s="33">
        <v>2671.04</v>
      </c>
      <c r="AT158" s="33">
        <v>3251.64</v>
      </c>
      <c r="AU158" s="33">
        <v>10371.89</v>
      </c>
      <c r="AV158" s="33">
        <v>12442.94</v>
      </c>
      <c r="AW158" s="33">
        <v>19124.740000000002</v>
      </c>
      <c r="AX158" s="33">
        <v>19652.900000000001</v>
      </c>
      <c r="AY158" s="33">
        <v>13864.07</v>
      </c>
      <c r="AZ158" s="33">
        <v>8574.9500000000007</v>
      </c>
      <c r="BA158" s="31">
        <f t="shared" si="404"/>
        <v>145.81</v>
      </c>
      <c r="BB158" s="31">
        <f t="shared" si="405"/>
        <v>16.940000000000001</v>
      </c>
      <c r="BC158" s="31">
        <f t="shared" si="406"/>
        <v>0</v>
      </c>
      <c r="BD158" s="31">
        <f t="shared" si="407"/>
        <v>233.09</v>
      </c>
      <c r="BE158" s="31">
        <f t="shared" si="408"/>
        <v>464.53</v>
      </c>
      <c r="BF158" s="31">
        <f t="shared" si="409"/>
        <v>565.5</v>
      </c>
      <c r="BG158" s="31">
        <f t="shared" si="410"/>
        <v>2435.14</v>
      </c>
      <c r="BH158" s="31">
        <f t="shared" si="411"/>
        <v>2921.39</v>
      </c>
      <c r="BI158" s="31">
        <f t="shared" si="412"/>
        <v>4490.16</v>
      </c>
      <c r="BJ158" s="31">
        <f t="shared" si="413"/>
        <v>2392.5300000000002</v>
      </c>
      <c r="BK158" s="31">
        <f t="shared" si="414"/>
        <v>1687.8</v>
      </c>
      <c r="BL158" s="31">
        <f t="shared" si="415"/>
        <v>1043.9100000000001</v>
      </c>
      <c r="BM158" s="6">
        <f t="shared" ca="1" si="440"/>
        <v>2.1999999999999999E-2</v>
      </c>
      <c r="BN158" s="6">
        <f t="shared" ca="1" si="440"/>
        <v>2.1999999999999999E-2</v>
      </c>
      <c r="BO158" s="6">
        <f t="shared" ca="1" si="440"/>
        <v>2.1999999999999999E-2</v>
      </c>
      <c r="BP158" s="6">
        <f t="shared" ca="1" si="440"/>
        <v>2.1999999999999999E-2</v>
      </c>
      <c r="BQ158" s="6">
        <f t="shared" ca="1" si="440"/>
        <v>2.1999999999999999E-2</v>
      </c>
      <c r="BR158" s="6">
        <f t="shared" ca="1" si="440"/>
        <v>2.1999999999999999E-2</v>
      </c>
      <c r="BS158" s="6">
        <f t="shared" ca="1" si="440"/>
        <v>2.1999999999999999E-2</v>
      </c>
      <c r="BT158" s="6">
        <f t="shared" ca="1" si="440"/>
        <v>2.1999999999999999E-2</v>
      </c>
      <c r="BU158" s="6">
        <f t="shared" ca="1" si="440"/>
        <v>2.1999999999999999E-2</v>
      </c>
      <c r="BV158" s="6">
        <f t="shared" ca="1" si="440"/>
        <v>2.1999999999999999E-2</v>
      </c>
      <c r="BW158" s="6">
        <f t="shared" ca="1" si="440"/>
        <v>2.1999999999999999E-2</v>
      </c>
      <c r="BX158" s="6">
        <f t="shared" ca="1" si="440"/>
        <v>2.1999999999999999E-2</v>
      </c>
      <c r="BY158" s="31">
        <f t="shared" ca="1" si="354"/>
        <v>4582.74</v>
      </c>
      <c r="BZ158" s="31">
        <f t="shared" ca="1" si="355"/>
        <v>532.29999999999995</v>
      </c>
      <c r="CA158" s="31">
        <f t="shared" ca="1" si="356"/>
        <v>0</v>
      </c>
      <c r="CB158" s="31">
        <f t="shared" ca="1" si="357"/>
        <v>1282.01</v>
      </c>
      <c r="CC158" s="31">
        <f t="shared" ca="1" si="358"/>
        <v>2554.91</v>
      </c>
      <c r="CD158" s="31">
        <f t="shared" ca="1" si="359"/>
        <v>3110.26</v>
      </c>
      <c r="CE158" s="31">
        <f t="shared" ca="1" si="360"/>
        <v>9920.94</v>
      </c>
      <c r="CF158" s="31">
        <f t="shared" ca="1" si="361"/>
        <v>11901.94</v>
      </c>
      <c r="CG158" s="31">
        <f t="shared" ca="1" si="362"/>
        <v>18293.23</v>
      </c>
      <c r="CH158" s="31">
        <f t="shared" ca="1" si="363"/>
        <v>18798.419999999998</v>
      </c>
      <c r="CI158" s="31">
        <f t="shared" ca="1" si="364"/>
        <v>13261.28</v>
      </c>
      <c r="CJ158" s="31">
        <f t="shared" ca="1" si="365"/>
        <v>8202.1299999999992</v>
      </c>
      <c r="CK158" s="32">
        <f t="shared" ca="1" si="416"/>
        <v>1145.69</v>
      </c>
      <c r="CL158" s="32">
        <f t="shared" ca="1" si="417"/>
        <v>133.07</v>
      </c>
      <c r="CM158" s="32">
        <f t="shared" ca="1" si="418"/>
        <v>0</v>
      </c>
      <c r="CN158" s="32">
        <f t="shared" ca="1" si="419"/>
        <v>320.5</v>
      </c>
      <c r="CO158" s="32">
        <f t="shared" ca="1" si="420"/>
        <v>638.73</v>
      </c>
      <c r="CP158" s="32">
        <f t="shared" ca="1" si="421"/>
        <v>777.57</v>
      </c>
      <c r="CQ158" s="32">
        <f t="shared" ca="1" si="422"/>
        <v>2480.23</v>
      </c>
      <c r="CR158" s="32">
        <f t="shared" ca="1" si="423"/>
        <v>2975.48</v>
      </c>
      <c r="CS158" s="32">
        <f t="shared" ca="1" si="424"/>
        <v>4573.3100000000004</v>
      </c>
      <c r="CT158" s="32">
        <f t="shared" ca="1" si="425"/>
        <v>4699.6099999999997</v>
      </c>
      <c r="CU158" s="32">
        <f t="shared" ca="1" si="426"/>
        <v>3315.32</v>
      </c>
      <c r="CV158" s="32">
        <f t="shared" ca="1" si="427"/>
        <v>2050.5300000000002</v>
      </c>
      <c r="CW158" s="31">
        <f t="shared" ca="1" si="428"/>
        <v>791.57000000000016</v>
      </c>
      <c r="CX158" s="31">
        <f t="shared" ca="1" si="429"/>
        <v>91.939999999999884</v>
      </c>
      <c r="CY158" s="31">
        <f t="shared" ca="1" si="430"/>
        <v>0</v>
      </c>
      <c r="CZ158" s="31">
        <f t="shared" ca="1" si="431"/>
        <v>29.140000000000015</v>
      </c>
      <c r="DA158" s="31">
        <f t="shared" ca="1" si="432"/>
        <v>58.069999999999936</v>
      </c>
      <c r="DB158" s="31">
        <f t="shared" ca="1" si="433"/>
        <v>70.690000000000509</v>
      </c>
      <c r="DC158" s="31">
        <f t="shared" ca="1" si="434"/>
        <v>-405.85999999999922</v>
      </c>
      <c r="DD158" s="31">
        <f t="shared" ca="1" si="435"/>
        <v>-486.91000000000031</v>
      </c>
      <c r="DE158" s="31">
        <f t="shared" ca="1" si="436"/>
        <v>-748.36000000000058</v>
      </c>
      <c r="DF158" s="31">
        <f t="shared" ca="1" si="437"/>
        <v>1452.5999999999972</v>
      </c>
      <c r="DG158" s="31">
        <f t="shared" ca="1" si="438"/>
        <v>1024.7300000000025</v>
      </c>
      <c r="DH158" s="31">
        <f t="shared" ca="1" si="439"/>
        <v>633.79999999999905</v>
      </c>
      <c r="DI158" s="32">
        <f t="shared" ca="1" si="368"/>
        <v>39.58</v>
      </c>
      <c r="DJ158" s="32">
        <f t="shared" ca="1" si="369"/>
        <v>4.5999999999999996</v>
      </c>
      <c r="DK158" s="32">
        <f t="shared" ca="1" si="370"/>
        <v>0</v>
      </c>
      <c r="DL158" s="32">
        <f t="shared" ca="1" si="371"/>
        <v>1.46</v>
      </c>
      <c r="DM158" s="32">
        <f t="shared" ca="1" si="372"/>
        <v>2.9</v>
      </c>
      <c r="DN158" s="32">
        <f t="shared" ca="1" si="373"/>
        <v>3.53</v>
      </c>
      <c r="DO158" s="32">
        <f t="shared" ca="1" si="374"/>
        <v>-20.29</v>
      </c>
      <c r="DP158" s="32">
        <f t="shared" ca="1" si="375"/>
        <v>-24.35</v>
      </c>
      <c r="DQ158" s="32">
        <f t="shared" ca="1" si="376"/>
        <v>-37.42</v>
      </c>
      <c r="DR158" s="32">
        <f t="shared" ca="1" si="377"/>
        <v>72.63</v>
      </c>
      <c r="DS158" s="32">
        <f t="shared" ca="1" si="378"/>
        <v>51.24</v>
      </c>
      <c r="DT158" s="32">
        <f t="shared" ca="1" si="379"/>
        <v>31.69</v>
      </c>
      <c r="DU158" s="31">
        <f t="shared" ca="1" si="380"/>
        <v>107</v>
      </c>
      <c r="DV158" s="31">
        <f t="shared" ca="1" si="381"/>
        <v>12.25</v>
      </c>
      <c r="DW158" s="31">
        <f t="shared" ca="1" si="382"/>
        <v>0</v>
      </c>
      <c r="DX158" s="31">
        <f t="shared" ca="1" si="383"/>
        <v>3.78</v>
      </c>
      <c r="DY158" s="31">
        <f t="shared" ca="1" si="384"/>
        <v>7.42</v>
      </c>
      <c r="DZ158" s="31">
        <f t="shared" ca="1" si="385"/>
        <v>8.89</v>
      </c>
      <c r="EA158" s="31">
        <f t="shared" ca="1" si="386"/>
        <v>-50.32</v>
      </c>
      <c r="EB158" s="31">
        <f t="shared" ca="1" si="387"/>
        <v>-59.44</v>
      </c>
      <c r="EC158" s="31">
        <f t="shared" ca="1" si="388"/>
        <v>-89.93</v>
      </c>
      <c r="ED158" s="31">
        <f t="shared" ca="1" si="389"/>
        <v>171.89</v>
      </c>
      <c r="EE158" s="31">
        <f t="shared" ca="1" si="390"/>
        <v>119.3</v>
      </c>
      <c r="EF158" s="31">
        <f t="shared" ca="1" si="391"/>
        <v>72.62</v>
      </c>
      <c r="EG158" s="32">
        <f t="shared" ca="1" si="392"/>
        <v>938.1500000000002</v>
      </c>
      <c r="EH158" s="32">
        <f t="shared" ca="1" si="393"/>
        <v>108.78999999999988</v>
      </c>
      <c r="EI158" s="32">
        <f t="shared" ca="1" si="394"/>
        <v>0</v>
      </c>
      <c r="EJ158" s="32">
        <f t="shared" ca="1" si="395"/>
        <v>34.380000000000017</v>
      </c>
      <c r="EK158" s="32">
        <f t="shared" ca="1" si="396"/>
        <v>68.38999999999993</v>
      </c>
      <c r="EL158" s="32">
        <f t="shared" ca="1" si="397"/>
        <v>83.110000000000511</v>
      </c>
      <c r="EM158" s="32">
        <f t="shared" ca="1" si="398"/>
        <v>-476.46999999999923</v>
      </c>
      <c r="EN158" s="32">
        <f t="shared" ca="1" si="399"/>
        <v>-570.70000000000027</v>
      </c>
      <c r="EO158" s="32">
        <f t="shared" ca="1" si="400"/>
        <v>-875.71000000000049</v>
      </c>
      <c r="EP158" s="32">
        <f t="shared" ca="1" si="401"/>
        <v>1697.1199999999972</v>
      </c>
      <c r="EQ158" s="32">
        <f t="shared" ca="1" si="402"/>
        <v>1195.2700000000025</v>
      </c>
      <c r="ER158" s="32">
        <f t="shared" ca="1" si="403"/>
        <v>738.1099999999991</v>
      </c>
    </row>
    <row r="159" spans="1:148" x14ac:dyDescent="0.25">
      <c r="A159" t="s">
        <v>463</v>
      </c>
      <c r="B159" s="1" t="s">
        <v>65</v>
      </c>
      <c r="C159" t="str">
        <f t="shared" ca="1" si="366"/>
        <v>TAB1</v>
      </c>
      <c r="D159" t="str">
        <f t="shared" ca="1" si="367"/>
        <v>Taber Wind Facility</v>
      </c>
      <c r="E159" s="48">
        <v>21433.614010099998</v>
      </c>
      <c r="F159" s="48">
        <v>22519.493678499999</v>
      </c>
      <c r="G159" s="48">
        <v>23834.277382100001</v>
      </c>
      <c r="H159" s="48">
        <v>19467.280331499998</v>
      </c>
      <c r="I159" s="48">
        <v>15297.437937999999</v>
      </c>
      <c r="J159" s="48">
        <v>18080.994319099998</v>
      </c>
      <c r="K159" s="48">
        <v>10444.8337942</v>
      </c>
      <c r="L159" s="48">
        <v>12414.797551899999</v>
      </c>
      <c r="M159" s="48">
        <v>17777.669837699999</v>
      </c>
      <c r="N159" s="48">
        <v>15748.476795299999</v>
      </c>
      <c r="O159" s="48">
        <v>25893.4116082</v>
      </c>
      <c r="P159" s="48">
        <v>24903.917898299998</v>
      </c>
      <c r="Q159" s="32">
        <v>398595.76</v>
      </c>
      <c r="R159" s="32">
        <v>350912.34</v>
      </c>
      <c r="S159" s="32">
        <v>326866.12</v>
      </c>
      <c r="T159" s="32">
        <v>249056.01</v>
      </c>
      <c r="U159" s="32">
        <v>214738.68</v>
      </c>
      <c r="V159" s="32">
        <v>247974.46</v>
      </c>
      <c r="W159" s="32">
        <v>167200.64000000001</v>
      </c>
      <c r="X159" s="32">
        <v>189950.06</v>
      </c>
      <c r="Y159" s="32">
        <v>285073.40999999997</v>
      </c>
      <c r="Z159" s="32">
        <v>358323.66</v>
      </c>
      <c r="AA159" s="32">
        <v>393082.35</v>
      </c>
      <c r="AB159" s="32">
        <v>474873.75</v>
      </c>
      <c r="AC159" s="2">
        <v>0.78</v>
      </c>
      <c r="AD159" s="2">
        <v>0.78</v>
      </c>
      <c r="AE159" s="2">
        <v>0.78</v>
      </c>
      <c r="AF159" s="2">
        <v>0.78</v>
      </c>
      <c r="AG159" s="2">
        <v>0.78</v>
      </c>
      <c r="AH159" s="2">
        <v>0.78</v>
      </c>
      <c r="AI159" s="2">
        <v>0.78</v>
      </c>
      <c r="AJ159" s="2">
        <v>0.78</v>
      </c>
      <c r="AK159" s="2">
        <v>0.78</v>
      </c>
      <c r="AL159" s="2">
        <v>0.78</v>
      </c>
      <c r="AM159" s="2">
        <v>0.78</v>
      </c>
      <c r="AN159" s="2">
        <v>0.78</v>
      </c>
      <c r="AO159" s="33">
        <v>3109.05</v>
      </c>
      <c r="AP159" s="33">
        <v>2737.12</v>
      </c>
      <c r="AQ159" s="33">
        <v>2549.56</v>
      </c>
      <c r="AR159" s="33">
        <v>1942.64</v>
      </c>
      <c r="AS159" s="33">
        <v>1674.96</v>
      </c>
      <c r="AT159" s="33">
        <v>1934.2</v>
      </c>
      <c r="AU159" s="33">
        <v>1304.1600000000001</v>
      </c>
      <c r="AV159" s="33">
        <v>1481.61</v>
      </c>
      <c r="AW159" s="33">
        <v>2223.5700000000002</v>
      </c>
      <c r="AX159" s="33">
        <v>2794.92</v>
      </c>
      <c r="AY159" s="33">
        <v>3066.04</v>
      </c>
      <c r="AZ159" s="33">
        <v>3704.02</v>
      </c>
      <c r="BA159" s="31">
        <f t="shared" si="404"/>
        <v>279.02</v>
      </c>
      <c r="BB159" s="31">
        <f t="shared" si="405"/>
        <v>245.64</v>
      </c>
      <c r="BC159" s="31">
        <f t="shared" si="406"/>
        <v>228.81</v>
      </c>
      <c r="BD159" s="31">
        <f t="shared" si="407"/>
        <v>996.22</v>
      </c>
      <c r="BE159" s="31">
        <f t="shared" si="408"/>
        <v>858.95</v>
      </c>
      <c r="BF159" s="31">
        <f t="shared" si="409"/>
        <v>991.9</v>
      </c>
      <c r="BG159" s="31">
        <f t="shared" si="410"/>
        <v>902.88</v>
      </c>
      <c r="BH159" s="31">
        <f t="shared" si="411"/>
        <v>1025.73</v>
      </c>
      <c r="BI159" s="31">
        <f t="shared" si="412"/>
        <v>1539.4</v>
      </c>
      <c r="BJ159" s="31">
        <f t="shared" si="413"/>
        <v>1003.31</v>
      </c>
      <c r="BK159" s="31">
        <f t="shared" si="414"/>
        <v>1100.6300000000001</v>
      </c>
      <c r="BL159" s="31">
        <f t="shared" si="415"/>
        <v>1329.65</v>
      </c>
      <c r="BM159" s="6">
        <f t="shared" ca="1" si="440"/>
        <v>2.5999999999999999E-3</v>
      </c>
      <c r="BN159" s="6">
        <f t="shared" ca="1" si="440"/>
        <v>2.5999999999999999E-3</v>
      </c>
      <c r="BO159" s="6">
        <f t="shared" ca="1" si="440"/>
        <v>2.5999999999999999E-3</v>
      </c>
      <c r="BP159" s="6">
        <f t="shared" ca="1" si="440"/>
        <v>2.5999999999999999E-3</v>
      </c>
      <c r="BQ159" s="6">
        <f t="shared" ca="1" si="440"/>
        <v>2.5999999999999999E-3</v>
      </c>
      <c r="BR159" s="6">
        <f t="shared" ca="1" si="440"/>
        <v>2.5999999999999999E-3</v>
      </c>
      <c r="BS159" s="6">
        <f t="shared" ca="1" si="440"/>
        <v>2.5999999999999999E-3</v>
      </c>
      <c r="BT159" s="6">
        <f t="shared" ca="1" si="440"/>
        <v>2.5999999999999999E-3</v>
      </c>
      <c r="BU159" s="6">
        <f t="shared" ca="1" si="440"/>
        <v>2.5999999999999999E-3</v>
      </c>
      <c r="BV159" s="6">
        <f t="shared" ca="1" si="440"/>
        <v>2.5999999999999999E-3</v>
      </c>
      <c r="BW159" s="6">
        <f t="shared" ca="1" si="440"/>
        <v>2.5999999999999999E-3</v>
      </c>
      <c r="BX159" s="6">
        <f t="shared" ca="1" si="440"/>
        <v>2.5999999999999999E-3</v>
      </c>
      <c r="BY159" s="31">
        <f t="shared" ca="1" si="354"/>
        <v>1036.3499999999999</v>
      </c>
      <c r="BZ159" s="31">
        <f t="shared" ca="1" si="355"/>
        <v>912.37</v>
      </c>
      <c r="CA159" s="31">
        <f t="shared" ca="1" si="356"/>
        <v>849.85</v>
      </c>
      <c r="CB159" s="31">
        <f t="shared" ca="1" si="357"/>
        <v>647.54999999999995</v>
      </c>
      <c r="CC159" s="31">
        <f t="shared" ca="1" si="358"/>
        <v>558.32000000000005</v>
      </c>
      <c r="CD159" s="31">
        <f t="shared" ca="1" si="359"/>
        <v>644.73</v>
      </c>
      <c r="CE159" s="31">
        <f t="shared" ca="1" si="360"/>
        <v>434.72</v>
      </c>
      <c r="CF159" s="31">
        <f t="shared" ca="1" si="361"/>
        <v>493.87</v>
      </c>
      <c r="CG159" s="31">
        <f t="shared" ca="1" si="362"/>
        <v>741.19</v>
      </c>
      <c r="CH159" s="31">
        <f t="shared" ca="1" si="363"/>
        <v>931.64</v>
      </c>
      <c r="CI159" s="31">
        <f t="shared" ca="1" si="364"/>
        <v>1022.01</v>
      </c>
      <c r="CJ159" s="31">
        <f t="shared" ca="1" si="365"/>
        <v>1234.67</v>
      </c>
      <c r="CK159" s="32">
        <f t="shared" ca="1" si="416"/>
        <v>2192.2800000000002</v>
      </c>
      <c r="CL159" s="32">
        <f t="shared" ca="1" si="417"/>
        <v>1930.02</v>
      </c>
      <c r="CM159" s="32">
        <f t="shared" ca="1" si="418"/>
        <v>1797.76</v>
      </c>
      <c r="CN159" s="32">
        <f t="shared" ca="1" si="419"/>
        <v>1369.81</v>
      </c>
      <c r="CO159" s="32">
        <f t="shared" ca="1" si="420"/>
        <v>1181.06</v>
      </c>
      <c r="CP159" s="32">
        <f t="shared" ca="1" si="421"/>
        <v>1363.86</v>
      </c>
      <c r="CQ159" s="32">
        <f t="shared" ca="1" si="422"/>
        <v>919.6</v>
      </c>
      <c r="CR159" s="32">
        <f t="shared" ca="1" si="423"/>
        <v>1044.73</v>
      </c>
      <c r="CS159" s="32">
        <f t="shared" ca="1" si="424"/>
        <v>1567.9</v>
      </c>
      <c r="CT159" s="32">
        <f t="shared" ca="1" si="425"/>
        <v>1970.78</v>
      </c>
      <c r="CU159" s="32">
        <f t="shared" ca="1" si="426"/>
        <v>2161.9499999999998</v>
      </c>
      <c r="CV159" s="32">
        <f t="shared" ca="1" si="427"/>
        <v>2611.81</v>
      </c>
      <c r="CW159" s="31">
        <f t="shared" ca="1" si="428"/>
        <v>-159.44000000000005</v>
      </c>
      <c r="CX159" s="31">
        <f t="shared" ca="1" si="429"/>
        <v>-140.37</v>
      </c>
      <c r="CY159" s="31">
        <f t="shared" ca="1" si="430"/>
        <v>-130.75999999999982</v>
      </c>
      <c r="CZ159" s="31">
        <f t="shared" ca="1" si="431"/>
        <v>-921.50000000000023</v>
      </c>
      <c r="DA159" s="31">
        <f t="shared" ca="1" si="432"/>
        <v>-794.53</v>
      </c>
      <c r="DB159" s="31">
        <f t="shared" ca="1" si="433"/>
        <v>-917.5100000000001</v>
      </c>
      <c r="DC159" s="31">
        <f t="shared" ca="1" si="434"/>
        <v>-852.71999999999991</v>
      </c>
      <c r="DD159" s="31">
        <f t="shared" ca="1" si="435"/>
        <v>-968.74</v>
      </c>
      <c r="DE159" s="31">
        <f t="shared" ca="1" si="436"/>
        <v>-1453.88</v>
      </c>
      <c r="DF159" s="31">
        <f t="shared" ca="1" si="437"/>
        <v>-895.81</v>
      </c>
      <c r="DG159" s="31">
        <f t="shared" ca="1" si="438"/>
        <v>-982.71</v>
      </c>
      <c r="DH159" s="31">
        <f t="shared" ca="1" si="439"/>
        <v>-1187.19</v>
      </c>
      <c r="DI159" s="32">
        <f t="shared" ca="1" si="368"/>
        <v>-7.97</v>
      </c>
      <c r="DJ159" s="32">
        <f t="shared" ca="1" si="369"/>
        <v>-7.02</v>
      </c>
      <c r="DK159" s="32">
        <f t="shared" ca="1" si="370"/>
        <v>-6.54</v>
      </c>
      <c r="DL159" s="32">
        <f t="shared" ca="1" si="371"/>
        <v>-46.08</v>
      </c>
      <c r="DM159" s="32">
        <f t="shared" ca="1" si="372"/>
        <v>-39.729999999999997</v>
      </c>
      <c r="DN159" s="32">
        <f t="shared" ca="1" si="373"/>
        <v>-45.88</v>
      </c>
      <c r="DO159" s="32">
        <f t="shared" ca="1" si="374"/>
        <v>-42.64</v>
      </c>
      <c r="DP159" s="32">
        <f t="shared" ca="1" si="375"/>
        <v>-48.44</v>
      </c>
      <c r="DQ159" s="32">
        <f t="shared" ca="1" si="376"/>
        <v>-72.69</v>
      </c>
      <c r="DR159" s="32">
        <f t="shared" ca="1" si="377"/>
        <v>-44.79</v>
      </c>
      <c r="DS159" s="32">
        <f t="shared" ca="1" si="378"/>
        <v>-49.14</v>
      </c>
      <c r="DT159" s="32">
        <f t="shared" ca="1" si="379"/>
        <v>-59.36</v>
      </c>
      <c r="DU159" s="31">
        <f t="shared" ca="1" si="380"/>
        <v>-21.55</v>
      </c>
      <c r="DV159" s="31">
        <f t="shared" ca="1" si="381"/>
        <v>-18.71</v>
      </c>
      <c r="DW159" s="31">
        <f t="shared" ca="1" si="382"/>
        <v>-17.190000000000001</v>
      </c>
      <c r="DX159" s="31">
        <f t="shared" ca="1" si="383"/>
        <v>-119.41</v>
      </c>
      <c r="DY159" s="31">
        <f t="shared" ca="1" si="384"/>
        <v>-101.49</v>
      </c>
      <c r="DZ159" s="31">
        <f t="shared" ca="1" si="385"/>
        <v>-115.45</v>
      </c>
      <c r="EA159" s="31">
        <f t="shared" ca="1" si="386"/>
        <v>-105.73</v>
      </c>
      <c r="EB159" s="31">
        <f t="shared" ca="1" si="387"/>
        <v>-118.26</v>
      </c>
      <c r="EC159" s="31">
        <f t="shared" ca="1" si="388"/>
        <v>-174.72</v>
      </c>
      <c r="ED159" s="31">
        <f t="shared" ca="1" si="389"/>
        <v>-106</v>
      </c>
      <c r="EE159" s="31">
        <f t="shared" ca="1" si="390"/>
        <v>-114.41</v>
      </c>
      <c r="EF159" s="31">
        <f t="shared" ca="1" si="391"/>
        <v>-136.03</v>
      </c>
      <c r="EG159" s="32">
        <f t="shared" ca="1" si="392"/>
        <v>-188.96000000000006</v>
      </c>
      <c r="EH159" s="32">
        <f t="shared" ca="1" si="393"/>
        <v>-166.10000000000002</v>
      </c>
      <c r="EI159" s="32">
        <f t="shared" ca="1" si="394"/>
        <v>-154.48999999999981</v>
      </c>
      <c r="EJ159" s="32">
        <f t="shared" ca="1" si="395"/>
        <v>-1086.9900000000002</v>
      </c>
      <c r="EK159" s="32">
        <f t="shared" ca="1" si="396"/>
        <v>-935.75</v>
      </c>
      <c r="EL159" s="32">
        <f t="shared" ca="1" si="397"/>
        <v>-1078.8400000000001</v>
      </c>
      <c r="EM159" s="32">
        <f t="shared" ca="1" si="398"/>
        <v>-1001.0899999999999</v>
      </c>
      <c r="EN159" s="32">
        <f t="shared" ca="1" si="399"/>
        <v>-1135.44</v>
      </c>
      <c r="EO159" s="32">
        <f t="shared" ca="1" si="400"/>
        <v>-1701.2900000000002</v>
      </c>
      <c r="EP159" s="32">
        <f t="shared" ca="1" si="401"/>
        <v>-1046.5999999999999</v>
      </c>
      <c r="EQ159" s="32">
        <f t="shared" ca="1" si="402"/>
        <v>-1146.2600000000002</v>
      </c>
      <c r="ER159" s="32">
        <f t="shared" ca="1" si="403"/>
        <v>-1382.58</v>
      </c>
    </row>
    <row r="160" spans="1:148" x14ac:dyDescent="0.25">
      <c r="A160" t="s">
        <v>523</v>
      </c>
      <c r="B160" s="1" t="s">
        <v>118</v>
      </c>
      <c r="C160" t="str">
        <f t="shared" ca="1" si="366"/>
        <v>TAY1</v>
      </c>
      <c r="D160" t="str">
        <f t="shared" ca="1" si="367"/>
        <v>Taylor Hydro Facility</v>
      </c>
      <c r="E160" s="48">
        <v>0</v>
      </c>
      <c r="F160" s="48">
        <v>0</v>
      </c>
      <c r="G160" s="48">
        <v>0</v>
      </c>
      <c r="H160" s="48">
        <v>2476.0221000000001</v>
      </c>
      <c r="I160" s="48">
        <v>9068.4359999999997</v>
      </c>
      <c r="J160" s="48">
        <v>9681.6</v>
      </c>
      <c r="K160" s="48">
        <v>8982.24</v>
      </c>
      <c r="L160" s="48">
        <v>5851.8266999999996</v>
      </c>
      <c r="M160" s="48">
        <v>5318.52</v>
      </c>
      <c r="N160" s="48">
        <v>951.85910000000001</v>
      </c>
      <c r="O160" s="48">
        <v>0</v>
      </c>
      <c r="P160" s="48">
        <v>0</v>
      </c>
      <c r="Q160" s="32">
        <v>0</v>
      </c>
      <c r="R160" s="32">
        <v>0</v>
      </c>
      <c r="S160" s="32">
        <v>0</v>
      </c>
      <c r="T160" s="32">
        <v>35239.730000000003</v>
      </c>
      <c r="U160" s="32">
        <v>145569.24</v>
      </c>
      <c r="V160" s="32">
        <v>149516.09</v>
      </c>
      <c r="W160" s="32">
        <v>160864.19</v>
      </c>
      <c r="X160" s="32">
        <v>104268.22</v>
      </c>
      <c r="Y160" s="32">
        <v>93079.99</v>
      </c>
      <c r="Z160" s="32">
        <v>20912.580000000002</v>
      </c>
      <c r="AA160" s="32">
        <v>0</v>
      </c>
      <c r="AB160" s="32">
        <v>0</v>
      </c>
      <c r="AC160" s="2">
        <v>4.05</v>
      </c>
      <c r="AD160" s="2">
        <v>4.05</v>
      </c>
      <c r="AE160" s="2">
        <v>4.05</v>
      </c>
      <c r="AF160" s="2">
        <v>4.05</v>
      </c>
      <c r="AG160" s="2">
        <v>4.05</v>
      </c>
      <c r="AH160" s="2">
        <v>4.05</v>
      </c>
      <c r="AI160" s="2">
        <v>4.05</v>
      </c>
      <c r="AJ160" s="2">
        <v>4.05</v>
      </c>
      <c r="AK160" s="2">
        <v>4.05</v>
      </c>
      <c r="AL160" s="2">
        <v>4.05</v>
      </c>
      <c r="AM160" s="2">
        <v>4.05</v>
      </c>
      <c r="AN160" s="2">
        <v>4.05</v>
      </c>
      <c r="AO160" s="33">
        <v>0</v>
      </c>
      <c r="AP160" s="33">
        <v>0</v>
      </c>
      <c r="AQ160" s="33">
        <v>0</v>
      </c>
      <c r="AR160" s="33">
        <v>1427.21</v>
      </c>
      <c r="AS160" s="33">
        <v>5895.55</v>
      </c>
      <c r="AT160" s="33">
        <v>6055.4</v>
      </c>
      <c r="AU160" s="33">
        <v>6515</v>
      </c>
      <c r="AV160" s="33">
        <v>4222.8599999999997</v>
      </c>
      <c r="AW160" s="33">
        <v>3769.74</v>
      </c>
      <c r="AX160" s="33">
        <v>846.96</v>
      </c>
      <c r="AY160" s="33">
        <v>0</v>
      </c>
      <c r="AZ160" s="33">
        <v>0</v>
      </c>
      <c r="BA160" s="31">
        <f t="shared" si="404"/>
        <v>0</v>
      </c>
      <c r="BB160" s="31">
        <f t="shared" si="405"/>
        <v>0</v>
      </c>
      <c r="BC160" s="31">
        <f t="shared" si="406"/>
        <v>0</v>
      </c>
      <c r="BD160" s="31">
        <f t="shared" si="407"/>
        <v>140.96</v>
      </c>
      <c r="BE160" s="31">
        <f t="shared" si="408"/>
        <v>582.28</v>
      </c>
      <c r="BF160" s="31">
        <f t="shared" si="409"/>
        <v>598.05999999999995</v>
      </c>
      <c r="BG160" s="31">
        <f t="shared" si="410"/>
        <v>868.67</v>
      </c>
      <c r="BH160" s="31">
        <f t="shared" si="411"/>
        <v>563.04999999999995</v>
      </c>
      <c r="BI160" s="31">
        <f t="shared" si="412"/>
        <v>502.63</v>
      </c>
      <c r="BJ160" s="31">
        <f t="shared" si="413"/>
        <v>58.56</v>
      </c>
      <c r="BK160" s="31">
        <f t="shared" si="414"/>
        <v>0</v>
      </c>
      <c r="BL160" s="31">
        <f t="shared" si="415"/>
        <v>0</v>
      </c>
      <c r="BM160" s="6">
        <f t="shared" ca="1" si="440"/>
        <v>1.9400000000000001E-2</v>
      </c>
      <c r="BN160" s="6">
        <f t="shared" ca="1" si="440"/>
        <v>1.9400000000000001E-2</v>
      </c>
      <c r="BO160" s="6">
        <f t="shared" ca="1" si="440"/>
        <v>1.9400000000000001E-2</v>
      </c>
      <c r="BP160" s="6">
        <f t="shared" ca="1" si="440"/>
        <v>1.9400000000000001E-2</v>
      </c>
      <c r="BQ160" s="6">
        <f t="shared" ca="1" si="440"/>
        <v>1.9400000000000001E-2</v>
      </c>
      <c r="BR160" s="6">
        <f t="shared" ca="1" si="440"/>
        <v>1.9400000000000001E-2</v>
      </c>
      <c r="BS160" s="6">
        <f t="shared" ca="1" si="440"/>
        <v>1.9400000000000001E-2</v>
      </c>
      <c r="BT160" s="6">
        <f t="shared" ca="1" si="440"/>
        <v>1.9400000000000001E-2</v>
      </c>
      <c r="BU160" s="6">
        <f t="shared" ca="1" si="440"/>
        <v>1.9400000000000001E-2</v>
      </c>
      <c r="BV160" s="6">
        <f t="shared" ca="1" si="440"/>
        <v>1.9400000000000001E-2</v>
      </c>
      <c r="BW160" s="6">
        <f t="shared" ca="1" si="440"/>
        <v>1.9400000000000001E-2</v>
      </c>
      <c r="BX160" s="6">
        <f t="shared" ca="1" si="440"/>
        <v>1.9400000000000001E-2</v>
      </c>
      <c r="BY160" s="31">
        <f t="shared" ca="1" si="354"/>
        <v>0</v>
      </c>
      <c r="BZ160" s="31">
        <f t="shared" ca="1" si="355"/>
        <v>0</v>
      </c>
      <c r="CA160" s="31">
        <f t="shared" ca="1" si="356"/>
        <v>0</v>
      </c>
      <c r="CB160" s="31">
        <f t="shared" ca="1" si="357"/>
        <v>683.65</v>
      </c>
      <c r="CC160" s="31">
        <f t="shared" ca="1" si="358"/>
        <v>2824.04</v>
      </c>
      <c r="CD160" s="31">
        <f t="shared" ca="1" si="359"/>
        <v>2900.61</v>
      </c>
      <c r="CE160" s="31">
        <f t="shared" ca="1" si="360"/>
        <v>3120.77</v>
      </c>
      <c r="CF160" s="31">
        <f t="shared" ca="1" si="361"/>
        <v>2022.8</v>
      </c>
      <c r="CG160" s="31">
        <f t="shared" ca="1" si="362"/>
        <v>1805.75</v>
      </c>
      <c r="CH160" s="31">
        <f t="shared" ca="1" si="363"/>
        <v>405.7</v>
      </c>
      <c r="CI160" s="31">
        <f t="shared" ca="1" si="364"/>
        <v>0</v>
      </c>
      <c r="CJ160" s="31">
        <f t="shared" ca="1" si="365"/>
        <v>0</v>
      </c>
      <c r="CK160" s="32">
        <f t="shared" ca="1" si="416"/>
        <v>0</v>
      </c>
      <c r="CL160" s="32">
        <f t="shared" ca="1" si="417"/>
        <v>0</v>
      </c>
      <c r="CM160" s="32">
        <f t="shared" ca="1" si="418"/>
        <v>0</v>
      </c>
      <c r="CN160" s="32">
        <f t="shared" ca="1" si="419"/>
        <v>193.82</v>
      </c>
      <c r="CO160" s="32">
        <f t="shared" ca="1" si="420"/>
        <v>800.63</v>
      </c>
      <c r="CP160" s="32">
        <f t="shared" ca="1" si="421"/>
        <v>822.34</v>
      </c>
      <c r="CQ160" s="32">
        <f t="shared" ca="1" si="422"/>
        <v>884.75</v>
      </c>
      <c r="CR160" s="32">
        <f t="shared" ca="1" si="423"/>
        <v>573.48</v>
      </c>
      <c r="CS160" s="32">
        <f t="shared" ca="1" si="424"/>
        <v>511.94</v>
      </c>
      <c r="CT160" s="32">
        <f t="shared" ca="1" si="425"/>
        <v>115.02</v>
      </c>
      <c r="CU160" s="32">
        <f t="shared" ca="1" si="426"/>
        <v>0</v>
      </c>
      <c r="CV160" s="32">
        <f t="shared" ca="1" si="427"/>
        <v>0</v>
      </c>
      <c r="CW160" s="31">
        <f t="shared" ca="1" si="428"/>
        <v>0</v>
      </c>
      <c r="CX160" s="31">
        <f t="shared" ca="1" si="429"/>
        <v>0</v>
      </c>
      <c r="CY160" s="31">
        <f t="shared" ca="1" si="430"/>
        <v>0</v>
      </c>
      <c r="CZ160" s="31">
        <f t="shared" ca="1" si="431"/>
        <v>-690.7</v>
      </c>
      <c r="DA160" s="31">
        <f t="shared" ca="1" si="432"/>
        <v>-2853.16</v>
      </c>
      <c r="DB160" s="31">
        <f t="shared" ca="1" si="433"/>
        <v>-2930.5099999999993</v>
      </c>
      <c r="DC160" s="31">
        <f t="shared" ca="1" si="434"/>
        <v>-3378.15</v>
      </c>
      <c r="DD160" s="31">
        <f t="shared" ca="1" si="435"/>
        <v>-2189.63</v>
      </c>
      <c r="DE160" s="31">
        <f t="shared" ca="1" si="436"/>
        <v>-1954.6799999999998</v>
      </c>
      <c r="DF160" s="31">
        <f t="shared" ca="1" si="437"/>
        <v>-384.8</v>
      </c>
      <c r="DG160" s="31">
        <f t="shared" ca="1" si="438"/>
        <v>0</v>
      </c>
      <c r="DH160" s="31">
        <f t="shared" ca="1" si="439"/>
        <v>0</v>
      </c>
      <c r="DI160" s="32">
        <f t="shared" ca="1" si="368"/>
        <v>0</v>
      </c>
      <c r="DJ160" s="32">
        <f t="shared" ca="1" si="369"/>
        <v>0</v>
      </c>
      <c r="DK160" s="32">
        <f t="shared" ca="1" si="370"/>
        <v>0</v>
      </c>
      <c r="DL160" s="32">
        <f t="shared" ca="1" si="371"/>
        <v>-34.54</v>
      </c>
      <c r="DM160" s="32">
        <f t="shared" ca="1" si="372"/>
        <v>-142.66</v>
      </c>
      <c r="DN160" s="32">
        <f t="shared" ca="1" si="373"/>
        <v>-146.53</v>
      </c>
      <c r="DO160" s="32">
        <f t="shared" ca="1" si="374"/>
        <v>-168.91</v>
      </c>
      <c r="DP160" s="32">
        <f t="shared" ca="1" si="375"/>
        <v>-109.48</v>
      </c>
      <c r="DQ160" s="32">
        <f t="shared" ca="1" si="376"/>
        <v>-97.73</v>
      </c>
      <c r="DR160" s="32">
        <f t="shared" ca="1" si="377"/>
        <v>-19.239999999999998</v>
      </c>
      <c r="DS160" s="32">
        <f t="shared" ca="1" si="378"/>
        <v>0</v>
      </c>
      <c r="DT160" s="32">
        <f t="shared" ca="1" si="379"/>
        <v>0</v>
      </c>
      <c r="DU160" s="31">
        <f t="shared" ca="1" si="380"/>
        <v>0</v>
      </c>
      <c r="DV160" s="31">
        <f t="shared" ca="1" si="381"/>
        <v>0</v>
      </c>
      <c r="DW160" s="31">
        <f t="shared" ca="1" si="382"/>
        <v>0</v>
      </c>
      <c r="DX160" s="31">
        <f t="shared" ca="1" si="383"/>
        <v>-89.5</v>
      </c>
      <c r="DY160" s="31">
        <f t="shared" ca="1" si="384"/>
        <v>-364.45</v>
      </c>
      <c r="DZ160" s="31">
        <f t="shared" ca="1" si="385"/>
        <v>-368.75</v>
      </c>
      <c r="EA160" s="31">
        <f t="shared" ca="1" si="386"/>
        <v>-418.84</v>
      </c>
      <c r="EB160" s="31">
        <f t="shared" ca="1" si="387"/>
        <v>-267.31</v>
      </c>
      <c r="EC160" s="31">
        <f t="shared" ca="1" si="388"/>
        <v>-234.9</v>
      </c>
      <c r="ED160" s="31">
        <f t="shared" ca="1" si="389"/>
        <v>-45.53</v>
      </c>
      <c r="EE160" s="31">
        <f t="shared" ca="1" si="390"/>
        <v>0</v>
      </c>
      <c r="EF160" s="31">
        <f t="shared" ca="1" si="391"/>
        <v>0</v>
      </c>
      <c r="EG160" s="32">
        <f t="shared" ca="1" si="392"/>
        <v>0</v>
      </c>
      <c r="EH160" s="32">
        <f t="shared" ca="1" si="393"/>
        <v>0</v>
      </c>
      <c r="EI160" s="32">
        <f t="shared" ca="1" si="394"/>
        <v>0</v>
      </c>
      <c r="EJ160" s="32">
        <f t="shared" ca="1" si="395"/>
        <v>-814.74</v>
      </c>
      <c r="EK160" s="32">
        <f t="shared" ca="1" si="396"/>
        <v>-3360.2699999999995</v>
      </c>
      <c r="EL160" s="32">
        <f t="shared" ca="1" si="397"/>
        <v>-3445.7899999999995</v>
      </c>
      <c r="EM160" s="32">
        <f t="shared" ca="1" si="398"/>
        <v>-3965.9</v>
      </c>
      <c r="EN160" s="32">
        <f t="shared" ca="1" si="399"/>
        <v>-2566.42</v>
      </c>
      <c r="EO160" s="32">
        <f t="shared" ca="1" si="400"/>
        <v>-2287.31</v>
      </c>
      <c r="EP160" s="32">
        <f t="shared" ca="1" si="401"/>
        <v>-449.57000000000005</v>
      </c>
      <c r="EQ160" s="32">
        <f t="shared" ca="1" si="402"/>
        <v>0</v>
      </c>
      <c r="ER160" s="32">
        <f t="shared" ca="1" si="403"/>
        <v>0</v>
      </c>
    </row>
    <row r="161" spans="1:148" x14ac:dyDescent="0.25">
      <c r="A161" t="s">
        <v>467</v>
      </c>
      <c r="B161" s="1" t="s">
        <v>141</v>
      </c>
      <c r="C161" t="str">
        <f t="shared" ca="1" si="366"/>
        <v>TC01</v>
      </c>
      <c r="D161" t="str">
        <f t="shared" ca="1" si="367"/>
        <v>Carseland Industrial System</v>
      </c>
      <c r="E161" s="48">
        <v>47738.294300000001</v>
      </c>
      <c r="F161" s="48">
        <v>45558.997300000003</v>
      </c>
      <c r="G161" s="48">
        <v>51461.209199999998</v>
      </c>
      <c r="H161" s="48">
        <v>47776.040200000003</v>
      </c>
      <c r="I161" s="48">
        <v>51916.392</v>
      </c>
      <c r="J161" s="48">
        <v>47821.932699999998</v>
      </c>
      <c r="K161" s="48">
        <v>48814.743999999999</v>
      </c>
      <c r="L161" s="48">
        <v>50312.824000000001</v>
      </c>
      <c r="M161" s="48">
        <v>41176.157299999999</v>
      </c>
      <c r="N161" s="48">
        <v>46493.072</v>
      </c>
      <c r="O161" s="48">
        <v>46982.864000000001</v>
      </c>
      <c r="P161" s="48">
        <v>50230.784</v>
      </c>
      <c r="Q161" s="32">
        <v>1068941.31</v>
      </c>
      <c r="R161" s="32">
        <v>784878.26</v>
      </c>
      <c r="S161" s="32">
        <v>765337.71</v>
      </c>
      <c r="T161" s="32">
        <v>649697.69999999995</v>
      </c>
      <c r="U161" s="32">
        <v>821792.34</v>
      </c>
      <c r="V161" s="32">
        <v>739165.99</v>
      </c>
      <c r="W161" s="32">
        <v>886597.96</v>
      </c>
      <c r="X161" s="32">
        <v>902832.14</v>
      </c>
      <c r="Y161" s="32">
        <v>732919.54</v>
      </c>
      <c r="Z161" s="32">
        <v>1181593.96</v>
      </c>
      <c r="AA161" s="32">
        <v>773745.46</v>
      </c>
      <c r="AB161" s="32">
        <v>1239562.7</v>
      </c>
      <c r="AC161" s="2">
        <v>1.78</v>
      </c>
      <c r="AD161" s="2">
        <v>1.78</v>
      </c>
      <c r="AE161" s="2">
        <v>1.78</v>
      </c>
      <c r="AF161" s="2">
        <v>1.78</v>
      </c>
      <c r="AG161" s="2">
        <v>1.78</v>
      </c>
      <c r="AH161" s="2">
        <v>1.78</v>
      </c>
      <c r="AI161" s="2">
        <v>1.78</v>
      </c>
      <c r="AJ161" s="2">
        <v>1.78</v>
      </c>
      <c r="AK161" s="2">
        <v>1.78</v>
      </c>
      <c r="AL161" s="2">
        <v>1.78</v>
      </c>
      <c r="AM161" s="2">
        <v>1.78</v>
      </c>
      <c r="AN161" s="2">
        <v>1.78</v>
      </c>
      <c r="AO161" s="33">
        <v>19027.16</v>
      </c>
      <c r="AP161" s="33">
        <v>13970.83</v>
      </c>
      <c r="AQ161" s="33">
        <v>13623.01</v>
      </c>
      <c r="AR161" s="33">
        <v>11564.62</v>
      </c>
      <c r="AS161" s="33">
        <v>14627.9</v>
      </c>
      <c r="AT161" s="33">
        <v>13157.15</v>
      </c>
      <c r="AU161" s="33">
        <v>15781.44</v>
      </c>
      <c r="AV161" s="33">
        <v>16070.41</v>
      </c>
      <c r="AW161" s="33">
        <v>13045.97</v>
      </c>
      <c r="AX161" s="33">
        <v>21032.37</v>
      </c>
      <c r="AY161" s="33">
        <v>13772.67</v>
      </c>
      <c r="AZ161" s="33">
        <v>22064.22</v>
      </c>
      <c r="BA161" s="31">
        <f t="shared" si="404"/>
        <v>748.26</v>
      </c>
      <c r="BB161" s="31">
        <f t="shared" si="405"/>
        <v>549.41</v>
      </c>
      <c r="BC161" s="31">
        <f t="shared" si="406"/>
        <v>535.74</v>
      </c>
      <c r="BD161" s="31">
        <f t="shared" si="407"/>
        <v>2598.79</v>
      </c>
      <c r="BE161" s="31">
        <f t="shared" si="408"/>
        <v>3287.17</v>
      </c>
      <c r="BF161" s="31">
        <f t="shared" si="409"/>
        <v>2956.66</v>
      </c>
      <c r="BG161" s="31">
        <f t="shared" si="410"/>
        <v>4787.63</v>
      </c>
      <c r="BH161" s="31">
        <f t="shared" si="411"/>
        <v>4875.29</v>
      </c>
      <c r="BI161" s="31">
        <f t="shared" si="412"/>
        <v>3957.77</v>
      </c>
      <c r="BJ161" s="31">
        <f t="shared" si="413"/>
        <v>3308.46</v>
      </c>
      <c r="BK161" s="31">
        <f t="shared" si="414"/>
        <v>2166.4899999999998</v>
      </c>
      <c r="BL161" s="31">
        <f t="shared" si="415"/>
        <v>3470.78</v>
      </c>
      <c r="BM161" s="6">
        <f t="shared" ca="1" si="440"/>
        <v>1.4999999999999999E-2</v>
      </c>
      <c r="BN161" s="6">
        <f t="shared" ca="1" si="440"/>
        <v>1.4999999999999999E-2</v>
      </c>
      <c r="BO161" s="6">
        <f t="shared" ca="1" si="440"/>
        <v>1.4999999999999999E-2</v>
      </c>
      <c r="BP161" s="6">
        <f t="shared" ca="1" si="440"/>
        <v>1.4999999999999999E-2</v>
      </c>
      <c r="BQ161" s="6">
        <f t="shared" ca="1" si="440"/>
        <v>1.4999999999999999E-2</v>
      </c>
      <c r="BR161" s="6">
        <f t="shared" ca="1" si="440"/>
        <v>1.4999999999999999E-2</v>
      </c>
      <c r="BS161" s="6">
        <f t="shared" ca="1" si="440"/>
        <v>1.4999999999999999E-2</v>
      </c>
      <c r="BT161" s="6">
        <f t="shared" ca="1" si="440"/>
        <v>1.4999999999999999E-2</v>
      </c>
      <c r="BU161" s="6">
        <f t="shared" ca="1" si="440"/>
        <v>1.4999999999999999E-2</v>
      </c>
      <c r="BV161" s="6">
        <f t="shared" ca="1" si="440"/>
        <v>1.4999999999999999E-2</v>
      </c>
      <c r="BW161" s="6">
        <f t="shared" ca="1" si="440"/>
        <v>1.4999999999999999E-2</v>
      </c>
      <c r="BX161" s="6">
        <f t="shared" ca="1" si="440"/>
        <v>1.4999999999999999E-2</v>
      </c>
      <c r="BY161" s="31">
        <f t="shared" ca="1" si="354"/>
        <v>16034.12</v>
      </c>
      <c r="BZ161" s="31">
        <f t="shared" ca="1" si="355"/>
        <v>11773.17</v>
      </c>
      <c r="CA161" s="31">
        <f t="shared" ca="1" si="356"/>
        <v>11480.07</v>
      </c>
      <c r="CB161" s="31">
        <f t="shared" ca="1" si="357"/>
        <v>9745.4699999999993</v>
      </c>
      <c r="CC161" s="31">
        <f t="shared" ca="1" si="358"/>
        <v>12326.89</v>
      </c>
      <c r="CD161" s="31">
        <f t="shared" ca="1" si="359"/>
        <v>11087.49</v>
      </c>
      <c r="CE161" s="31">
        <f t="shared" ca="1" si="360"/>
        <v>13298.97</v>
      </c>
      <c r="CF161" s="31">
        <f t="shared" ca="1" si="361"/>
        <v>13542.48</v>
      </c>
      <c r="CG161" s="31">
        <f t="shared" ca="1" si="362"/>
        <v>10993.79</v>
      </c>
      <c r="CH161" s="31">
        <f t="shared" ca="1" si="363"/>
        <v>17723.91</v>
      </c>
      <c r="CI161" s="31">
        <f t="shared" ca="1" si="364"/>
        <v>11606.18</v>
      </c>
      <c r="CJ161" s="31">
        <f t="shared" ca="1" si="365"/>
        <v>18593.439999999999</v>
      </c>
      <c r="CK161" s="32">
        <f t="shared" ca="1" si="416"/>
        <v>5879.18</v>
      </c>
      <c r="CL161" s="32">
        <f t="shared" ca="1" si="417"/>
        <v>4316.83</v>
      </c>
      <c r="CM161" s="32">
        <f t="shared" ca="1" si="418"/>
        <v>4209.3599999999997</v>
      </c>
      <c r="CN161" s="32">
        <f t="shared" ca="1" si="419"/>
        <v>3573.34</v>
      </c>
      <c r="CO161" s="32">
        <f t="shared" ca="1" si="420"/>
        <v>4519.8599999999997</v>
      </c>
      <c r="CP161" s="32">
        <f t="shared" ca="1" si="421"/>
        <v>4065.41</v>
      </c>
      <c r="CQ161" s="32">
        <f t="shared" ca="1" si="422"/>
        <v>4876.29</v>
      </c>
      <c r="CR161" s="32">
        <f t="shared" ca="1" si="423"/>
        <v>4965.58</v>
      </c>
      <c r="CS161" s="32">
        <f t="shared" ca="1" si="424"/>
        <v>4031.06</v>
      </c>
      <c r="CT161" s="32">
        <f t="shared" ca="1" si="425"/>
        <v>6498.77</v>
      </c>
      <c r="CU161" s="32">
        <f t="shared" ca="1" si="426"/>
        <v>4255.6000000000004</v>
      </c>
      <c r="CV161" s="32">
        <f t="shared" ca="1" si="427"/>
        <v>6817.59</v>
      </c>
      <c r="CW161" s="31">
        <f t="shared" ca="1" si="428"/>
        <v>2137.8800000000028</v>
      </c>
      <c r="CX161" s="31">
        <f t="shared" ca="1" si="429"/>
        <v>1569.7600000000002</v>
      </c>
      <c r="CY161" s="31">
        <f t="shared" ca="1" si="430"/>
        <v>1530.68</v>
      </c>
      <c r="CZ161" s="31">
        <f t="shared" ca="1" si="431"/>
        <v>-844.60000000000127</v>
      </c>
      <c r="DA161" s="31">
        <f t="shared" ca="1" si="432"/>
        <v>-1068.3199999999997</v>
      </c>
      <c r="DB161" s="31">
        <f t="shared" ca="1" si="433"/>
        <v>-960.90999999999985</v>
      </c>
      <c r="DC161" s="31">
        <f t="shared" ca="1" si="434"/>
        <v>-2393.8100000000022</v>
      </c>
      <c r="DD161" s="31">
        <f t="shared" ca="1" si="435"/>
        <v>-2437.6400000000021</v>
      </c>
      <c r="DE161" s="31">
        <f t="shared" ca="1" si="436"/>
        <v>-1978.889999999999</v>
      </c>
      <c r="DF161" s="31">
        <f t="shared" ca="1" si="437"/>
        <v>-118.14999999999873</v>
      </c>
      <c r="DG161" s="31">
        <f t="shared" ca="1" si="438"/>
        <v>-77.3799999999992</v>
      </c>
      <c r="DH161" s="31">
        <f t="shared" ca="1" si="439"/>
        <v>-123.97000000000253</v>
      </c>
      <c r="DI161" s="32">
        <f t="shared" ca="1" si="368"/>
        <v>106.89</v>
      </c>
      <c r="DJ161" s="32">
        <f t="shared" ca="1" si="369"/>
        <v>78.489999999999995</v>
      </c>
      <c r="DK161" s="32">
        <f t="shared" ca="1" si="370"/>
        <v>76.53</v>
      </c>
      <c r="DL161" s="32">
        <f t="shared" ca="1" si="371"/>
        <v>-42.23</v>
      </c>
      <c r="DM161" s="32">
        <f t="shared" ca="1" si="372"/>
        <v>-53.42</v>
      </c>
      <c r="DN161" s="32">
        <f t="shared" ca="1" si="373"/>
        <v>-48.05</v>
      </c>
      <c r="DO161" s="32">
        <f t="shared" ca="1" si="374"/>
        <v>-119.69</v>
      </c>
      <c r="DP161" s="32">
        <f t="shared" ca="1" si="375"/>
        <v>-121.88</v>
      </c>
      <c r="DQ161" s="32">
        <f t="shared" ca="1" si="376"/>
        <v>-98.94</v>
      </c>
      <c r="DR161" s="32">
        <f t="shared" ca="1" si="377"/>
        <v>-5.91</v>
      </c>
      <c r="DS161" s="32">
        <f t="shared" ca="1" si="378"/>
        <v>-3.87</v>
      </c>
      <c r="DT161" s="32">
        <f t="shared" ca="1" si="379"/>
        <v>-6.2</v>
      </c>
      <c r="DU161" s="31">
        <f t="shared" ca="1" si="380"/>
        <v>288.99</v>
      </c>
      <c r="DV161" s="31">
        <f t="shared" ca="1" si="381"/>
        <v>209.2</v>
      </c>
      <c r="DW161" s="31">
        <f t="shared" ca="1" si="382"/>
        <v>201.26</v>
      </c>
      <c r="DX161" s="31">
        <f t="shared" ca="1" si="383"/>
        <v>-109.44</v>
      </c>
      <c r="DY161" s="31">
        <f t="shared" ca="1" si="384"/>
        <v>-136.46</v>
      </c>
      <c r="DZ161" s="31">
        <f t="shared" ca="1" si="385"/>
        <v>-120.91</v>
      </c>
      <c r="EA161" s="31">
        <f t="shared" ca="1" si="386"/>
        <v>-296.8</v>
      </c>
      <c r="EB161" s="31">
        <f t="shared" ca="1" si="387"/>
        <v>-297.58999999999997</v>
      </c>
      <c r="EC161" s="31">
        <f t="shared" ca="1" si="388"/>
        <v>-237.81</v>
      </c>
      <c r="ED161" s="31">
        <f t="shared" ca="1" si="389"/>
        <v>-13.98</v>
      </c>
      <c r="EE161" s="31">
        <f t="shared" ca="1" si="390"/>
        <v>-9.01</v>
      </c>
      <c r="EF161" s="31">
        <f t="shared" ca="1" si="391"/>
        <v>-14.2</v>
      </c>
      <c r="EG161" s="32">
        <f t="shared" ca="1" si="392"/>
        <v>2533.7600000000029</v>
      </c>
      <c r="EH161" s="32">
        <f t="shared" ca="1" si="393"/>
        <v>1857.4500000000003</v>
      </c>
      <c r="EI161" s="32">
        <f t="shared" ca="1" si="394"/>
        <v>1808.47</v>
      </c>
      <c r="EJ161" s="32">
        <f t="shared" ca="1" si="395"/>
        <v>-996.27000000000135</v>
      </c>
      <c r="EK161" s="32">
        <f t="shared" ca="1" si="396"/>
        <v>-1258.1999999999998</v>
      </c>
      <c r="EL161" s="32">
        <f t="shared" ca="1" si="397"/>
        <v>-1129.8699999999999</v>
      </c>
      <c r="EM161" s="32">
        <f t="shared" ca="1" si="398"/>
        <v>-2810.3000000000025</v>
      </c>
      <c r="EN161" s="32">
        <f t="shared" ca="1" si="399"/>
        <v>-2857.1100000000024</v>
      </c>
      <c r="EO161" s="32">
        <f t="shared" ca="1" si="400"/>
        <v>-2315.639999999999</v>
      </c>
      <c r="EP161" s="32">
        <f t="shared" ca="1" si="401"/>
        <v>-138.03999999999871</v>
      </c>
      <c r="EQ161" s="32">
        <f t="shared" ca="1" si="402"/>
        <v>-90.259999999999209</v>
      </c>
      <c r="ER161" s="32">
        <f t="shared" ca="1" si="403"/>
        <v>-144.37000000000251</v>
      </c>
    </row>
    <row r="162" spans="1:148" x14ac:dyDescent="0.25">
      <c r="A162" t="s">
        <v>467</v>
      </c>
      <c r="B162" s="1" t="s">
        <v>142</v>
      </c>
      <c r="C162" t="str">
        <f t="shared" ca="1" si="366"/>
        <v>TC02</v>
      </c>
      <c r="D162" t="str">
        <f t="shared" ca="1" si="367"/>
        <v>Redwater Industrial System</v>
      </c>
      <c r="E162" s="48">
        <v>4581.1990999999998</v>
      </c>
      <c r="F162" s="48">
        <v>2706.2082</v>
      </c>
      <c r="G162" s="48">
        <v>2344.6905999999999</v>
      </c>
      <c r="H162" s="48">
        <v>2723.6931</v>
      </c>
      <c r="I162" s="48">
        <v>2222.4814000000001</v>
      </c>
      <c r="J162" s="48">
        <v>1965.7949000000001</v>
      </c>
      <c r="K162" s="48">
        <v>690.78480000000002</v>
      </c>
      <c r="L162" s="48">
        <v>294.12619999999998</v>
      </c>
      <c r="M162" s="48">
        <v>1475.0473</v>
      </c>
      <c r="N162" s="48">
        <v>760.09130000000005</v>
      </c>
      <c r="O162" s="48">
        <v>738.00549999999998</v>
      </c>
      <c r="P162" s="48">
        <v>1214.7864999999999</v>
      </c>
      <c r="Q162" s="32">
        <v>100969.41</v>
      </c>
      <c r="R162" s="32">
        <v>47371.69</v>
      </c>
      <c r="S162" s="32">
        <v>33731.89</v>
      </c>
      <c r="T162" s="32">
        <v>37425.120000000003</v>
      </c>
      <c r="U162" s="32">
        <v>32157.33</v>
      </c>
      <c r="V162" s="32">
        <v>27755.86</v>
      </c>
      <c r="W162" s="32">
        <v>11402.86</v>
      </c>
      <c r="X162" s="32">
        <v>4522.18</v>
      </c>
      <c r="Y162" s="32">
        <v>28548.36</v>
      </c>
      <c r="Z162" s="32">
        <v>15523.75</v>
      </c>
      <c r="AA162" s="32">
        <v>12793.38</v>
      </c>
      <c r="AB162" s="32">
        <v>25759.05</v>
      </c>
      <c r="AC162" s="2">
        <v>1.96</v>
      </c>
      <c r="AD162" s="2">
        <v>1.96</v>
      </c>
      <c r="AE162" s="2">
        <v>1.96</v>
      </c>
      <c r="AF162" s="2">
        <v>1.96</v>
      </c>
      <c r="AG162" s="2">
        <v>1.96</v>
      </c>
      <c r="AH162" s="2">
        <v>1.96</v>
      </c>
      <c r="AI162" s="2">
        <v>1.96</v>
      </c>
      <c r="AJ162" s="2">
        <v>1.96</v>
      </c>
      <c r="AK162" s="2">
        <v>1.96</v>
      </c>
      <c r="AL162" s="2">
        <v>1.96</v>
      </c>
      <c r="AM162" s="2">
        <v>1.96</v>
      </c>
      <c r="AN162" s="2">
        <v>1.96</v>
      </c>
      <c r="AO162" s="33">
        <v>1979</v>
      </c>
      <c r="AP162" s="33">
        <v>928.49</v>
      </c>
      <c r="AQ162" s="33">
        <v>661.15</v>
      </c>
      <c r="AR162" s="33">
        <v>733.53</v>
      </c>
      <c r="AS162" s="33">
        <v>630.28</v>
      </c>
      <c r="AT162" s="33">
        <v>544.01</v>
      </c>
      <c r="AU162" s="33">
        <v>223.5</v>
      </c>
      <c r="AV162" s="33">
        <v>88.63</v>
      </c>
      <c r="AW162" s="33">
        <v>559.54999999999995</v>
      </c>
      <c r="AX162" s="33">
        <v>304.27</v>
      </c>
      <c r="AY162" s="33">
        <v>250.75</v>
      </c>
      <c r="AZ162" s="33">
        <v>504.88</v>
      </c>
      <c r="BA162" s="31">
        <f t="shared" si="404"/>
        <v>70.680000000000007</v>
      </c>
      <c r="BB162" s="31">
        <f t="shared" si="405"/>
        <v>33.159999999999997</v>
      </c>
      <c r="BC162" s="31">
        <f t="shared" si="406"/>
        <v>23.61</v>
      </c>
      <c r="BD162" s="31">
        <f t="shared" si="407"/>
        <v>149.69999999999999</v>
      </c>
      <c r="BE162" s="31">
        <f t="shared" si="408"/>
        <v>128.63</v>
      </c>
      <c r="BF162" s="31">
        <f t="shared" si="409"/>
        <v>111.02</v>
      </c>
      <c r="BG162" s="31">
        <f t="shared" si="410"/>
        <v>61.58</v>
      </c>
      <c r="BH162" s="31">
        <f t="shared" si="411"/>
        <v>24.42</v>
      </c>
      <c r="BI162" s="31">
        <f t="shared" si="412"/>
        <v>154.16</v>
      </c>
      <c r="BJ162" s="31">
        <f t="shared" si="413"/>
        <v>43.47</v>
      </c>
      <c r="BK162" s="31">
        <f t="shared" si="414"/>
        <v>35.82</v>
      </c>
      <c r="BL162" s="31">
        <f t="shared" si="415"/>
        <v>72.13</v>
      </c>
      <c r="BM162" s="6">
        <f t="shared" ca="1" si="440"/>
        <v>1.8200000000000001E-2</v>
      </c>
      <c r="BN162" s="6">
        <f t="shared" ca="1" si="440"/>
        <v>1.8200000000000001E-2</v>
      </c>
      <c r="BO162" s="6">
        <f t="shared" ca="1" si="440"/>
        <v>1.8200000000000001E-2</v>
      </c>
      <c r="BP162" s="6">
        <f t="shared" ca="1" si="440"/>
        <v>1.8200000000000001E-2</v>
      </c>
      <c r="BQ162" s="6">
        <f t="shared" ca="1" si="440"/>
        <v>1.8200000000000001E-2</v>
      </c>
      <c r="BR162" s="6">
        <f t="shared" ca="1" si="440"/>
        <v>1.8200000000000001E-2</v>
      </c>
      <c r="BS162" s="6">
        <f t="shared" ca="1" si="440"/>
        <v>1.8200000000000001E-2</v>
      </c>
      <c r="BT162" s="6">
        <f t="shared" ca="1" si="440"/>
        <v>1.8200000000000001E-2</v>
      </c>
      <c r="BU162" s="6">
        <f t="shared" ca="1" si="440"/>
        <v>1.8200000000000001E-2</v>
      </c>
      <c r="BV162" s="6">
        <f t="shared" ca="1" si="440"/>
        <v>1.8200000000000001E-2</v>
      </c>
      <c r="BW162" s="6">
        <f t="shared" ca="1" si="440"/>
        <v>1.8200000000000001E-2</v>
      </c>
      <c r="BX162" s="6">
        <f t="shared" ca="1" si="440"/>
        <v>1.8200000000000001E-2</v>
      </c>
      <c r="BY162" s="31">
        <f t="shared" ca="1" si="354"/>
        <v>1837.64</v>
      </c>
      <c r="BZ162" s="31">
        <f t="shared" ca="1" si="355"/>
        <v>862.16</v>
      </c>
      <c r="CA162" s="31">
        <f t="shared" ca="1" si="356"/>
        <v>613.91999999999996</v>
      </c>
      <c r="CB162" s="31">
        <f t="shared" ca="1" si="357"/>
        <v>681.14</v>
      </c>
      <c r="CC162" s="31">
        <f t="shared" ca="1" si="358"/>
        <v>585.26</v>
      </c>
      <c r="CD162" s="31">
        <f t="shared" ca="1" si="359"/>
        <v>505.16</v>
      </c>
      <c r="CE162" s="31">
        <f t="shared" ca="1" si="360"/>
        <v>207.53</v>
      </c>
      <c r="CF162" s="31">
        <f t="shared" ca="1" si="361"/>
        <v>82.3</v>
      </c>
      <c r="CG162" s="31">
        <f t="shared" ca="1" si="362"/>
        <v>519.58000000000004</v>
      </c>
      <c r="CH162" s="31">
        <f t="shared" ca="1" si="363"/>
        <v>282.52999999999997</v>
      </c>
      <c r="CI162" s="31">
        <f t="shared" ca="1" si="364"/>
        <v>232.84</v>
      </c>
      <c r="CJ162" s="31">
        <f t="shared" ca="1" si="365"/>
        <v>468.81</v>
      </c>
      <c r="CK162" s="32">
        <f t="shared" ca="1" si="416"/>
        <v>555.33000000000004</v>
      </c>
      <c r="CL162" s="32">
        <f t="shared" ca="1" si="417"/>
        <v>260.54000000000002</v>
      </c>
      <c r="CM162" s="32">
        <f t="shared" ca="1" si="418"/>
        <v>185.53</v>
      </c>
      <c r="CN162" s="32">
        <f t="shared" ca="1" si="419"/>
        <v>205.84</v>
      </c>
      <c r="CO162" s="32">
        <f t="shared" ca="1" si="420"/>
        <v>176.87</v>
      </c>
      <c r="CP162" s="32">
        <f t="shared" ca="1" si="421"/>
        <v>152.66</v>
      </c>
      <c r="CQ162" s="32">
        <f t="shared" ca="1" si="422"/>
        <v>62.72</v>
      </c>
      <c r="CR162" s="32">
        <f t="shared" ca="1" si="423"/>
        <v>24.87</v>
      </c>
      <c r="CS162" s="32">
        <f t="shared" ca="1" si="424"/>
        <v>157.02000000000001</v>
      </c>
      <c r="CT162" s="32">
        <f t="shared" ca="1" si="425"/>
        <v>85.38</v>
      </c>
      <c r="CU162" s="32">
        <f t="shared" ca="1" si="426"/>
        <v>70.36</v>
      </c>
      <c r="CV162" s="32">
        <f t="shared" ca="1" si="427"/>
        <v>141.66999999999999</v>
      </c>
      <c r="CW162" s="31">
        <f t="shared" ca="1" si="428"/>
        <v>343.29000000000025</v>
      </c>
      <c r="CX162" s="31">
        <f t="shared" ca="1" si="429"/>
        <v>161.05000000000004</v>
      </c>
      <c r="CY162" s="31">
        <f t="shared" ca="1" si="430"/>
        <v>114.68999999999996</v>
      </c>
      <c r="CZ162" s="31">
        <f t="shared" ca="1" si="431"/>
        <v>3.7500000000000568</v>
      </c>
      <c r="DA162" s="31">
        <f t="shared" ca="1" si="432"/>
        <v>3.2200000000000273</v>
      </c>
      <c r="DB162" s="31">
        <f t="shared" ca="1" si="433"/>
        <v>2.7900000000000631</v>
      </c>
      <c r="DC162" s="31">
        <f t="shared" ca="1" si="434"/>
        <v>-14.829999999999998</v>
      </c>
      <c r="DD162" s="31">
        <f t="shared" ca="1" si="435"/>
        <v>-5.8799999999999955</v>
      </c>
      <c r="DE162" s="31">
        <f t="shared" ca="1" si="436"/>
        <v>-37.109999999999928</v>
      </c>
      <c r="DF162" s="31">
        <f t="shared" ca="1" si="437"/>
        <v>20.169999999999987</v>
      </c>
      <c r="DG162" s="31">
        <f t="shared" ca="1" si="438"/>
        <v>16.629999999999988</v>
      </c>
      <c r="DH162" s="31">
        <f t="shared" ca="1" si="439"/>
        <v>33.470000000000027</v>
      </c>
      <c r="DI162" s="32">
        <f t="shared" ca="1" si="368"/>
        <v>17.16</v>
      </c>
      <c r="DJ162" s="32">
        <f t="shared" ca="1" si="369"/>
        <v>8.0500000000000007</v>
      </c>
      <c r="DK162" s="32">
        <f t="shared" ca="1" si="370"/>
        <v>5.73</v>
      </c>
      <c r="DL162" s="32">
        <f t="shared" ca="1" si="371"/>
        <v>0.19</v>
      </c>
      <c r="DM162" s="32">
        <f t="shared" ca="1" si="372"/>
        <v>0.16</v>
      </c>
      <c r="DN162" s="32">
        <f t="shared" ca="1" si="373"/>
        <v>0.14000000000000001</v>
      </c>
      <c r="DO162" s="32">
        <f t="shared" ca="1" si="374"/>
        <v>-0.74</v>
      </c>
      <c r="DP162" s="32">
        <f t="shared" ca="1" si="375"/>
        <v>-0.28999999999999998</v>
      </c>
      <c r="DQ162" s="32">
        <f t="shared" ca="1" si="376"/>
        <v>-1.86</v>
      </c>
      <c r="DR162" s="32">
        <f t="shared" ca="1" si="377"/>
        <v>1.01</v>
      </c>
      <c r="DS162" s="32">
        <f t="shared" ca="1" si="378"/>
        <v>0.83</v>
      </c>
      <c r="DT162" s="32">
        <f t="shared" ca="1" si="379"/>
        <v>1.67</v>
      </c>
      <c r="DU162" s="31">
        <f t="shared" ca="1" si="380"/>
        <v>46.4</v>
      </c>
      <c r="DV162" s="31">
        <f t="shared" ca="1" si="381"/>
        <v>21.46</v>
      </c>
      <c r="DW162" s="31">
        <f t="shared" ca="1" si="382"/>
        <v>15.08</v>
      </c>
      <c r="DX162" s="31">
        <f t="shared" ca="1" si="383"/>
        <v>0.49</v>
      </c>
      <c r="DY162" s="31">
        <f t="shared" ca="1" si="384"/>
        <v>0.41</v>
      </c>
      <c r="DZ162" s="31">
        <f t="shared" ca="1" si="385"/>
        <v>0.35</v>
      </c>
      <c r="EA162" s="31">
        <f t="shared" ca="1" si="386"/>
        <v>-1.84</v>
      </c>
      <c r="EB162" s="31">
        <f t="shared" ca="1" si="387"/>
        <v>-0.72</v>
      </c>
      <c r="EC162" s="31">
        <f t="shared" ca="1" si="388"/>
        <v>-4.46</v>
      </c>
      <c r="ED162" s="31">
        <f t="shared" ca="1" si="389"/>
        <v>2.39</v>
      </c>
      <c r="EE162" s="31">
        <f t="shared" ca="1" si="390"/>
        <v>1.94</v>
      </c>
      <c r="EF162" s="31">
        <f t="shared" ca="1" si="391"/>
        <v>3.84</v>
      </c>
      <c r="EG162" s="32">
        <f t="shared" ca="1" si="392"/>
        <v>406.85000000000025</v>
      </c>
      <c r="EH162" s="32">
        <f t="shared" ca="1" si="393"/>
        <v>190.56000000000006</v>
      </c>
      <c r="EI162" s="32">
        <f t="shared" ca="1" si="394"/>
        <v>135.49999999999997</v>
      </c>
      <c r="EJ162" s="32">
        <f t="shared" ca="1" si="395"/>
        <v>4.4300000000000566</v>
      </c>
      <c r="EK162" s="32">
        <f t="shared" ca="1" si="396"/>
        <v>3.7900000000000276</v>
      </c>
      <c r="EL162" s="32">
        <f t="shared" ca="1" si="397"/>
        <v>3.2800000000000633</v>
      </c>
      <c r="EM162" s="32">
        <f t="shared" ca="1" si="398"/>
        <v>-17.41</v>
      </c>
      <c r="EN162" s="32">
        <f t="shared" ca="1" si="399"/>
        <v>-6.8899999999999952</v>
      </c>
      <c r="EO162" s="32">
        <f t="shared" ca="1" si="400"/>
        <v>-43.429999999999929</v>
      </c>
      <c r="EP162" s="32">
        <f t="shared" ca="1" si="401"/>
        <v>23.56999999999999</v>
      </c>
      <c r="EQ162" s="32">
        <f t="shared" ca="1" si="402"/>
        <v>19.399999999999988</v>
      </c>
      <c r="ER162" s="32">
        <f t="shared" ca="1" si="403"/>
        <v>38.980000000000032</v>
      </c>
    </row>
    <row r="163" spans="1:148" x14ac:dyDescent="0.25">
      <c r="A163" t="s">
        <v>524</v>
      </c>
      <c r="B163" s="1" t="s">
        <v>144</v>
      </c>
      <c r="C163" t="str">
        <f t="shared" ca="1" si="366"/>
        <v>BCHIMP</v>
      </c>
      <c r="D163" t="str">
        <f t="shared" ca="1" si="367"/>
        <v>Alberta-BC Intertie - Import</v>
      </c>
      <c r="E163" s="48">
        <v>5759</v>
      </c>
      <c r="F163" s="48">
        <v>550</v>
      </c>
      <c r="H163" s="48">
        <v>450</v>
      </c>
      <c r="I163" s="48">
        <v>1943</v>
      </c>
      <c r="J163" s="48">
        <v>1615</v>
      </c>
      <c r="K163" s="48">
        <v>1350</v>
      </c>
      <c r="L163" s="48">
        <v>200</v>
      </c>
      <c r="N163" s="48">
        <v>14456</v>
      </c>
      <c r="O163" s="48">
        <v>2150</v>
      </c>
      <c r="P163" s="48">
        <v>2294</v>
      </c>
      <c r="Q163" s="32">
        <v>210885.36</v>
      </c>
      <c r="R163" s="32">
        <v>16038</v>
      </c>
      <c r="S163" s="32"/>
      <c r="T163" s="32">
        <v>7281</v>
      </c>
      <c r="U163" s="32">
        <v>37839.910000000003</v>
      </c>
      <c r="V163" s="32">
        <v>37848.86</v>
      </c>
      <c r="W163" s="32">
        <v>31561.5</v>
      </c>
      <c r="X163" s="32">
        <v>4781</v>
      </c>
      <c r="Y163" s="32"/>
      <c r="Z163" s="32">
        <v>435576.5</v>
      </c>
      <c r="AA163" s="32">
        <v>46896</v>
      </c>
      <c r="AB163" s="32">
        <v>78697.5</v>
      </c>
      <c r="AC163" s="2">
        <v>2.56</v>
      </c>
      <c r="AD163" s="2">
        <v>2.56</v>
      </c>
      <c r="AF163" s="2">
        <v>2.56</v>
      </c>
      <c r="AG163" s="2">
        <v>2.56</v>
      </c>
      <c r="AH163" s="2">
        <v>2.56</v>
      </c>
      <c r="AI163" s="2">
        <v>2.56</v>
      </c>
      <c r="AJ163" s="2">
        <v>2.56</v>
      </c>
      <c r="AL163" s="2">
        <v>2.56</v>
      </c>
      <c r="AM163" s="2">
        <v>2.56</v>
      </c>
      <c r="AN163" s="2">
        <v>2.56</v>
      </c>
      <c r="AO163" s="33">
        <v>5398.67</v>
      </c>
      <c r="AP163" s="33">
        <v>410.57</v>
      </c>
      <c r="AQ163" s="33"/>
      <c r="AR163" s="33">
        <v>186.39</v>
      </c>
      <c r="AS163" s="33">
        <v>968.7</v>
      </c>
      <c r="AT163" s="33">
        <v>968.93</v>
      </c>
      <c r="AU163" s="33">
        <v>807.97</v>
      </c>
      <c r="AV163" s="33">
        <v>122.39</v>
      </c>
      <c r="AW163" s="33"/>
      <c r="AX163" s="33">
        <v>11150.76</v>
      </c>
      <c r="AY163" s="33">
        <v>1200.54</v>
      </c>
      <c r="AZ163" s="33">
        <v>2014.66</v>
      </c>
      <c r="BA163" s="31">
        <f t="shared" si="404"/>
        <v>147.62</v>
      </c>
      <c r="BB163" s="31">
        <f t="shared" si="405"/>
        <v>11.23</v>
      </c>
      <c r="BC163" s="31">
        <f t="shared" si="406"/>
        <v>0</v>
      </c>
      <c r="BD163" s="31">
        <f t="shared" si="407"/>
        <v>29.12</v>
      </c>
      <c r="BE163" s="31">
        <f t="shared" si="408"/>
        <v>151.36000000000001</v>
      </c>
      <c r="BF163" s="31">
        <f t="shared" si="409"/>
        <v>151.4</v>
      </c>
      <c r="BG163" s="31">
        <f t="shared" si="410"/>
        <v>170.43</v>
      </c>
      <c r="BH163" s="31">
        <f t="shared" si="411"/>
        <v>25.82</v>
      </c>
      <c r="BI163" s="31">
        <f t="shared" si="412"/>
        <v>0</v>
      </c>
      <c r="BJ163" s="31">
        <f t="shared" si="413"/>
        <v>1219.6099999999999</v>
      </c>
      <c r="BK163" s="31">
        <f t="shared" si="414"/>
        <v>131.31</v>
      </c>
      <c r="BL163" s="31">
        <f t="shared" si="415"/>
        <v>220.35</v>
      </c>
      <c r="BM163" s="6">
        <f t="shared" ca="1" si="440"/>
        <v>3.5900000000000001E-2</v>
      </c>
      <c r="BN163" s="6">
        <f t="shared" ca="1" si="440"/>
        <v>3.5900000000000001E-2</v>
      </c>
      <c r="BO163" s="6">
        <f t="shared" ca="1" si="440"/>
        <v>3.5900000000000001E-2</v>
      </c>
      <c r="BP163" s="6">
        <f t="shared" ca="1" si="440"/>
        <v>3.5900000000000001E-2</v>
      </c>
      <c r="BQ163" s="6">
        <f t="shared" ca="1" si="440"/>
        <v>3.5900000000000001E-2</v>
      </c>
      <c r="BR163" s="6">
        <f t="shared" ca="1" si="440"/>
        <v>3.5900000000000001E-2</v>
      </c>
      <c r="BS163" s="6">
        <f t="shared" ca="1" si="440"/>
        <v>3.5900000000000001E-2</v>
      </c>
      <c r="BT163" s="6">
        <f t="shared" ca="1" si="440"/>
        <v>3.5900000000000001E-2</v>
      </c>
      <c r="BU163" s="6">
        <f t="shared" ca="1" si="440"/>
        <v>3.5900000000000001E-2</v>
      </c>
      <c r="BV163" s="6">
        <f t="shared" ca="1" si="440"/>
        <v>3.5900000000000001E-2</v>
      </c>
      <c r="BW163" s="6">
        <f t="shared" ca="1" si="440"/>
        <v>3.5900000000000001E-2</v>
      </c>
      <c r="BX163" s="6">
        <f t="shared" ca="1" si="440"/>
        <v>3.5900000000000001E-2</v>
      </c>
      <c r="BY163" s="31">
        <f t="shared" ca="1" si="354"/>
        <v>7570.78</v>
      </c>
      <c r="BZ163" s="31">
        <f t="shared" ca="1" si="355"/>
        <v>575.76</v>
      </c>
      <c r="CA163" s="31">
        <f t="shared" ca="1" si="356"/>
        <v>0</v>
      </c>
      <c r="CB163" s="31">
        <f t="shared" ca="1" si="357"/>
        <v>261.39</v>
      </c>
      <c r="CC163" s="31">
        <f t="shared" ca="1" si="358"/>
        <v>1358.45</v>
      </c>
      <c r="CD163" s="31">
        <f t="shared" ca="1" si="359"/>
        <v>1358.77</v>
      </c>
      <c r="CE163" s="31">
        <f t="shared" ca="1" si="360"/>
        <v>1133.06</v>
      </c>
      <c r="CF163" s="31">
        <f t="shared" ca="1" si="361"/>
        <v>171.64</v>
      </c>
      <c r="CG163" s="31">
        <f t="shared" ca="1" si="362"/>
        <v>0</v>
      </c>
      <c r="CH163" s="31">
        <f t="shared" ca="1" si="363"/>
        <v>15637.2</v>
      </c>
      <c r="CI163" s="31">
        <f t="shared" ca="1" si="364"/>
        <v>1683.57</v>
      </c>
      <c r="CJ163" s="31">
        <f t="shared" ca="1" si="365"/>
        <v>2825.24</v>
      </c>
      <c r="CK163" s="32">
        <f t="shared" ca="1" si="416"/>
        <v>1159.8699999999999</v>
      </c>
      <c r="CL163" s="32">
        <f t="shared" ca="1" si="417"/>
        <v>88.21</v>
      </c>
      <c r="CM163" s="32">
        <f t="shared" ca="1" si="418"/>
        <v>0</v>
      </c>
      <c r="CN163" s="32">
        <f t="shared" ca="1" si="419"/>
        <v>40.049999999999997</v>
      </c>
      <c r="CO163" s="32">
        <f t="shared" ca="1" si="420"/>
        <v>208.12</v>
      </c>
      <c r="CP163" s="32">
        <f t="shared" ca="1" si="421"/>
        <v>208.17</v>
      </c>
      <c r="CQ163" s="32">
        <f t="shared" ca="1" si="422"/>
        <v>173.59</v>
      </c>
      <c r="CR163" s="32">
        <f t="shared" ca="1" si="423"/>
        <v>26.3</v>
      </c>
      <c r="CS163" s="32">
        <f t="shared" ca="1" si="424"/>
        <v>0</v>
      </c>
      <c r="CT163" s="32">
        <f t="shared" ca="1" si="425"/>
        <v>2395.67</v>
      </c>
      <c r="CU163" s="32">
        <f t="shared" ca="1" si="426"/>
        <v>257.93</v>
      </c>
      <c r="CV163" s="32">
        <f t="shared" ca="1" si="427"/>
        <v>432.84</v>
      </c>
      <c r="CW163" s="31">
        <f t="shared" ca="1" si="428"/>
        <v>3184.3599999999997</v>
      </c>
      <c r="CX163" s="31">
        <f t="shared" ca="1" si="429"/>
        <v>242.17000000000004</v>
      </c>
      <c r="CY163" s="31">
        <f t="shared" ca="1" si="430"/>
        <v>0</v>
      </c>
      <c r="CZ163" s="31">
        <f t="shared" ca="1" si="431"/>
        <v>85.93</v>
      </c>
      <c r="DA163" s="31">
        <f t="shared" ca="1" si="432"/>
        <v>446.5100000000001</v>
      </c>
      <c r="DB163" s="31">
        <f t="shared" ca="1" si="433"/>
        <v>446.61000000000013</v>
      </c>
      <c r="DC163" s="31">
        <f t="shared" ca="1" si="434"/>
        <v>328.24999999999983</v>
      </c>
      <c r="DD163" s="31">
        <f t="shared" ca="1" si="435"/>
        <v>49.73</v>
      </c>
      <c r="DE163" s="31">
        <f t="shared" ca="1" si="436"/>
        <v>0</v>
      </c>
      <c r="DF163" s="31">
        <f t="shared" ca="1" si="437"/>
        <v>5662.5000000000027</v>
      </c>
      <c r="DG163" s="31">
        <f t="shared" ca="1" si="438"/>
        <v>609.65000000000009</v>
      </c>
      <c r="DH163" s="31">
        <f t="shared" ca="1" si="439"/>
        <v>1023.0699999999998</v>
      </c>
      <c r="DI163" s="32">
        <f t="shared" ca="1" si="368"/>
        <v>159.22</v>
      </c>
      <c r="DJ163" s="32">
        <f t="shared" ca="1" si="369"/>
        <v>12.11</v>
      </c>
      <c r="DK163" s="32">
        <f t="shared" ca="1" si="370"/>
        <v>0</v>
      </c>
      <c r="DL163" s="32">
        <f t="shared" ca="1" si="371"/>
        <v>4.3</v>
      </c>
      <c r="DM163" s="32">
        <f t="shared" ca="1" si="372"/>
        <v>22.33</v>
      </c>
      <c r="DN163" s="32">
        <f t="shared" ca="1" si="373"/>
        <v>22.33</v>
      </c>
      <c r="DO163" s="32">
        <f t="shared" ca="1" si="374"/>
        <v>16.41</v>
      </c>
      <c r="DP163" s="32">
        <f t="shared" ca="1" si="375"/>
        <v>2.4900000000000002</v>
      </c>
      <c r="DQ163" s="32">
        <f t="shared" ca="1" si="376"/>
        <v>0</v>
      </c>
      <c r="DR163" s="32">
        <f t="shared" ca="1" si="377"/>
        <v>283.13</v>
      </c>
      <c r="DS163" s="32">
        <f t="shared" ca="1" si="378"/>
        <v>30.48</v>
      </c>
      <c r="DT163" s="32">
        <f t="shared" ca="1" si="379"/>
        <v>51.15</v>
      </c>
      <c r="DU163" s="31">
        <f t="shared" ca="1" si="380"/>
        <v>430.45</v>
      </c>
      <c r="DV163" s="31">
        <f t="shared" ca="1" si="381"/>
        <v>32.270000000000003</v>
      </c>
      <c r="DW163" s="31">
        <f t="shared" ca="1" si="382"/>
        <v>0</v>
      </c>
      <c r="DX163" s="31">
        <f t="shared" ca="1" si="383"/>
        <v>11.13</v>
      </c>
      <c r="DY163" s="31">
        <f t="shared" ca="1" si="384"/>
        <v>57.04</v>
      </c>
      <c r="DZ163" s="31">
        <f t="shared" ca="1" si="385"/>
        <v>56.2</v>
      </c>
      <c r="EA163" s="31">
        <f t="shared" ca="1" si="386"/>
        <v>40.700000000000003</v>
      </c>
      <c r="EB163" s="31">
        <f t="shared" ca="1" si="387"/>
        <v>6.07</v>
      </c>
      <c r="EC163" s="31">
        <f t="shared" ca="1" si="388"/>
        <v>0</v>
      </c>
      <c r="ED163" s="31">
        <f t="shared" ca="1" si="389"/>
        <v>670.05</v>
      </c>
      <c r="EE163" s="31">
        <f t="shared" ca="1" si="390"/>
        <v>70.98</v>
      </c>
      <c r="EF163" s="31">
        <f t="shared" ca="1" si="391"/>
        <v>117.22</v>
      </c>
      <c r="EG163" s="32">
        <f t="shared" ca="1" si="392"/>
        <v>3774.0299999999993</v>
      </c>
      <c r="EH163" s="32">
        <f t="shared" ca="1" si="393"/>
        <v>286.55</v>
      </c>
      <c r="EI163" s="32">
        <f t="shared" ca="1" si="394"/>
        <v>0</v>
      </c>
      <c r="EJ163" s="32">
        <f t="shared" ca="1" si="395"/>
        <v>101.36</v>
      </c>
      <c r="EK163" s="32">
        <f t="shared" ca="1" si="396"/>
        <v>525.88000000000011</v>
      </c>
      <c r="EL163" s="32">
        <f t="shared" ca="1" si="397"/>
        <v>525.1400000000001</v>
      </c>
      <c r="EM163" s="32">
        <f t="shared" ca="1" si="398"/>
        <v>385.35999999999984</v>
      </c>
      <c r="EN163" s="32">
        <f t="shared" ca="1" si="399"/>
        <v>58.29</v>
      </c>
      <c r="EO163" s="32">
        <f t="shared" ca="1" si="400"/>
        <v>0</v>
      </c>
      <c r="EP163" s="32">
        <f t="shared" ca="1" si="401"/>
        <v>6615.680000000003</v>
      </c>
      <c r="EQ163" s="32">
        <f t="shared" ca="1" si="402"/>
        <v>711.11000000000013</v>
      </c>
      <c r="ER163" s="32">
        <f t="shared" ca="1" si="403"/>
        <v>1191.4399999999998</v>
      </c>
    </row>
    <row r="164" spans="1:148" x14ac:dyDescent="0.25">
      <c r="A164" t="s">
        <v>524</v>
      </c>
      <c r="B164" s="1" t="s">
        <v>145</v>
      </c>
      <c r="C164" t="str">
        <f t="shared" ca="1" si="366"/>
        <v>BCHEXP</v>
      </c>
      <c r="D164" t="str">
        <f t="shared" ca="1" si="367"/>
        <v>Alberta-BC Intertie - Export</v>
      </c>
      <c r="F164" s="48">
        <v>1595</v>
      </c>
      <c r="J164" s="48">
        <v>56.25</v>
      </c>
      <c r="Q164" s="32"/>
      <c r="R164" s="32">
        <v>23478.52</v>
      </c>
      <c r="S164" s="32"/>
      <c r="T164" s="32"/>
      <c r="U164" s="32"/>
      <c r="V164" s="32">
        <v>882.56</v>
      </c>
      <c r="W164" s="32"/>
      <c r="X164" s="32"/>
      <c r="Y164" s="32"/>
      <c r="Z164" s="32"/>
      <c r="AA164" s="32"/>
      <c r="AB164" s="32"/>
      <c r="AD164" s="2">
        <v>0.77</v>
      </c>
      <c r="AH164" s="2">
        <v>0.77</v>
      </c>
      <c r="AO164" s="33"/>
      <c r="AP164" s="33">
        <v>180.78</v>
      </c>
      <c r="AQ164" s="33"/>
      <c r="AR164" s="33"/>
      <c r="AS164" s="33"/>
      <c r="AT164" s="33">
        <v>6.8</v>
      </c>
      <c r="AU164" s="33"/>
      <c r="AV164" s="33"/>
      <c r="AW164" s="33"/>
      <c r="AX164" s="33"/>
      <c r="AY164" s="33"/>
      <c r="AZ164" s="33"/>
      <c r="BA164" s="31">
        <f t="shared" si="404"/>
        <v>0</v>
      </c>
      <c r="BB164" s="31">
        <f t="shared" si="405"/>
        <v>16.43</v>
      </c>
      <c r="BC164" s="31">
        <f t="shared" si="406"/>
        <v>0</v>
      </c>
      <c r="BD164" s="31">
        <f t="shared" si="407"/>
        <v>0</v>
      </c>
      <c r="BE164" s="31">
        <f t="shared" si="408"/>
        <v>0</v>
      </c>
      <c r="BF164" s="31">
        <f t="shared" si="409"/>
        <v>3.53</v>
      </c>
      <c r="BG164" s="31">
        <f t="shared" si="410"/>
        <v>0</v>
      </c>
      <c r="BH164" s="31">
        <f t="shared" si="411"/>
        <v>0</v>
      </c>
      <c r="BI164" s="31">
        <f t="shared" si="412"/>
        <v>0</v>
      </c>
      <c r="BJ164" s="31">
        <f t="shared" si="413"/>
        <v>0</v>
      </c>
      <c r="BK164" s="31">
        <f t="shared" si="414"/>
        <v>0</v>
      </c>
      <c r="BL164" s="31">
        <f t="shared" si="415"/>
        <v>0</v>
      </c>
      <c r="BM164" s="6">
        <f t="shared" ca="1" si="440"/>
        <v>8.3000000000000001E-3</v>
      </c>
      <c r="BN164" s="6">
        <f t="shared" ca="1" si="440"/>
        <v>8.3000000000000001E-3</v>
      </c>
      <c r="BO164" s="6">
        <f t="shared" ca="1" si="440"/>
        <v>8.3000000000000001E-3</v>
      </c>
      <c r="BP164" s="6">
        <f t="shared" ca="1" si="440"/>
        <v>8.3000000000000001E-3</v>
      </c>
      <c r="BQ164" s="6">
        <f t="shared" ca="1" si="440"/>
        <v>8.3000000000000001E-3</v>
      </c>
      <c r="BR164" s="6">
        <f t="shared" ca="1" si="440"/>
        <v>8.3000000000000001E-3</v>
      </c>
      <c r="BS164" s="6">
        <f t="shared" ca="1" si="440"/>
        <v>8.3000000000000001E-3</v>
      </c>
      <c r="BT164" s="6">
        <f t="shared" ca="1" si="440"/>
        <v>8.3000000000000001E-3</v>
      </c>
      <c r="BU164" s="6">
        <f t="shared" ca="1" si="440"/>
        <v>8.3000000000000001E-3</v>
      </c>
      <c r="BV164" s="6">
        <f t="shared" ca="1" si="440"/>
        <v>8.3000000000000001E-3</v>
      </c>
      <c r="BW164" s="6">
        <f t="shared" ca="1" si="440"/>
        <v>8.3000000000000001E-3</v>
      </c>
      <c r="BX164" s="6">
        <f t="shared" ca="1" si="440"/>
        <v>8.3000000000000001E-3</v>
      </c>
      <c r="BY164" s="31">
        <f t="shared" ca="1" si="354"/>
        <v>0</v>
      </c>
      <c r="BZ164" s="31">
        <f t="shared" ca="1" si="355"/>
        <v>194.87</v>
      </c>
      <c r="CA164" s="31">
        <f t="shared" ca="1" si="356"/>
        <v>0</v>
      </c>
      <c r="CB164" s="31">
        <f t="shared" ca="1" si="357"/>
        <v>0</v>
      </c>
      <c r="CC164" s="31">
        <f t="shared" ca="1" si="358"/>
        <v>0</v>
      </c>
      <c r="CD164" s="31">
        <f t="shared" ca="1" si="359"/>
        <v>7.33</v>
      </c>
      <c r="CE164" s="31">
        <f t="shared" ca="1" si="360"/>
        <v>0</v>
      </c>
      <c r="CF164" s="31">
        <f t="shared" ca="1" si="361"/>
        <v>0</v>
      </c>
      <c r="CG164" s="31">
        <f t="shared" ca="1" si="362"/>
        <v>0</v>
      </c>
      <c r="CH164" s="31">
        <f t="shared" ca="1" si="363"/>
        <v>0</v>
      </c>
      <c r="CI164" s="31">
        <f t="shared" ca="1" si="364"/>
        <v>0</v>
      </c>
      <c r="CJ164" s="31">
        <f t="shared" ca="1" si="365"/>
        <v>0</v>
      </c>
      <c r="CK164" s="32">
        <f t="shared" ca="1" si="416"/>
        <v>0</v>
      </c>
      <c r="CL164" s="32">
        <f t="shared" ca="1" si="417"/>
        <v>129.13</v>
      </c>
      <c r="CM164" s="32">
        <f t="shared" ca="1" si="418"/>
        <v>0</v>
      </c>
      <c r="CN164" s="32">
        <f t="shared" ca="1" si="419"/>
        <v>0</v>
      </c>
      <c r="CO164" s="32">
        <f t="shared" ca="1" si="420"/>
        <v>0</v>
      </c>
      <c r="CP164" s="32">
        <f t="shared" ca="1" si="421"/>
        <v>4.8499999999999996</v>
      </c>
      <c r="CQ164" s="32">
        <f t="shared" ca="1" si="422"/>
        <v>0</v>
      </c>
      <c r="CR164" s="32">
        <f t="shared" ca="1" si="423"/>
        <v>0</v>
      </c>
      <c r="CS164" s="32">
        <f t="shared" ca="1" si="424"/>
        <v>0</v>
      </c>
      <c r="CT164" s="32">
        <f t="shared" ca="1" si="425"/>
        <v>0</v>
      </c>
      <c r="CU164" s="32">
        <f t="shared" ca="1" si="426"/>
        <v>0</v>
      </c>
      <c r="CV164" s="32">
        <f t="shared" ca="1" si="427"/>
        <v>0</v>
      </c>
      <c r="CW164" s="31">
        <f t="shared" ca="1" si="428"/>
        <v>0</v>
      </c>
      <c r="CX164" s="31">
        <f t="shared" ca="1" si="429"/>
        <v>126.78999999999999</v>
      </c>
      <c r="CY164" s="31">
        <f t="shared" ca="1" si="430"/>
        <v>0</v>
      </c>
      <c r="CZ164" s="31">
        <f t="shared" ca="1" si="431"/>
        <v>0</v>
      </c>
      <c r="DA164" s="31">
        <f t="shared" ca="1" si="432"/>
        <v>0</v>
      </c>
      <c r="DB164" s="31">
        <f t="shared" ca="1" si="433"/>
        <v>1.85</v>
      </c>
      <c r="DC164" s="31">
        <f t="shared" ca="1" si="434"/>
        <v>0</v>
      </c>
      <c r="DD164" s="31">
        <f t="shared" ca="1" si="435"/>
        <v>0</v>
      </c>
      <c r="DE164" s="31">
        <f t="shared" ca="1" si="436"/>
        <v>0</v>
      </c>
      <c r="DF164" s="31">
        <f t="shared" ca="1" si="437"/>
        <v>0</v>
      </c>
      <c r="DG164" s="31">
        <f t="shared" ca="1" si="438"/>
        <v>0</v>
      </c>
      <c r="DH164" s="31">
        <f t="shared" ca="1" si="439"/>
        <v>0</v>
      </c>
      <c r="DI164" s="32">
        <f t="shared" ca="1" si="368"/>
        <v>0</v>
      </c>
      <c r="DJ164" s="32">
        <f t="shared" ca="1" si="369"/>
        <v>6.34</v>
      </c>
      <c r="DK164" s="32">
        <f t="shared" ca="1" si="370"/>
        <v>0</v>
      </c>
      <c r="DL164" s="32">
        <f t="shared" ca="1" si="371"/>
        <v>0</v>
      </c>
      <c r="DM164" s="32">
        <f t="shared" ca="1" si="372"/>
        <v>0</v>
      </c>
      <c r="DN164" s="32">
        <f t="shared" ca="1" si="373"/>
        <v>0.09</v>
      </c>
      <c r="DO164" s="32">
        <f t="shared" ca="1" si="374"/>
        <v>0</v>
      </c>
      <c r="DP164" s="32">
        <f t="shared" ca="1" si="375"/>
        <v>0</v>
      </c>
      <c r="DQ164" s="32">
        <f t="shared" ca="1" si="376"/>
        <v>0</v>
      </c>
      <c r="DR164" s="32">
        <f t="shared" ca="1" si="377"/>
        <v>0</v>
      </c>
      <c r="DS164" s="32">
        <f t="shared" ca="1" si="378"/>
        <v>0</v>
      </c>
      <c r="DT164" s="32">
        <f t="shared" ca="1" si="379"/>
        <v>0</v>
      </c>
      <c r="DU164" s="31">
        <f t="shared" ca="1" si="380"/>
        <v>0</v>
      </c>
      <c r="DV164" s="31">
        <f t="shared" ca="1" si="381"/>
        <v>16.899999999999999</v>
      </c>
      <c r="DW164" s="31">
        <f t="shared" ca="1" si="382"/>
        <v>0</v>
      </c>
      <c r="DX164" s="31">
        <f t="shared" ca="1" si="383"/>
        <v>0</v>
      </c>
      <c r="DY164" s="31">
        <f t="shared" ca="1" si="384"/>
        <v>0</v>
      </c>
      <c r="DZ164" s="31">
        <f t="shared" ca="1" si="385"/>
        <v>0.23</v>
      </c>
      <c r="EA164" s="31">
        <f t="shared" ca="1" si="386"/>
        <v>0</v>
      </c>
      <c r="EB164" s="31">
        <f t="shared" ca="1" si="387"/>
        <v>0</v>
      </c>
      <c r="EC164" s="31">
        <f t="shared" ca="1" si="388"/>
        <v>0</v>
      </c>
      <c r="ED164" s="31">
        <f t="shared" ca="1" si="389"/>
        <v>0</v>
      </c>
      <c r="EE164" s="31">
        <f t="shared" ca="1" si="390"/>
        <v>0</v>
      </c>
      <c r="EF164" s="31">
        <f t="shared" ca="1" si="391"/>
        <v>0</v>
      </c>
      <c r="EG164" s="32">
        <f t="shared" ca="1" si="392"/>
        <v>0</v>
      </c>
      <c r="EH164" s="32">
        <f t="shared" ca="1" si="393"/>
        <v>150.03</v>
      </c>
      <c r="EI164" s="32">
        <f t="shared" ca="1" si="394"/>
        <v>0</v>
      </c>
      <c r="EJ164" s="32">
        <f t="shared" ca="1" si="395"/>
        <v>0</v>
      </c>
      <c r="EK164" s="32">
        <f t="shared" ca="1" si="396"/>
        <v>0</v>
      </c>
      <c r="EL164" s="32">
        <f t="shared" ca="1" si="397"/>
        <v>2.1700000000000004</v>
      </c>
      <c r="EM164" s="32">
        <f t="shared" ca="1" si="398"/>
        <v>0</v>
      </c>
      <c r="EN164" s="32">
        <f t="shared" ca="1" si="399"/>
        <v>0</v>
      </c>
      <c r="EO164" s="32">
        <f t="shared" ca="1" si="400"/>
        <v>0</v>
      </c>
      <c r="EP164" s="32">
        <f t="shared" ca="1" si="401"/>
        <v>0</v>
      </c>
      <c r="EQ164" s="32">
        <f t="shared" ca="1" si="402"/>
        <v>0</v>
      </c>
      <c r="ER164" s="32">
        <f t="shared" ca="1" si="403"/>
        <v>0</v>
      </c>
    </row>
    <row r="165" spans="1:148" x14ac:dyDescent="0.25">
      <c r="A165" t="s">
        <v>524</v>
      </c>
      <c r="B165" s="1" t="s">
        <v>146</v>
      </c>
      <c r="C165" t="str">
        <f t="shared" ca="1" si="366"/>
        <v>120SIMP</v>
      </c>
      <c r="D165" t="str">
        <f t="shared" ca="1" si="367"/>
        <v>Alberta-Montana Intertie - Import</v>
      </c>
      <c r="I165" s="48">
        <v>21.917617</v>
      </c>
      <c r="Q165" s="32"/>
      <c r="R165" s="32"/>
      <c r="S165" s="32"/>
      <c r="T165" s="32"/>
      <c r="U165" s="32">
        <v>369.31</v>
      </c>
      <c r="V165" s="32"/>
      <c r="W165" s="32"/>
      <c r="X165" s="32"/>
      <c r="Y165" s="32"/>
      <c r="Z165" s="32"/>
      <c r="AA165" s="32"/>
      <c r="AB165" s="32"/>
      <c r="AG165" s="2">
        <v>2.5299999999999998</v>
      </c>
      <c r="AO165" s="33"/>
      <c r="AP165" s="33"/>
      <c r="AQ165" s="33"/>
      <c r="AR165" s="33"/>
      <c r="AS165" s="33">
        <v>9.34</v>
      </c>
      <c r="AT165" s="33"/>
      <c r="AU165" s="33"/>
      <c r="AV165" s="33"/>
      <c r="AW165" s="33"/>
      <c r="AX165" s="33"/>
      <c r="AY165" s="33"/>
      <c r="AZ165" s="33"/>
      <c r="BA165" s="31">
        <f t="shared" si="404"/>
        <v>0</v>
      </c>
      <c r="BB165" s="31">
        <f t="shared" si="405"/>
        <v>0</v>
      </c>
      <c r="BC165" s="31">
        <f t="shared" si="406"/>
        <v>0</v>
      </c>
      <c r="BD165" s="31">
        <f t="shared" si="407"/>
        <v>0</v>
      </c>
      <c r="BE165" s="31">
        <f t="shared" si="408"/>
        <v>1.48</v>
      </c>
      <c r="BF165" s="31">
        <f t="shared" si="409"/>
        <v>0</v>
      </c>
      <c r="BG165" s="31">
        <f t="shared" si="410"/>
        <v>0</v>
      </c>
      <c r="BH165" s="31">
        <f t="shared" si="411"/>
        <v>0</v>
      </c>
      <c r="BI165" s="31">
        <f t="shared" si="412"/>
        <v>0</v>
      </c>
      <c r="BJ165" s="31">
        <f t="shared" si="413"/>
        <v>0</v>
      </c>
      <c r="BK165" s="31">
        <f t="shared" si="414"/>
        <v>0</v>
      </c>
      <c r="BL165" s="31">
        <f t="shared" si="415"/>
        <v>0</v>
      </c>
      <c r="BM165" s="6">
        <f t="shared" ca="1" si="440"/>
        <v>3.95E-2</v>
      </c>
      <c r="BN165" s="6">
        <f t="shared" ca="1" si="440"/>
        <v>3.95E-2</v>
      </c>
      <c r="BO165" s="6">
        <f t="shared" ca="1" si="440"/>
        <v>3.95E-2</v>
      </c>
      <c r="BP165" s="6">
        <f t="shared" ca="1" si="440"/>
        <v>3.95E-2</v>
      </c>
      <c r="BQ165" s="6">
        <f t="shared" ca="1" si="440"/>
        <v>3.95E-2</v>
      </c>
      <c r="BR165" s="6">
        <f t="shared" ca="1" si="440"/>
        <v>3.95E-2</v>
      </c>
      <c r="BS165" s="6">
        <f t="shared" ca="1" si="440"/>
        <v>3.95E-2</v>
      </c>
      <c r="BT165" s="6">
        <f t="shared" ca="1" si="440"/>
        <v>3.95E-2</v>
      </c>
      <c r="BU165" s="6">
        <f t="shared" ca="1" si="440"/>
        <v>3.95E-2</v>
      </c>
      <c r="BV165" s="6">
        <f t="shared" ca="1" si="440"/>
        <v>3.95E-2</v>
      </c>
      <c r="BW165" s="6">
        <f t="shared" ca="1" si="440"/>
        <v>3.95E-2</v>
      </c>
      <c r="BX165" s="6">
        <f t="shared" ca="1" si="440"/>
        <v>3.95E-2</v>
      </c>
      <c r="BY165" s="31">
        <f t="shared" ref="BY165:BY172" ca="1" si="441">IFERROR(VLOOKUP($C165,DOSDetail,CELL("col",BY$4)+58,FALSE),ROUND(Q165*BM165,2))</f>
        <v>0</v>
      </c>
      <c r="BZ165" s="31">
        <f t="shared" ref="BZ165:BZ172" ca="1" si="442">IFERROR(VLOOKUP($C165,DOSDetail,CELL("col",BZ$4)+58,FALSE),ROUND(R165*BN165,2))</f>
        <v>0</v>
      </c>
      <c r="CA165" s="31">
        <f t="shared" ref="CA165:CA172" ca="1" si="443">IFERROR(VLOOKUP($C165,DOSDetail,CELL("col",CA$4)+58,FALSE),ROUND(S165*BO165,2))</f>
        <v>0</v>
      </c>
      <c r="CB165" s="31">
        <f t="shared" ref="CB165:CB172" ca="1" si="444">IFERROR(VLOOKUP($C165,DOSDetail,CELL("col",CB$4)+58,FALSE),ROUND(T165*BP165,2))</f>
        <v>0</v>
      </c>
      <c r="CC165" s="31">
        <f t="shared" ref="CC165:CC172" ca="1" si="445">IFERROR(VLOOKUP($C165,DOSDetail,CELL("col",CC$4)+58,FALSE),ROUND(U165*BQ165,2))</f>
        <v>14.59</v>
      </c>
      <c r="CD165" s="31">
        <f t="shared" ref="CD165:CD172" ca="1" si="446">IFERROR(VLOOKUP($C165,DOSDetail,CELL("col",CD$4)+58,FALSE),ROUND(V165*BR165,2))</f>
        <v>0</v>
      </c>
      <c r="CE165" s="31">
        <f t="shared" ref="CE165:CE172" ca="1" si="447">IFERROR(VLOOKUP($C165,DOSDetail,CELL("col",CE$4)+58,FALSE),ROUND(W165*BS165,2))</f>
        <v>0</v>
      </c>
      <c r="CF165" s="31">
        <f t="shared" ref="CF165:CF172" ca="1" si="448">IFERROR(VLOOKUP($C165,DOSDetail,CELL("col",CF$4)+58,FALSE),ROUND(X165*BT165,2))</f>
        <v>0</v>
      </c>
      <c r="CG165" s="31">
        <f t="shared" ref="CG165:CG172" ca="1" si="449">IFERROR(VLOOKUP($C165,DOSDetail,CELL("col",CG$4)+58,FALSE),ROUND(Y165*BU165,2))</f>
        <v>0</v>
      </c>
      <c r="CH165" s="31">
        <f t="shared" ref="CH165:CH172" ca="1" si="450">IFERROR(VLOOKUP($C165,DOSDetail,CELL("col",CH$4)+58,FALSE),ROUND(Z165*BV165,2))</f>
        <v>0</v>
      </c>
      <c r="CI165" s="31">
        <f t="shared" ref="CI165:CI172" ca="1" si="451">IFERROR(VLOOKUP($C165,DOSDetail,CELL("col",CI$4)+58,FALSE),ROUND(AA165*BW165,2))</f>
        <v>0</v>
      </c>
      <c r="CJ165" s="31">
        <f t="shared" ref="CJ165:CJ172" ca="1" si="452">IFERROR(VLOOKUP($C165,DOSDetail,CELL("col",CJ$4)+58,FALSE),ROUND(AB165*BX165,2))</f>
        <v>0</v>
      </c>
      <c r="CK165" s="32">
        <f t="shared" ca="1" si="416"/>
        <v>0</v>
      </c>
      <c r="CL165" s="32">
        <f t="shared" ca="1" si="417"/>
        <v>0</v>
      </c>
      <c r="CM165" s="32">
        <f t="shared" ca="1" si="418"/>
        <v>0</v>
      </c>
      <c r="CN165" s="32">
        <f t="shared" ca="1" si="419"/>
        <v>0</v>
      </c>
      <c r="CO165" s="32">
        <f t="shared" ca="1" si="420"/>
        <v>2.0299999999999998</v>
      </c>
      <c r="CP165" s="32">
        <f t="shared" ca="1" si="421"/>
        <v>0</v>
      </c>
      <c r="CQ165" s="32">
        <f t="shared" ca="1" si="422"/>
        <v>0</v>
      </c>
      <c r="CR165" s="32">
        <f t="shared" ca="1" si="423"/>
        <v>0</v>
      </c>
      <c r="CS165" s="32">
        <f t="shared" ca="1" si="424"/>
        <v>0</v>
      </c>
      <c r="CT165" s="32">
        <f t="shared" ca="1" si="425"/>
        <v>0</v>
      </c>
      <c r="CU165" s="32">
        <f t="shared" ca="1" si="426"/>
        <v>0</v>
      </c>
      <c r="CV165" s="32">
        <f t="shared" ca="1" si="427"/>
        <v>0</v>
      </c>
      <c r="CW165" s="31">
        <f t="shared" ca="1" si="428"/>
        <v>0</v>
      </c>
      <c r="CX165" s="31">
        <f t="shared" ca="1" si="429"/>
        <v>0</v>
      </c>
      <c r="CY165" s="31">
        <f t="shared" ca="1" si="430"/>
        <v>0</v>
      </c>
      <c r="CZ165" s="31">
        <f t="shared" ca="1" si="431"/>
        <v>0</v>
      </c>
      <c r="DA165" s="31">
        <f t="shared" ca="1" si="432"/>
        <v>5.8000000000000007</v>
      </c>
      <c r="DB165" s="31">
        <f t="shared" ca="1" si="433"/>
        <v>0</v>
      </c>
      <c r="DC165" s="31">
        <f t="shared" ca="1" si="434"/>
        <v>0</v>
      </c>
      <c r="DD165" s="31">
        <f t="shared" ca="1" si="435"/>
        <v>0</v>
      </c>
      <c r="DE165" s="31">
        <f t="shared" ca="1" si="436"/>
        <v>0</v>
      </c>
      <c r="DF165" s="31">
        <f t="shared" ca="1" si="437"/>
        <v>0</v>
      </c>
      <c r="DG165" s="31">
        <f t="shared" ca="1" si="438"/>
        <v>0</v>
      </c>
      <c r="DH165" s="31">
        <f t="shared" ca="1" si="439"/>
        <v>0</v>
      </c>
      <c r="DI165" s="32">
        <f t="shared" ca="1" si="368"/>
        <v>0</v>
      </c>
      <c r="DJ165" s="32">
        <f t="shared" ca="1" si="369"/>
        <v>0</v>
      </c>
      <c r="DK165" s="32">
        <f t="shared" ca="1" si="370"/>
        <v>0</v>
      </c>
      <c r="DL165" s="32">
        <f t="shared" ca="1" si="371"/>
        <v>0</v>
      </c>
      <c r="DM165" s="32">
        <f t="shared" ca="1" si="372"/>
        <v>0.28999999999999998</v>
      </c>
      <c r="DN165" s="32">
        <f t="shared" ca="1" si="373"/>
        <v>0</v>
      </c>
      <c r="DO165" s="32">
        <f t="shared" ca="1" si="374"/>
        <v>0</v>
      </c>
      <c r="DP165" s="32">
        <f t="shared" ca="1" si="375"/>
        <v>0</v>
      </c>
      <c r="DQ165" s="32">
        <f t="shared" ca="1" si="376"/>
        <v>0</v>
      </c>
      <c r="DR165" s="32">
        <f t="shared" ca="1" si="377"/>
        <v>0</v>
      </c>
      <c r="DS165" s="32">
        <f t="shared" ca="1" si="378"/>
        <v>0</v>
      </c>
      <c r="DT165" s="32">
        <f t="shared" ca="1" si="379"/>
        <v>0</v>
      </c>
      <c r="DU165" s="31">
        <f t="shared" ca="1" si="380"/>
        <v>0</v>
      </c>
      <c r="DV165" s="31">
        <f t="shared" ca="1" si="381"/>
        <v>0</v>
      </c>
      <c r="DW165" s="31">
        <f t="shared" ca="1" si="382"/>
        <v>0</v>
      </c>
      <c r="DX165" s="31">
        <f t="shared" ca="1" si="383"/>
        <v>0</v>
      </c>
      <c r="DY165" s="31">
        <f t="shared" ca="1" si="384"/>
        <v>0.74</v>
      </c>
      <c r="DZ165" s="31">
        <f t="shared" ca="1" si="385"/>
        <v>0</v>
      </c>
      <c r="EA165" s="31">
        <f t="shared" ca="1" si="386"/>
        <v>0</v>
      </c>
      <c r="EB165" s="31">
        <f t="shared" ca="1" si="387"/>
        <v>0</v>
      </c>
      <c r="EC165" s="31">
        <f t="shared" ca="1" si="388"/>
        <v>0</v>
      </c>
      <c r="ED165" s="31">
        <f t="shared" ca="1" si="389"/>
        <v>0</v>
      </c>
      <c r="EE165" s="31">
        <f t="shared" ca="1" si="390"/>
        <v>0</v>
      </c>
      <c r="EF165" s="31">
        <f t="shared" ca="1" si="391"/>
        <v>0</v>
      </c>
      <c r="EG165" s="32">
        <f t="shared" ca="1" si="392"/>
        <v>0</v>
      </c>
      <c r="EH165" s="32">
        <f t="shared" ca="1" si="393"/>
        <v>0</v>
      </c>
      <c r="EI165" s="32">
        <f t="shared" ca="1" si="394"/>
        <v>0</v>
      </c>
      <c r="EJ165" s="32">
        <f t="shared" ca="1" si="395"/>
        <v>0</v>
      </c>
      <c r="EK165" s="32">
        <f t="shared" ca="1" si="396"/>
        <v>6.830000000000001</v>
      </c>
      <c r="EL165" s="32">
        <f t="shared" ca="1" si="397"/>
        <v>0</v>
      </c>
      <c r="EM165" s="32">
        <f t="shared" ca="1" si="398"/>
        <v>0</v>
      </c>
      <c r="EN165" s="32">
        <f t="shared" ca="1" si="399"/>
        <v>0</v>
      </c>
      <c r="EO165" s="32">
        <f t="shared" ca="1" si="400"/>
        <v>0</v>
      </c>
      <c r="EP165" s="32">
        <f t="shared" ca="1" si="401"/>
        <v>0</v>
      </c>
      <c r="EQ165" s="32">
        <f t="shared" ca="1" si="402"/>
        <v>0</v>
      </c>
      <c r="ER165" s="32">
        <f t="shared" ca="1" si="403"/>
        <v>0</v>
      </c>
    </row>
    <row r="166" spans="1:148" x14ac:dyDescent="0.25">
      <c r="A166" t="s">
        <v>466</v>
      </c>
      <c r="B166" s="1" t="s">
        <v>134</v>
      </c>
      <c r="C166" t="str">
        <f t="shared" ca="1" si="366"/>
        <v>THS</v>
      </c>
      <c r="D166" t="str">
        <f t="shared" ca="1" si="367"/>
        <v>Three Sisters Hydro Plant</v>
      </c>
      <c r="E166" s="48">
        <v>439.230751</v>
      </c>
      <c r="F166" s="48">
        <v>264.83366569999998</v>
      </c>
      <c r="G166" s="48">
        <v>0</v>
      </c>
      <c r="H166" s="48">
        <v>0</v>
      </c>
      <c r="I166" s="48">
        <v>0</v>
      </c>
      <c r="J166" s="48">
        <v>0</v>
      </c>
      <c r="K166" s="48">
        <v>0</v>
      </c>
      <c r="L166" s="48">
        <v>0</v>
      </c>
      <c r="M166" s="48">
        <v>0</v>
      </c>
      <c r="N166" s="48">
        <v>0</v>
      </c>
      <c r="O166" s="48">
        <v>0</v>
      </c>
      <c r="P166" s="48">
        <v>0</v>
      </c>
      <c r="Q166" s="32">
        <v>9865</v>
      </c>
      <c r="R166" s="32">
        <v>4669.99</v>
      </c>
      <c r="S166" s="32">
        <v>0</v>
      </c>
      <c r="T166" s="32">
        <v>0</v>
      </c>
      <c r="U166" s="32">
        <v>0</v>
      </c>
      <c r="V166" s="32">
        <v>0</v>
      </c>
      <c r="W166" s="32">
        <v>0</v>
      </c>
      <c r="X166" s="32">
        <v>0</v>
      </c>
      <c r="Y166" s="32">
        <v>0</v>
      </c>
      <c r="Z166" s="32">
        <v>0</v>
      </c>
      <c r="AA166" s="32">
        <v>0</v>
      </c>
      <c r="AB166" s="32">
        <v>0</v>
      </c>
      <c r="AC166" s="2">
        <v>1.1299999999999999</v>
      </c>
      <c r="AD166" s="2">
        <v>1.1299999999999999</v>
      </c>
      <c r="AE166" s="2">
        <v>1.1299999999999999</v>
      </c>
      <c r="AF166" s="2">
        <v>1.1299999999999999</v>
      </c>
      <c r="AG166" s="2">
        <v>1.1299999999999999</v>
      </c>
      <c r="AH166" s="2">
        <v>1.1299999999999999</v>
      </c>
      <c r="AI166" s="2">
        <v>1.1299999999999999</v>
      </c>
      <c r="AJ166" s="2">
        <v>1.1299999999999999</v>
      </c>
      <c r="AK166" s="2">
        <v>1.1299999999999999</v>
      </c>
      <c r="AL166" s="2">
        <v>1.1299999999999999</v>
      </c>
      <c r="AM166" s="2">
        <v>1.1299999999999999</v>
      </c>
      <c r="AN166" s="2">
        <v>1.1299999999999999</v>
      </c>
      <c r="AO166" s="33">
        <v>111.47</v>
      </c>
      <c r="AP166" s="33">
        <v>52.77</v>
      </c>
      <c r="AQ166" s="33">
        <v>0</v>
      </c>
      <c r="AR166" s="33">
        <v>0</v>
      </c>
      <c r="AS166" s="33">
        <v>0</v>
      </c>
      <c r="AT166" s="33">
        <v>0</v>
      </c>
      <c r="AU166" s="33">
        <v>0</v>
      </c>
      <c r="AV166" s="33">
        <v>0</v>
      </c>
      <c r="AW166" s="33">
        <v>0</v>
      </c>
      <c r="AX166" s="33">
        <v>0</v>
      </c>
      <c r="AY166" s="33">
        <v>0</v>
      </c>
      <c r="AZ166" s="33">
        <v>0</v>
      </c>
      <c r="BA166" s="31">
        <f t="shared" si="404"/>
        <v>6.91</v>
      </c>
      <c r="BB166" s="31">
        <f t="shared" si="405"/>
        <v>3.27</v>
      </c>
      <c r="BC166" s="31">
        <f t="shared" si="406"/>
        <v>0</v>
      </c>
      <c r="BD166" s="31">
        <f t="shared" si="407"/>
        <v>0</v>
      </c>
      <c r="BE166" s="31">
        <f t="shared" si="408"/>
        <v>0</v>
      </c>
      <c r="BF166" s="31">
        <f t="shared" si="409"/>
        <v>0</v>
      </c>
      <c r="BG166" s="31">
        <f t="shared" si="410"/>
        <v>0</v>
      </c>
      <c r="BH166" s="31">
        <f t="shared" si="411"/>
        <v>0</v>
      </c>
      <c r="BI166" s="31">
        <f t="shared" si="412"/>
        <v>0</v>
      </c>
      <c r="BJ166" s="31">
        <f t="shared" si="413"/>
        <v>0</v>
      </c>
      <c r="BK166" s="31">
        <f t="shared" si="414"/>
        <v>0</v>
      </c>
      <c r="BL166" s="31">
        <f t="shared" si="415"/>
        <v>0</v>
      </c>
      <c r="BM166" s="6">
        <f t="shared" ca="1" si="440"/>
        <v>-9.4999999999999998E-3</v>
      </c>
      <c r="BN166" s="6">
        <f t="shared" ca="1" si="440"/>
        <v>-9.4999999999999998E-3</v>
      </c>
      <c r="BO166" s="6">
        <f t="shared" ca="1" si="440"/>
        <v>-9.4999999999999998E-3</v>
      </c>
      <c r="BP166" s="6">
        <f t="shared" ca="1" si="440"/>
        <v>-9.4999999999999998E-3</v>
      </c>
      <c r="BQ166" s="6">
        <f t="shared" ca="1" si="440"/>
        <v>-9.4999999999999998E-3</v>
      </c>
      <c r="BR166" s="6">
        <f t="shared" ca="1" si="440"/>
        <v>-9.4999999999999998E-3</v>
      </c>
      <c r="BS166" s="6">
        <f t="shared" ca="1" si="440"/>
        <v>-9.4999999999999998E-3</v>
      </c>
      <c r="BT166" s="6">
        <f t="shared" ca="1" si="440"/>
        <v>-9.4999999999999998E-3</v>
      </c>
      <c r="BU166" s="6">
        <f t="shared" ca="1" si="440"/>
        <v>-9.4999999999999998E-3</v>
      </c>
      <c r="BV166" s="6">
        <f t="shared" ref="BM166:BX172" ca="1" si="453">VLOOKUP($C166,LossFactorLookup,3,FALSE)</f>
        <v>-9.4999999999999998E-3</v>
      </c>
      <c r="BW166" s="6">
        <f t="shared" ca="1" si="453"/>
        <v>-9.4999999999999998E-3</v>
      </c>
      <c r="BX166" s="6">
        <f t="shared" ca="1" si="453"/>
        <v>-9.4999999999999998E-3</v>
      </c>
      <c r="BY166" s="31">
        <f t="shared" ca="1" si="441"/>
        <v>-93.72</v>
      </c>
      <c r="BZ166" s="31">
        <f t="shared" ca="1" si="442"/>
        <v>-44.36</v>
      </c>
      <c r="CA166" s="31">
        <f t="shared" ca="1" si="443"/>
        <v>0</v>
      </c>
      <c r="CB166" s="31">
        <f t="shared" ca="1" si="444"/>
        <v>0</v>
      </c>
      <c r="CC166" s="31">
        <f t="shared" ca="1" si="445"/>
        <v>0</v>
      </c>
      <c r="CD166" s="31">
        <f t="shared" ca="1" si="446"/>
        <v>0</v>
      </c>
      <c r="CE166" s="31">
        <f t="shared" ca="1" si="447"/>
        <v>0</v>
      </c>
      <c r="CF166" s="31">
        <f t="shared" ca="1" si="448"/>
        <v>0</v>
      </c>
      <c r="CG166" s="31">
        <f t="shared" ca="1" si="449"/>
        <v>0</v>
      </c>
      <c r="CH166" s="31">
        <f t="shared" ca="1" si="450"/>
        <v>0</v>
      </c>
      <c r="CI166" s="31">
        <f t="shared" ca="1" si="451"/>
        <v>0</v>
      </c>
      <c r="CJ166" s="31">
        <f t="shared" ca="1" si="452"/>
        <v>0</v>
      </c>
      <c r="CK166" s="32">
        <f t="shared" ca="1" si="416"/>
        <v>54.26</v>
      </c>
      <c r="CL166" s="32">
        <f t="shared" ca="1" si="417"/>
        <v>25.68</v>
      </c>
      <c r="CM166" s="32">
        <f t="shared" ca="1" si="418"/>
        <v>0</v>
      </c>
      <c r="CN166" s="32">
        <f t="shared" ca="1" si="419"/>
        <v>0</v>
      </c>
      <c r="CO166" s="32">
        <f t="shared" ca="1" si="420"/>
        <v>0</v>
      </c>
      <c r="CP166" s="32">
        <f t="shared" ca="1" si="421"/>
        <v>0</v>
      </c>
      <c r="CQ166" s="32">
        <f t="shared" ca="1" si="422"/>
        <v>0</v>
      </c>
      <c r="CR166" s="32">
        <f t="shared" ca="1" si="423"/>
        <v>0</v>
      </c>
      <c r="CS166" s="32">
        <f t="shared" ca="1" si="424"/>
        <v>0</v>
      </c>
      <c r="CT166" s="32">
        <f t="shared" ca="1" si="425"/>
        <v>0</v>
      </c>
      <c r="CU166" s="32">
        <f t="shared" ca="1" si="426"/>
        <v>0</v>
      </c>
      <c r="CV166" s="32">
        <f t="shared" ca="1" si="427"/>
        <v>0</v>
      </c>
      <c r="CW166" s="31">
        <f t="shared" ca="1" si="428"/>
        <v>-157.84</v>
      </c>
      <c r="CX166" s="31">
        <f t="shared" ca="1" si="429"/>
        <v>-74.72</v>
      </c>
      <c r="CY166" s="31">
        <f t="shared" ca="1" si="430"/>
        <v>0</v>
      </c>
      <c r="CZ166" s="31">
        <f t="shared" ca="1" si="431"/>
        <v>0</v>
      </c>
      <c r="DA166" s="31">
        <f t="shared" ca="1" si="432"/>
        <v>0</v>
      </c>
      <c r="DB166" s="31">
        <f t="shared" ca="1" si="433"/>
        <v>0</v>
      </c>
      <c r="DC166" s="31">
        <f t="shared" ca="1" si="434"/>
        <v>0</v>
      </c>
      <c r="DD166" s="31">
        <f t="shared" ca="1" si="435"/>
        <v>0</v>
      </c>
      <c r="DE166" s="31">
        <f t="shared" ca="1" si="436"/>
        <v>0</v>
      </c>
      <c r="DF166" s="31">
        <f t="shared" ca="1" si="437"/>
        <v>0</v>
      </c>
      <c r="DG166" s="31">
        <f t="shared" ca="1" si="438"/>
        <v>0</v>
      </c>
      <c r="DH166" s="31">
        <f t="shared" ca="1" si="439"/>
        <v>0</v>
      </c>
      <c r="DI166" s="32">
        <f t="shared" ca="1" si="368"/>
        <v>-7.89</v>
      </c>
      <c r="DJ166" s="32">
        <f t="shared" ca="1" si="369"/>
        <v>-3.74</v>
      </c>
      <c r="DK166" s="32">
        <f t="shared" ca="1" si="370"/>
        <v>0</v>
      </c>
      <c r="DL166" s="32">
        <f t="shared" ca="1" si="371"/>
        <v>0</v>
      </c>
      <c r="DM166" s="32">
        <f t="shared" ca="1" si="372"/>
        <v>0</v>
      </c>
      <c r="DN166" s="32">
        <f t="shared" ca="1" si="373"/>
        <v>0</v>
      </c>
      <c r="DO166" s="32">
        <f t="shared" ca="1" si="374"/>
        <v>0</v>
      </c>
      <c r="DP166" s="32">
        <f t="shared" ca="1" si="375"/>
        <v>0</v>
      </c>
      <c r="DQ166" s="32">
        <f t="shared" ca="1" si="376"/>
        <v>0</v>
      </c>
      <c r="DR166" s="32">
        <f t="shared" ca="1" si="377"/>
        <v>0</v>
      </c>
      <c r="DS166" s="32">
        <f t="shared" ca="1" si="378"/>
        <v>0</v>
      </c>
      <c r="DT166" s="32">
        <f t="shared" ca="1" si="379"/>
        <v>0</v>
      </c>
      <c r="DU166" s="31">
        <f t="shared" ca="1" si="380"/>
        <v>-21.34</v>
      </c>
      <c r="DV166" s="31">
        <f t="shared" ca="1" si="381"/>
        <v>-9.9600000000000009</v>
      </c>
      <c r="DW166" s="31">
        <f t="shared" ca="1" si="382"/>
        <v>0</v>
      </c>
      <c r="DX166" s="31">
        <f t="shared" ca="1" si="383"/>
        <v>0</v>
      </c>
      <c r="DY166" s="31">
        <f t="shared" ca="1" si="384"/>
        <v>0</v>
      </c>
      <c r="DZ166" s="31">
        <f t="shared" ca="1" si="385"/>
        <v>0</v>
      </c>
      <c r="EA166" s="31">
        <f t="shared" ca="1" si="386"/>
        <v>0</v>
      </c>
      <c r="EB166" s="31">
        <f t="shared" ca="1" si="387"/>
        <v>0</v>
      </c>
      <c r="EC166" s="31">
        <f t="shared" ca="1" si="388"/>
        <v>0</v>
      </c>
      <c r="ED166" s="31">
        <f t="shared" ca="1" si="389"/>
        <v>0</v>
      </c>
      <c r="EE166" s="31">
        <f t="shared" ca="1" si="390"/>
        <v>0</v>
      </c>
      <c r="EF166" s="31">
        <f t="shared" ca="1" si="391"/>
        <v>0</v>
      </c>
      <c r="EG166" s="32">
        <f t="shared" ca="1" si="392"/>
        <v>-187.07</v>
      </c>
      <c r="EH166" s="32">
        <f t="shared" ca="1" si="393"/>
        <v>-88.419999999999987</v>
      </c>
      <c r="EI166" s="32">
        <f t="shared" ca="1" si="394"/>
        <v>0</v>
      </c>
      <c r="EJ166" s="32">
        <f t="shared" ca="1" si="395"/>
        <v>0</v>
      </c>
      <c r="EK166" s="32">
        <f t="shared" ca="1" si="396"/>
        <v>0</v>
      </c>
      <c r="EL166" s="32">
        <f t="shared" ca="1" si="397"/>
        <v>0</v>
      </c>
      <c r="EM166" s="32">
        <f t="shared" ca="1" si="398"/>
        <v>0</v>
      </c>
      <c r="EN166" s="32">
        <f t="shared" ca="1" si="399"/>
        <v>0</v>
      </c>
      <c r="EO166" s="32">
        <f t="shared" ca="1" si="400"/>
        <v>0</v>
      </c>
      <c r="EP166" s="32">
        <f t="shared" ca="1" si="401"/>
        <v>0</v>
      </c>
      <c r="EQ166" s="32">
        <f t="shared" ca="1" si="402"/>
        <v>0</v>
      </c>
      <c r="ER166" s="32">
        <f t="shared" ca="1" si="403"/>
        <v>0</v>
      </c>
    </row>
    <row r="167" spans="1:148" x14ac:dyDescent="0.25">
      <c r="A167" t="s">
        <v>546</v>
      </c>
      <c r="B167" s="1" t="s">
        <v>143</v>
      </c>
      <c r="C167" t="str">
        <f t="shared" ca="1" si="366"/>
        <v>SPCEXP</v>
      </c>
      <c r="D167" t="str">
        <f t="shared" ca="1" si="367"/>
        <v>Alberta-Saskatchewan Intertie - Export</v>
      </c>
      <c r="P167" s="48">
        <v>4</v>
      </c>
      <c r="Q167" s="32"/>
      <c r="R167" s="32"/>
      <c r="S167" s="32"/>
      <c r="T167" s="32"/>
      <c r="U167" s="32"/>
      <c r="V167" s="32"/>
      <c r="W167" s="32"/>
      <c r="X167" s="32"/>
      <c r="Y167" s="32"/>
      <c r="Z167" s="32"/>
      <c r="AA167" s="32"/>
      <c r="AB167" s="32">
        <v>49.48</v>
      </c>
      <c r="AN167" s="2">
        <v>2.2999999999999998</v>
      </c>
      <c r="AO167" s="33"/>
      <c r="AP167" s="33"/>
      <c r="AQ167" s="33"/>
      <c r="AR167" s="33"/>
      <c r="AS167" s="33"/>
      <c r="AT167" s="33"/>
      <c r="AU167" s="33"/>
      <c r="AV167" s="33"/>
      <c r="AW167" s="33"/>
      <c r="AX167" s="33"/>
      <c r="AY167" s="33"/>
      <c r="AZ167" s="33">
        <v>1.1399999999999999</v>
      </c>
      <c r="BA167" s="31">
        <f t="shared" si="404"/>
        <v>0</v>
      </c>
      <c r="BB167" s="31">
        <f t="shared" si="405"/>
        <v>0</v>
      </c>
      <c r="BC167" s="31">
        <f t="shared" si="406"/>
        <v>0</v>
      </c>
      <c r="BD167" s="31">
        <f t="shared" si="407"/>
        <v>0</v>
      </c>
      <c r="BE167" s="31">
        <f t="shared" si="408"/>
        <v>0</v>
      </c>
      <c r="BF167" s="31">
        <f t="shared" si="409"/>
        <v>0</v>
      </c>
      <c r="BG167" s="31">
        <f t="shared" si="410"/>
        <v>0</v>
      </c>
      <c r="BH167" s="31">
        <f t="shared" si="411"/>
        <v>0</v>
      </c>
      <c r="BI167" s="31">
        <f t="shared" si="412"/>
        <v>0</v>
      </c>
      <c r="BJ167" s="31">
        <f t="shared" si="413"/>
        <v>0</v>
      </c>
      <c r="BK167" s="31">
        <f t="shared" si="414"/>
        <v>0</v>
      </c>
      <c r="BL167" s="31">
        <f t="shared" si="415"/>
        <v>0.14000000000000001</v>
      </c>
      <c r="BM167" s="6">
        <f t="shared" ca="1" si="453"/>
        <v>2.1999999999999999E-2</v>
      </c>
      <c r="BN167" s="6">
        <f t="shared" ca="1" si="453"/>
        <v>2.1999999999999999E-2</v>
      </c>
      <c r="BO167" s="6">
        <f t="shared" ca="1" si="453"/>
        <v>2.1999999999999999E-2</v>
      </c>
      <c r="BP167" s="6">
        <f t="shared" ca="1" si="453"/>
        <v>2.1999999999999999E-2</v>
      </c>
      <c r="BQ167" s="6">
        <f t="shared" ca="1" si="453"/>
        <v>2.1999999999999999E-2</v>
      </c>
      <c r="BR167" s="6">
        <f t="shared" ca="1" si="453"/>
        <v>2.1999999999999999E-2</v>
      </c>
      <c r="BS167" s="6">
        <f t="shared" ca="1" si="453"/>
        <v>2.1999999999999999E-2</v>
      </c>
      <c r="BT167" s="6">
        <f t="shared" ca="1" si="453"/>
        <v>2.1999999999999999E-2</v>
      </c>
      <c r="BU167" s="6">
        <f t="shared" ca="1" si="453"/>
        <v>2.1999999999999999E-2</v>
      </c>
      <c r="BV167" s="6">
        <f t="shared" ca="1" si="453"/>
        <v>2.1999999999999999E-2</v>
      </c>
      <c r="BW167" s="6">
        <f t="shared" ca="1" si="453"/>
        <v>2.1999999999999999E-2</v>
      </c>
      <c r="BX167" s="6">
        <f t="shared" ca="1" si="453"/>
        <v>2.1999999999999999E-2</v>
      </c>
      <c r="BY167" s="31">
        <f t="shared" ca="1" si="441"/>
        <v>0</v>
      </c>
      <c r="BZ167" s="31">
        <f t="shared" ca="1" si="442"/>
        <v>0</v>
      </c>
      <c r="CA167" s="31">
        <f t="shared" ca="1" si="443"/>
        <v>0</v>
      </c>
      <c r="CB167" s="31">
        <f t="shared" ca="1" si="444"/>
        <v>0</v>
      </c>
      <c r="CC167" s="31">
        <f t="shared" ca="1" si="445"/>
        <v>0</v>
      </c>
      <c r="CD167" s="31">
        <f t="shared" ca="1" si="446"/>
        <v>0</v>
      </c>
      <c r="CE167" s="31">
        <f t="shared" ca="1" si="447"/>
        <v>0</v>
      </c>
      <c r="CF167" s="31">
        <f t="shared" ca="1" si="448"/>
        <v>0</v>
      </c>
      <c r="CG167" s="31">
        <f t="shared" ca="1" si="449"/>
        <v>0</v>
      </c>
      <c r="CH167" s="31">
        <f t="shared" ca="1" si="450"/>
        <v>0</v>
      </c>
      <c r="CI167" s="31">
        <f t="shared" ca="1" si="451"/>
        <v>0</v>
      </c>
      <c r="CJ167" s="31">
        <f t="shared" ca="1" si="452"/>
        <v>1.0900000000000001</v>
      </c>
      <c r="CK167" s="32">
        <f t="shared" ca="1" si="416"/>
        <v>0</v>
      </c>
      <c r="CL167" s="32">
        <f t="shared" ca="1" si="417"/>
        <v>0</v>
      </c>
      <c r="CM167" s="32">
        <f t="shared" ca="1" si="418"/>
        <v>0</v>
      </c>
      <c r="CN167" s="32">
        <f t="shared" ca="1" si="419"/>
        <v>0</v>
      </c>
      <c r="CO167" s="32">
        <f t="shared" ca="1" si="420"/>
        <v>0</v>
      </c>
      <c r="CP167" s="32">
        <f t="shared" ca="1" si="421"/>
        <v>0</v>
      </c>
      <c r="CQ167" s="32">
        <f t="shared" ca="1" si="422"/>
        <v>0</v>
      </c>
      <c r="CR167" s="32">
        <f t="shared" ca="1" si="423"/>
        <v>0</v>
      </c>
      <c r="CS167" s="32">
        <f t="shared" ca="1" si="424"/>
        <v>0</v>
      </c>
      <c r="CT167" s="32">
        <f t="shared" ca="1" si="425"/>
        <v>0</v>
      </c>
      <c r="CU167" s="32">
        <f t="shared" ca="1" si="426"/>
        <v>0</v>
      </c>
      <c r="CV167" s="32">
        <f t="shared" ca="1" si="427"/>
        <v>0.27</v>
      </c>
      <c r="CW167" s="31">
        <f t="shared" ca="1" si="428"/>
        <v>0</v>
      </c>
      <c r="CX167" s="31">
        <f t="shared" ca="1" si="429"/>
        <v>0</v>
      </c>
      <c r="CY167" s="31">
        <f t="shared" ca="1" si="430"/>
        <v>0</v>
      </c>
      <c r="CZ167" s="31">
        <f t="shared" ca="1" si="431"/>
        <v>0</v>
      </c>
      <c r="DA167" s="31">
        <f t="shared" ca="1" si="432"/>
        <v>0</v>
      </c>
      <c r="DB167" s="31">
        <f t="shared" ca="1" si="433"/>
        <v>0</v>
      </c>
      <c r="DC167" s="31">
        <f t="shared" ca="1" si="434"/>
        <v>0</v>
      </c>
      <c r="DD167" s="31">
        <f t="shared" ca="1" si="435"/>
        <v>0</v>
      </c>
      <c r="DE167" s="31">
        <f t="shared" ca="1" si="436"/>
        <v>0</v>
      </c>
      <c r="DF167" s="31">
        <f t="shared" ca="1" si="437"/>
        <v>0</v>
      </c>
      <c r="DG167" s="31">
        <f t="shared" ca="1" si="438"/>
        <v>0</v>
      </c>
      <c r="DH167" s="31">
        <f t="shared" ca="1" si="439"/>
        <v>8.0000000000000182E-2</v>
      </c>
      <c r="DI167" s="32">
        <f t="shared" ca="1" si="368"/>
        <v>0</v>
      </c>
      <c r="DJ167" s="32">
        <f t="shared" ca="1" si="369"/>
        <v>0</v>
      </c>
      <c r="DK167" s="32">
        <f t="shared" ca="1" si="370"/>
        <v>0</v>
      </c>
      <c r="DL167" s="32">
        <f t="shared" ca="1" si="371"/>
        <v>0</v>
      </c>
      <c r="DM167" s="32">
        <f t="shared" ca="1" si="372"/>
        <v>0</v>
      </c>
      <c r="DN167" s="32">
        <f t="shared" ca="1" si="373"/>
        <v>0</v>
      </c>
      <c r="DO167" s="32">
        <f t="shared" ca="1" si="374"/>
        <v>0</v>
      </c>
      <c r="DP167" s="32">
        <f t="shared" ca="1" si="375"/>
        <v>0</v>
      </c>
      <c r="DQ167" s="32">
        <f t="shared" ca="1" si="376"/>
        <v>0</v>
      </c>
      <c r="DR167" s="32">
        <f t="shared" ca="1" si="377"/>
        <v>0</v>
      </c>
      <c r="DS167" s="32">
        <f t="shared" ca="1" si="378"/>
        <v>0</v>
      </c>
      <c r="DT167" s="32">
        <f t="shared" ca="1" si="379"/>
        <v>0</v>
      </c>
      <c r="DU167" s="31">
        <f t="shared" ca="1" si="380"/>
        <v>0</v>
      </c>
      <c r="DV167" s="31">
        <f t="shared" ca="1" si="381"/>
        <v>0</v>
      </c>
      <c r="DW167" s="31">
        <f t="shared" ca="1" si="382"/>
        <v>0</v>
      </c>
      <c r="DX167" s="31">
        <f t="shared" ca="1" si="383"/>
        <v>0</v>
      </c>
      <c r="DY167" s="31">
        <f t="shared" ca="1" si="384"/>
        <v>0</v>
      </c>
      <c r="DZ167" s="31">
        <f t="shared" ca="1" si="385"/>
        <v>0</v>
      </c>
      <c r="EA167" s="31">
        <f t="shared" ca="1" si="386"/>
        <v>0</v>
      </c>
      <c r="EB167" s="31">
        <f t="shared" ca="1" si="387"/>
        <v>0</v>
      </c>
      <c r="EC167" s="31">
        <f t="shared" ca="1" si="388"/>
        <v>0</v>
      </c>
      <c r="ED167" s="31">
        <f t="shared" ca="1" si="389"/>
        <v>0</v>
      </c>
      <c r="EE167" s="31">
        <f t="shared" ca="1" si="390"/>
        <v>0</v>
      </c>
      <c r="EF167" s="31">
        <f t="shared" ca="1" si="391"/>
        <v>0.01</v>
      </c>
      <c r="EG167" s="32">
        <f t="shared" ca="1" si="392"/>
        <v>0</v>
      </c>
      <c r="EH167" s="32">
        <f t="shared" ca="1" si="393"/>
        <v>0</v>
      </c>
      <c r="EI167" s="32">
        <f t="shared" ca="1" si="394"/>
        <v>0</v>
      </c>
      <c r="EJ167" s="32">
        <f t="shared" ca="1" si="395"/>
        <v>0</v>
      </c>
      <c r="EK167" s="32">
        <f t="shared" ca="1" si="396"/>
        <v>0</v>
      </c>
      <c r="EL167" s="32">
        <f t="shared" ca="1" si="397"/>
        <v>0</v>
      </c>
      <c r="EM167" s="32">
        <f t="shared" ca="1" si="398"/>
        <v>0</v>
      </c>
      <c r="EN167" s="32">
        <f t="shared" ca="1" si="399"/>
        <v>0</v>
      </c>
      <c r="EO167" s="32">
        <f t="shared" ca="1" si="400"/>
        <v>0</v>
      </c>
      <c r="EP167" s="32">
        <f t="shared" ca="1" si="401"/>
        <v>0</v>
      </c>
      <c r="EQ167" s="32">
        <f t="shared" ca="1" si="402"/>
        <v>0</v>
      </c>
      <c r="ER167" s="32">
        <f t="shared" ca="1" si="403"/>
        <v>9.0000000000000177E-2</v>
      </c>
    </row>
    <row r="168" spans="1:148" x14ac:dyDescent="0.25">
      <c r="A168" t="s">
        <v>547</v>
      </c>
      <c r="B168" s="1" t="s">
        <v>147</v>
      </c>
      <c r="C168" t="str">
        <f t="shared" ca="1" si="366"/>
        <v>SPCEXP</v>
      </c>
      <c r="D168" t="str">
        <f t="shared" ca="1" si="367"/>
        <v>Alberta-Saskatchewan Intertie - Export</v>
      </c>
      <c r="E168" s="48">
        <v>218</v>
      </c>
      <c r="Q168" s="32">
        <v>3902.4</v>
      </c>
      <c r="R168" s="32"/>
      <c r="S168" s="32"/>
      <c r="T168" s="32"/>
      <c r="U168" s="32"/>
      <c r="V168" s="32"/>
      <c r="W168" s="32"/>
      <c r="X168" s="32"/>
      <c r="Y168" s="32"/>
      <c r="Z168" s="32"/>
      <c r="AA168" s="32"/>
      <c r="AB168" s="32"/>
      <c r="AC168" s="2">
        <v>2.2999999999999998</v>
      </c>
      <c r="AO168" s="33">
        <v>89.76</v>
      </c>
      <c r="AP168" s="33"/>
      <c r="AQ168" s="33"/>
      <c r="AR168" s="33"/>
      <c r="AS168" s="33"/>
      <c r="AT168" s="33"/>
      <c r="AU168" s="33"/>
      <c r="AV168" s="33"/>
      <c r="AW168" s="33"/>
      <c r="AX168" s="33"/>
      <c r="AY168" s="33"/>
      <c r="AZ168" s="33"/>
      <c r="BA168" s="31">
        <f t="shared" si="404"/>
        <v>2.73</v>
      </c>
      <c r="BB168" s="31">
        <f t="shared" si="405"/>
        <v>0</v>
      </c>
      <c r="BC168" s="31">
        <f t="shared" si="406"/>
        <v>0</v>
      </c>
      <c r="BD168" s="31">
        <f t="shared" si="407"/>
        <v>0</v>
      </c>
      <c r="BE168" s="31">
        <f t="shared" si="408"/>
        <v>0</v>
      </c>
      <c r="BF168" s="31">
        <f t="shared" si="409"/>
        <v>0</v>
      </c>
      <c r="BG168" s="31">
        <f t="shared" si="410"/>
        <v>0</v>
      </c>
      <c r="BH168" s="31">
        <f t="shared" si="411"/>
        <v>0</v>
      </c>
      <c r="BI168" s="31">
        <f t="shared" si="412"/>
        <v>0</v>
      </c>
      <c r="BJ168" s="31">
        <f t="shared" si="413"/>
        <v>0</v>
      </c>
      <c r="BK168" s="31">
        <f t="shared" si="414"/>
        <v>0</v>
      </c>
      <c r="BL168" s="31">
        <f t="shared" si="415"/>
        <v>0</v>
      </c>
      <c r="BM168" s="6">
        <f t="shared" ca="1" si="453"/>
        <v>2.1999999999999999E-2</v>
      </c>
      <c r="BN168" s="6">
        <f t="shared" ca="1" si="453"/>
        <v>2.1999999999999999E-2</v>
      </c>
      <c r="BO168" s="6">
        <f t="shared" ca="1" si="453"/>
        <v>2.1999999999999999E-2</v>
      </c>
      <c r="BP168" s="6">
        <f t="shared" ca="1" si="453"/>
        <v>2.1999999999999999E-2</v>
      </c>
      <c r="BQ168" s="6">
        <f t="shared" ca="1" si="453"/>
        <v>2.1999999999999999E-2</v>
      </c>
      <c r="BR168" s="6">
        <f t="shared" ca="1" si="453"/>
        <v>2.1999999999999999E-2</v>
      </c>
      <c r="BS168" s="6">
        <f t="shared" ca="1" si="453"/>
        <v>2.1999999999999999E-2</v>
      </c>
      <c r="BT168" s="6">
        <f t="shared" ca="1" si="453"/>
        <v>2.1999999999999999E-2</v>
      </c>
      <c r="BU168" s="6">
        <f t="shared" ca="1" si="453"/>
        <v>2.1999999999999999E-2</v>
      </c>
      <c r="BV168" s="6">
        <f t="shared" ca="1" si="453"/>
        <v>2.1999999999999999E-2</v>
      </c>
      <c r="BW168" s="6">
        <f t="shared" ca="1" si="453"/>
        <v>2.1999999999999999E-2</v>
      </c>
      <c r="BX168" s="6">
        <f t="shared" ca="1" si="453"/>
        <v>2.1999999999999999E-2</v>
      </c>
      <c r="BY168" s="31">
        <f t="shared" ca="1" si="441"/>
        <v>85.85</v>
      </c>
      <c r="BZ168" s="31">
        <f t="shared" ca="1" si="442"/>
        <v>0</v>
      </c>
      <c r="CA168" s="31">
        <f t="shared" ca="1" si="443"/>
        <v>0</v>
      </c>
      <c r="CB168" s="31">
        <f t="shared" ca="1" si="444"/>
        <v>0</v>
      </c>
      <c r="CC168" s="31">
        <f t="shared" ca="1" si="445"/>
        <v>0</v>
      </c>
      <c r="CD168" s="31">
        <f t="shared" ca="1" si="446"/>
        <v>0</v>
      </c>
      <c r="CE168" s="31">
        <f t="shared" ca="1" si="447"/>
        <v>0</v>
      </c>
      <c r="CF168" s="31">
        <f t="shared" ca="1" si="448"/>
        <v>0</v>
      </c>
      <c r="CG168" s="31">
        <f t="shared" ca="1" si="449"/>
        <v>0</v>
      </c>
      <c r="CH168" s="31">
        <f t="shared" ca="1" si="450"/>
        <v>0</v>
      </c>
      <c r="CI168" s="31">
        <f t="shared" ca="1" si="451"/>
        <v>0</v>
      </c>
      <c r="CJ168" s="31">
        <f t="shared" ca="1" si="452"/>
        <v>0</v>
      </c>
      <c r="CK168" s="32">
        <f t="shared" ca="1" si="416"/>
        <v>21.46</v>
      </c>
      <c r="CL168" s="32">
        <f t="shared" ca="1" si="417"/>
        <v>0</v>
      </c>
      <c r="CM168" s="32">
        <f t="shared" ca="1" si="418"/>
        <v>0</v>
      </c>
      <c r="CN168" s="32">
        <f t="shared" ca="1" si="419"/>
        <v>0</v>
      </c>
      <c r="CO168" s="32">
        <f t="shared" ca="1" si="420"/>
        <v>0</v>
      </c>
      <c r="CP168" s="32">
        <f t="shared" ca="1" si="421"/>
        <v>0</v>
      </c>
      <c r="CQ168" s="32">
        <f t="shared" ca="1" si="422"/>
        <v>0</v>
      </c>
      <c r="CR168" s="32">
        <f t="shared" ca="1" si="423"/>
        <v>0</v>
      </c>
      <c r="CS168" s="32">
        <f t="shared" ca="1" si="424"/>
        <v>0</v>
      </c>
      <c r="CT168" s="32">
        <f t="shared" ca="1" si="425"/>
        <v>0</v>
      </c>
      <c r="CU168" s="32">
        <f t="shared" ca="1" si="426"/>
        <v>0</v>
      </c>
      <c r="CV168" s="32">
        <f t="shared" ca="1" si="427"/>
        <v>0</v>
      </c>
      <c r="CW168" s="31">
        <f t="shared" ca="1" si="428"/>
        <v>14.819999999999997</v>
      </c>
      <c r="CX168" s="31">
        <f t="shared" ca="1" si="429"/>
        <v>0</v>
      </c>
      <c r="CY168" s="31">
        <f t="shared" ca="1" si="430"/>
        <v>0</v>
      </c>
      <c r="CZ168" s="31">
        <f t="shared" ca="1" si="431"/>
        <v>0</v>
      </c>
      <c r="DA168" s="31">
        <f t="shared" ca="1" si="432"/>
        <v>0</v>
      </c>
      <c r="DB168" s="31">
        <f t="shared" ca="1" si="433"/>
        <v>0</v>
      </c>
      <c r="DC168" s="31">
        <f t="shared" ca="1" si="434"/>
        <v>0</v>
      </c>
      <c r="DD168" s="31">
        <f t="shared" ca="1" si="435"/>
        <v>0</v>
      </c>
      <c r="DE168" s="31">
        <f t="shared" ca="1" si="436"/>
        <v>0</v>
      </c>
      <c r="DF168" s="31">
        <f t="shared" ca="1" si="437"/>
        <v>0</v>
      </c>
      <c r="DG168" s="31">
        <f t="shared" ca="1" si="438"/>
        <v>0</v>
      </c>
      <c r="DH168" s="31">
        <f t="shared" ca="1" si="439"/>
        <v>0</v>
      </c>
      <c r="DI168" s="32">
        <f t="shared" ca="1" si="368"/>
        <v>0.74</v>
      </c>
      <c r="DJ168" s="32">
        <f t="shared" ca="1" si="369"/>
        <v>0</v>
      </c>
      <c r="DK168" s="32">
        <f t="shared" ca="1" si="370"/>
        <v>0</v>
      </c>
      <c r="DL168" s="32">
        <f t="shared" ca="1" si="371"/>
        <v>0</v>
      </c>
      <c r="DM168" s="32">
        <f t="shared" ca="1" si="372"/>
        <v>0</v>
      </c>
      <c r="DN168" s="32">
        <f t="shared" ca="1" si="373"/>
        <v>0</v>
      </c>
      <c r="DO168" s="32">
        <f t="shared" ca="1" si="374"/>
        <v>0</v>
      </c>
      <c r="DP168" s="32">
        <f t="shared" ca="1" si="375"/>
        <v>0</v>
      </c>
      <c r="DQ168" s="32">
        <f t="shared" ca="1" si="376"/>
        <v>0</v>
      </c>
      <c r="DR168" s="32">
        <f t="shared" ca="1" si="377"/>
        <v>0</v>
      </c>
      <c r="DS168" s="32">
        <f t="shared" ca="1" si="378"/>
        <v>0</v>
      </c>
      <c r="DT168" s="32">
        <f t="shared" ca="1" si="379"/>
        <v>0</v>
      </c>
      <c r="DU168" s="31">
        <f t="shared" ca="1" si="380"/>
        <v>2</v>
      </c>
      <c r="DV168" s="31">
        <f t="shared" ca="1" si="381"/>
        <v>0</v>
      </c>
      <c r="DW168" s="31">
        <f t="shared" ca="1" si="382"/>
        <v>0</v>
      </c>
      <c r="DX168" s="31">
        <f t="shared" ca="1" si="383"/>
        <v>0</v>
      </c>
      <c r="DY168" s="31">
        <f t="shared" ca="1" si="384"/>
        <v>0</v>
      </c>
      <c r="DZ168" s="31">
        <f t="shared" ca="1" si="385"/>
        <v>0</v>
      </c>
      <c r="EA168" s="31">
        <f t="shared" ca="1" si="386"/>
        <v>0</v>
      </c>
      <c r="EB168" s="31">
        <f t="shared" ca="1" si="387"/>
        <v>0</v>
      </c>
      <c r="EC168" s="31">
        <f t="shared" ca="1" si="388"/>
        <v>0</v>
      </c>
      <c r="ED168" s="31">
        <f t="shared" ca="1" si="389"/>
        <v>0</v>
      </c>
      <c r="EE168" s="31">
        <f t="shared" ca="1" si="390"/>
        <v>0</v>
      </c>
      <c r="EF168" s="31">
        <f t="shared" ca="1" si="391"/>
        <v>0</v>
      </c>
      <c r="EG168" s="32">
        <f t="shared" ca="1" si="392"/>
        <v>17.559999999999995</v>
      </c>
      <c r="EH168" s="32">
        <f t="shared" ca="1" si="393"/>
        <v>0</v>
      </c>
      <c r="EI168" s="32">
        <f t="shared" ca="1" si="394"/>
        <v>0</v>
      </c>
      <c r="EJ168" s="32">
        <f t="shared" ca="1" si="395"/>
        <v>0</v>
      </c>
      <c r="EK168" s="32">
        <f t="shared" ca="1" si="396"/>
        <v>0</v>
      </c>
      <c r="EL168" s="32">
        <f t="shared" ca="1" si="397"/>
        <v>0</v>
      </c>
      <c r="EM168" s="32">
        <f t="shared" ca="1" si="398"/>
        <v>0</v>
      </c>
      <c r="EN168" s="32">
        <f t="shared" ca="1" si="399"/>
        <v>0</v>
      </c>
      <c r="EO168" s="32">
        <f t="shared" ca="1" si="400"/>
        <v>0</v>
      </c>
      <c r="EP168" s="32">
        <f t="shared" ca="1" si="401"/>
        <v>0</v>
      </c>
      <c r="EQ168" s="32">
        <f t="shared" ca="1" si="402"/>
        <v>0</v>
      </c>
      <c r="ER168" s="32">
        <f t="shared" ca="1" si="403"/>
        <v>0</v>
      </c>
    </row>
    <row r="169" spans="1:148" x14ac:dyDescent="0.25">
      <c r="A169" t="s">
        <v>511</v>
      </c>
      <c r="B169" s="1" t="s">
        <v>53</v>
      </c>
      <c r="C169" t="str">
        <f t="shared" ca="1" si="366"/>
        <v>VVW1</v>
      </c>
      <c r="D169" t="str">
        <f t="shared" ca="1" si="367"/>
        <v>Valleyview #1</v>
      </c>
      <c r="E169" s="48">
        <v>654.27599999999995</v>
      </c>
      <c r="F169" s="48">
        <v>357.25200000000001</v>
      </c>
      <c r="G169" s="48">
        <v>781.9</v>
      </c>
      <c r="H169" s="48">
        <v>1226.5119999999999</v>
      </c>
      <c r="I169" s="48">
        <v>3172.26</v>
      </c>
      <c r="J169" s="48">
        <v>765.66</v>
      </c>
      <c r="K169" s="48">
        <v>1292.8720000000001</v>
      </c>
      <c r="L169" s="48">
        <v>1749.2719999999999</v>
      </c>
      <c r="M169" s="48">
        <v>60.368000000000002</v>
      </c>
      <c r="N169" s="48">
        <v>1977.1079999999999</v>
      </c>
      <c r="O169" s="48">
        <v>173.768</v>
      </c>
      <c r="P169" s="48">
        <v>705.88</v>
      </c>
      <c r="Q169" s="32">
        <v>44156.42</v>
      </c>
      <c r="R169" s="32">
        <v>7776.34</v>
      </c>
      <c r="S169" s="32">
        <v>16252.5</v>
      </c>
      <c r="T169" s="32">
        <v>19610.41</v>
      </c>
      <c r="U169" s="32">
        <v>69469.31</v>
      </c>
      <c r="V169" s="32">
        <v>16165.65</v>
      </c>
      <c r="W169" s="32">
        <v>58701.79</v>
      </c>
      <c r="X169" s="32">
        <v>42337.8</v>
      </c>
      <c r="Y169" s="32">
        <v>1906.18</v>
      </c>
      <c r="Z169" s="32">
        <v>75088.95</v>
      </c>
      <c r="AA169" s="32">
        <v>4298</v>
      </c>
      <c r="AB169" s="32">
        <v>33068.92</v>
      </c>
      <c r="AC169" s="2">
        <v>-0.5</v>
      </c>
      <c r="AD169" s="2">
        <v>-0.5</v>
      </c>
      <c r="AE169" s="2">
        <v>-0.5</v>
      </c>
      <c r="AF169" s="2">
        <v>-0.5</v>
      </c>
      <c r="AG169" s="2">
        <v>-0.5</v>
      </c>
      <c r="AH169" s="2">
        <v>-0.5</v>
      </c>
      <c r="AI169" s="2">
        <v>-0.5</v>
      </c>
      <c r="AJ169" s="2">
        <v>-0.5</v>
      </c>
      <c r="AK169" s="2">
        <v>-0.5</v>
      </c>
      <c r="AL169" s="2">
        <v>-0.5</v>
      </c>
      <c r="AM169" s="2">
        <v>-0.5</v>
      </c>
      <c r="AN169" s="2">
        <v>-0.5</v>
      </c>
      <c r="AO169" s="33">
        <v>-220.78</v>
      </c>
      <c r="AP169" s="33">
        <v>-38.880000000000003</v>
      </c>
      <c r="AQ169" s="33">
        <v>-81.260000000000005</v>
      </c>
      <c r="AR169" s="33">
        <v>-98.05</v>
      </c>
      <c r="AS169" s="33">
        <v>-347.35</v>
      </c>
      <c r="AT169" s="33">
        <v>-80.83</v>
      </c>
      <c r="AU169" s="33">
        <v>-293.51</v>
      </c>
      <c r="AV169" s="33">
        <v>-211.69</v>
      </c>
      <c r="AW169" s="33">
        <v>-9.5299999999999994</v>
      </c>
      <c r="AX169" s="33">
        <v>-375.44</v>
      </c>
      <c r="AY169" s="33">
        <v>-21.49</v>
      </c>
      <c r="AZ169" s="33">
        <v>-165.34</v>
      </c>
      <c r="BA169" s="31">
        <f t="shared" ref="BA169:BA172" si="454">ROUND(Q169*BA$3,2)</f>
        <v>30.91</v>
      </c>
      <c r="BB169" s="31">
        <f t="shared" ref="BB169:BB172" si="455">ROUND(R169*BB$3,2)</f>
        <v>5.44</v>
      </c>
      <c r="BC169" s="31">
        <f t="shared" ref="BC169:BC172" si="456">ROUND(S169*BC$3,2)</f>
        <v>11.38</v>
      </c>
      <c r="BD169" s="31">
        <f t="shared" ref="BD169:BD172" si="457">ROUND(T169*BD$3,2)</f>
        <v>78.44</v>
      </c>
      <c r="BE169" s="31">
        <f t="shared" ref="BE169:BE172" si="458">ROUND(U169*BE$3,2)</f>
        <v>277.88</v>
      </c>
      <c r="BF169" s="31">
        <f t="shared" ref="BF169:BF172" si="459">ROUND(V169*BF$3,2)</f>
        <v>64.66</v>
      </c>
      <c r="BG169" s="31">
        <f t="shared" ref="BG169:BG172" si="460">ROUND(W169*BG$3,2)</f>
        <v>316.99</v>
      </c>
      <c r="BH169" s="31">
        <f t="shared" ref="BH169:BH172" si="461">ROUND(X169*BH$3,2)</f>
        <v>228.62</v>
      </c>
      <c r="BI169" s="31">
        <f t="shared" ref="BI169:BI172" si="462">ROUND(Y169*BI$3,2)</f>
        <v>10.29</v>
      </c>
      <c r="BJ169" s="31">
        <f t="shared" ref="BJ169:BJ172" si="463">ROUND(Z169*BJ$3,2)</f>
        <v>210.25</v>
      </c>
      <c r="BK169" s="31">
        <f t="shared" ref="BK169:BK172" si="464">ROUND(AA169*BK$3,2)</f>
        <v>12.03</v>
      </c>
      <c r="BL169" s="31">
        <f t="shared" ref="BL169:BL172" si="465">ROUND(AB169*BL$3,2)</f>
        <v>92.59</v>
      </c>
      <c r="BM169" s="6">
        <f t="shared" ca="1" si="453"/>
        <v>-2.86E-2</v>
      </c>
      <c r="BN169" s="6">
        <f t="shared" ca="1" si="453"/>
        <v>-2.86E-2</v>
      </c>
      <c r="BO169" s="6">
        <f t="shared" ca="1" si="453"/>
        <v>-2.86E-2</v>
      </c>
      <c r="BP169" s="6">
        <f t="shared" ca="1" si="453"/>
        <v>-2.86E-2</v>
      </c>
      <c r="BQ169" s="6">
        <f t="shared" ca="1" si="453"/>
        <v>-2.86E-2</v>
      </c>
      <c r="BR169" s="6">
        <f t="shared" ca="1" si="453"/>
        <v>-2.86E-2</v>
      </c>
      <c r="BS169" s="6">
        <f t="shared" ca="1" si="453"/>
        <v>-2.86E-2</v>
      </c>
      <c r="BT169" s="6">
        <f t="shared" ca="1" si="453"/>
        <v>-2.86E-2</v>
      </c>
      <c r="BU169" s="6">
        <f t="shared" ca="1" si="453"/>
        <v>-2.86E-2</v>
      </c>
      <c r="BV169" s="6">
        <f t="shared" ca="1" si="453"/>
        <v>-2.86E-2</v>
      </c>
      <c r="BW169" s="6">
        <f t="shared" ca="1" si="453"/>
        <v>-2.86E-2</v>
      </c>
      <c r="BX169" s="6">
        <f t="shared" ca="1" si="453"/>
        <v>-2.86E-2</v>
      </c>
      <c r="BY169" s="31">
        <f t="shared" ca="1" si="441"/>
        <v>-1262.8699999999999</v>
      </c>
      <c r="BZ169" s="31">
        <f t="shared" ca="1" si="442"/>
        <v>-222.4</v>
      </c>
      <c r="CA169" s="31">
        <f t="shared" ca="1" si="443"/>
        <v>-464.82</v>
      </c>
      <c r="CB169" s="31">
        <f t="shared" ca="1" si="444"/>
        <v>-560.86</v>
      </c>
      <c r="CC169" s="31">
        <f t="shared" ca="1" si="445"/>
        <v>-1986.82</v>
      </c>
      <c r="CD169" s="31">
        <f t="shared" ca="1" si="446"/>
        <v>-462.34</v>
      </c>
      <c r="CE169" s="31">
        <f t="shared" ca="1" si="447"/>
        <v>-1678.87</v>
      </c>
      <c r="CF169" s="31">
        <f t="shared" ca="1" si="448"/>
        <v>-1210.8599999999999</v>
      </c>
      <c r="CG169" s="31">
        <f t="shared" ca="1" si="449"/>
        <v>-54.52</v>
      </c>
      <c r="CH169" s="31">
        <f t="shared" ca="1" si="450"/>
        <v>-2147.54</v>
      </c>
      <c r="CI169" s="31">
        <f t="shared" ca="1" si="451"/>
        <v>-122.92</v>
      </c>
      <c r="CJ169" s="31">
        <f t="shared" ca="1" si="452"/>
        <v>-945.77</v>
      </c>
      <c r="CK169" s="32">
        <f t="shared" ref="CK169:CK172" ca="1" si="466">ROUND(Q169*$CV$3,2)</f>
        <v>242.86</v>
      </c>
      <c r="CL169" s="32">
        <f t="shared" ref="CL169:CL172" ca="1" si="467">ROUND(R169*$CV$3,2)</f>
        <v>42.77</v>
      </c>
      <c r="CM169" s="32">
        <f t="shared" ref="CM169:CM172" ca="1" si="468">ROUND(S169*$CV$3,2)</f>
        <v>89.39</v>
      </c>
      <c r="CN169" s="32">
        <f t="shared" ref="CN169:CN172" ca="1" si="469">ROUND(T169*$CV$3,2)</f>
        <v>107.86</v>
      </c>
      <c r="CO169" s="32">
        <f t="shared" ref="CO169:CO172" ca="1" si="470">ROUND(U169*$CV$3,2)</f>
        <v>382.08</v>
      </c>
      <c r="CP169" s="32">
        <f t="shared" ref="CP169:CP172" ca="1" si="471">ROUND(V169*$CV$3,2)</f>
        <v>88.91</v>
      </c>
      <c r="CQ169" s="32">
        <f t="shared" ref="CQ169:CQ172" ca="1" si="472">ROUND(W169*$CV$3,2)</f>
        <v>322.86</v>
      </c>
      <c r="CR169" s="32">
        <f t="shared" ref="CR169:CR172" ca="1" si="473">ROUND(X169*$CV$3,2)</f>
        <v>232.86</v>
      </c>
      <c r="CS169" s="32">
        <f t="shared" ref="CS169:CS172" ca="1" si="474">ROUND(Y169*$CV$3,2)</f>
        <v>10.48</v>
      </c>
      <c r="CT169" s="32">
        <f t="shared" ref="CT169:CT172" ca="1" si="475">ROUND(Z169*$CV$3,2)</f>
        <v>412.99</v>
      </c>
      <c r="CU169" s="32">
        <f t="shared" ref="CU169:CU172" ca="1" si="476">ROUND(AA169*$CV$3,2)</f>
        <v>23.64</v>
      </c>
      <c r="CV169" s="32">
        <f t="shared" ref="CV169:CV172" ca="1" si="477">ROUND(AB169*$CV$3,2)</f>
        <v>181.88</v>
      </c>
      <c r="CW169" s="31">
        <f t="shared" ref="CW169:CW172" ca="1" si="478">BY169+CK169-AO169-BA169</f>
        <v>-830.13999999999987</v>
      </c>
      <c r="CX169" s="31">
        <f t="shared" ref="CX169:CX172" ca="1" si="479">BZ169+CL169-AP169-BB169</f>
        <v>-146.19</v>
      </c>
      <c r="CY169" s="31">
        <f t="shared" ref="CY169:CY172" ca="1" si="480">CA169+CM169-AQ169-BC169</f>
        <v>-305.55</v>
      </c>
      <c r="CZ169" s="31">
        <f t="shared" ref="CZ169:CZ172" ca="1" si="481">CB169+CN169-AR169-BD169</f>
        <v>-433.39</v>
      </c>
      <c r="DA169" s="31">
        <f t="shared" ref="DA169:DA172" ca="1" si="482">CC169+CO169-AS169-BE169</f>
        <v>-1535.27</v>
      </c>
      <c r="DB169" s="31">
        <f t="shared" ref="DB169:DB172" ca="1" si="483">CD169+CP169-AT169-BF169</f>
        <v>-357.26</v>
      </c>
      <c r="DC169" s="31">
        <f t="shared" ref="DC169:DC172" ca="1" si="484">CE169+CQ169-AU169-BG169</f>
        <v>-1379.4899999999998</v>
      </c>
      <c r="DD169" s="31">
        <f t="shared" ref="DD169:DD172" ca="1" si="485">CF169+CR169-AV169-BH169</f>
        <v>-994.93</v>
      </c>
      <c r="DE169" s="31">
        <f t="shared" ref="DE169:DE172" ca="1" si="486">CG169+CS169-AW169-BI169</f>
        <v>-44.800000000000004</v>
      </c>
      <c r="DF169" s="31">
        <f t="shared" ref="DF169:DF172" ca="1" si="487">CH169+CT169-AX169-BJ169</f>
        <v>-1569.36</v>
      </c>
      <c r="DG169" s="31">
        <f t="shared" ref="DG169:DG172" ca="1" si="488">CI169+CU169-AY169-BK169</f>
        <v>-89.820000000000007</v>
      </c>
      <c r="DH169" s="31">
        <f t="shared" ref="DH169:DH172" ca="1" si="489">CJ169+CV169-AZ169-BL169</f>
        <v>-691.14</v>
      </c>
      <c r="DI169" s="32">
        <f t="shared" ca="1" si="368"/>
        <v>-41.51</v>
      </c>
      <c r="DJ169" s="32">
        <f t="shared" ca="1" si="369"/>
        <v>-7.31</v>
      </c>
      <c r="DK169" s="32">
        <f t="shared" ca="1" si="370"/>
        <v>-15.28</v>
      </c>
      <c r="DL169" s="32">
        <f t="shared" ca="1" si="371"/>
        <v>-21.67</v>
      </c>
      <c r="DM169" s="32">
        <f t="shared" ca="1" si="372"/>
        <v>-76.760000000000005</v>
      </c>
      <c r="DN169" s="32">
        <f t="shared" ca="1" si="373"/>
        <v>-17.86</v>
      </c>
      <c r="DO169" s="32">
        <f t="shared" ca="1" si="374"/>
        <v>-68.97</v>
      </c>
      <c r="DP169" s="32">
        <f t="shared" ca="1" si="375"/>
        <v>-49.75</v>
      </c>
      <c r="DQ169" s="32">
        <f t="shared" ca="1" si="376"/>
        <v>-2.2400000000000002</v>
      </c>
      <c r="DR169" s="32">
        <f t="shared" ca="1" si="377"/>
        <v>-78.47</v>
      </c>
      <c r="DS169" s="32">
        <f t="shared" ca="1" si="378"/>
        <v>-4.49</v>
      </c>
      <c r="DT169" s="32">
        <f t="shared" ca="1" si="379"/>
        <v>-34.56</v>
      </c>
      <c r="DU169" s="31">
        <f t="shared" ca="1" si="380"/>
        <v>-112.21</v>
      </c>
      <c r="DV169" s="31">
        <f t="shared" ca="1" si="381"/>
        <v>-19.48</v>
      </c>
      <c r="DW169" s="31">
        <f t="shared" ca="1" si="382"/>
        <v>-40.18</v>
      </c>
      <c r="DX169" s="31">
        <f t="shared" ca="1" si="383"/>
        <v>-56.16</v>
      </c>
      <c r="DY169" s="31">
        <f t="shared" ca="1" si="384"/>
        <v>-196.11</v>
      </c>
      <c r="DZ169" s="31">
        <f t="shared" ca="1" si="385"/>
        <v>-44.95</v>
      </c>
      <c r="EA169" s="31">
        <f t="shared" ca="1" si="386"/>
        <v>-171.04</v>
      </c>
      <c r="EB169" s="31">
        <f t="shared" ca="1" si="387"/>
        <v>-121.46</v>
      </c>
      <c r="EC169" s="31">
        <f t="shared" ca="1" si="388"/>
        <v>-5.38</v>
      </c>
      <c r="ED169" s="31">
        <f t="shared" ca="1" si="389"/>
        <v>-185.7</v>
      </c>
      <c r="EE169" s="31">
        <f t="shared" ca="1" si="390"/>
        <v>-10.46</v>
      </c>
      <c r="EF169" s="31">
        <f t="shared" ca="1" si="391"/>
        <v>-79.19</v>
      </c>
      <c r="EG169" s="32">
        <f t="shared" ca="1" si="392"/>
        <v>-983.8599999999999</v>
      </c>
      <c r="EH169" s="32">
        <f t="shared" ca="1" si="393"/>
        <v>-172.98</v>
      </c>
      <c r="EI169" s="32">
        <f t="shared" ca="1" si="394"/>
        <v>-361.01</v>
      </c>
      <c r="EJ169" s="32">
        <f t="shared" ca="1" si="395"/>
        <v>-511.22</v>
      </c>
      <c r="EK169" s="32">
        <f t="shared" ca="1" si="396"/>
        <v>-1808.1399999999999</v>
      </c>
      <c r="EL169" s="32">
        <f t="shared" ca="1" si="397"/>
        <v>-420.07</v>
      </c>
      <c r="EM169" s="32">
        <f t="shared" ca="1" si="398"/>
        <v>-1619.4999999999998</v>
      </c>
      <c r="EN169" s="32">
        <f t="shared" ca="1" si="399"/>
        <v>-1166.1399999999999</v>
      </c>
      <c r="EO169" s="32">
        <f t="shared" ca="1" si="400"/>
        <v>-52.420000000000009</v>
      </c>
      <c r="EP169" s="32">
        <f t="shared" ca="1" si="401"/>
        <v>-1833.53</v>
      </c>
      <c r="EQ169" s="32">
        <f t="shared" ca="1" si="402"/>
        <v>-104.77000000000001</v>
      </c>
      <c r="ER169" s="32">
        <f t="shared" ca="1" si="403"/>
        <v>-804.8900000000001</v>
      </c>
    </row>
    <row r="170" spans="1:148" x14ac:dyDescent="0.25">
      <c r="A170" t="s">
        <v>511</v>
      </c>
      <c r="B170" s="1" t="s">
        <v>54</v>
      </c>
      <c r="C170" t="str">
        <f t="shared" ca="1" si="366"/>
        <v>VVW2</v>
      </c>
      <c r="D170" t="str">
        <f t="shared" ca="1" si="367"/>
        <v>Valleyview #2</v>
      </c>
      <c r="E170" s="48">
        <v>42.308</v>
      </c>
      <c r="F170" s="48">
        <v>0</v>
      </c>
      <c r="G170" s="48">
        <v>41.496000000000002</v>
      </c>
      <c r="H170" s="48">
        <v>539.44799999999998</v>
      </c>
      <c r="I170" s="48">
        <v>93.855999999999995</v>
      </c>
      <c r="J170" s="48">
        <v>9.9960000000000004</v>
      </c>
      <c r="K170" s="48">
        <v>28.672000000000001</v>
      </c>
      <c r="L170" s="48">
        <v>57.68</v>
      </c>
      <c r="M170" s="48">
        <v>8.9320000000000004</v>
      </c>
      <c r="N170" s="48">
        <v>22.007999999999999</v>
      </c>
      <c r="O170" s="48">
        <v>89.796000000000006</v>
      </c>
      <c r="P170" s="48">
        <v>13.356</v>
      </c>
      <c r="Q170" s="32">
        <v>7611.83</v>
      </c>
      <c r="R170" s="32">
        <v>0</v>
      </c>
      <c r="S170" s="32">
        <v>993.42</v>
      </c>
      <c r="T170" s="32">
        <v>6862.32</v>
      </c>
      <c r="U170" s="32">
        <v>3502.62</v>
      </c>
      <c r="V170" s="32">
        <v>134.79</v>
      </c>
      <c r="W170" s="32">
        <v>895.7</v>
      </c>
      <c r="X170" s="32">
        <v>4911.67</v>
      </c>
      <c r="Y170" s="32">
        <v>185.87</v>
      </c>
      <c r="Z170" s="32">
        <v>858.4</v>
      </c>
      <c r="AA170" s="32">
        <v>1372.79</v>
      </c>
      <c r="AB170" s="32">
        <v>1513.86</v>
      </c>
      <c r="AC170" s="2">
        <v>-0.5</v>
      </c>
      <c r="AD170" s="2">
        <v>-0.5</v>
      </c>
      <c r="AE170" s="2">
        <v>-0.5</v>
      </c>
      <c r="AF170" s="2">
        <v>-0.5</v>
      </c>
      <c r="AG170" s="2">
        <v>-0.5</v>
      </c>
      <c r="AH170" s="2">
        <v>-0.5</v>
      </c>
      <c r="AI170" s="2">
        <v>-0.5</v>
      </c>
      <c r="AJ170" s="2">
        <v>-0.5</v>
      </c>
      <c r="AK170" s="2">
        <v>-0.5</v>
      </c>
      <c r="AL170" s="2">
        <v>-0.5</v>
      </c>
      <c r="AM170" s="2">
        <v>-0.5</v>
      </c>
      <c r="AN170" s="2">
        <v>-0.5</v>
      </c>
      <c r="AO170" s="33">
        <v>-38.06</v>
      </c>
      <c r="AP170" s="33">
        <v>0</v>
      </c>
      <c r="AQ170" s="33">
        <v>-4.97</v>
      </c>
      <c r="AR170" s="33">
        <v>-34.31</v>
      </c>
      <c r="AS170" s="33">
        <v>-17.510000000000002</v>
      </c>
      <c r="AT170" s="33">
        <v>-0.67</v>
      </c>
      <c r="AU170" s="33">
        <v>-4.4800000000000004</v>
      </c>
      <c r="AV170" s="33">
        <v>-24.56</v>
      </c>
      <c r="AW170" s="33">
        <v>-0.93</v>
      </c>
      <c r="AX170" s="33">
        <v>-4.29</v>
      </c>
      <c r="AY170" s="33">
        <v>-6.86</v>
      </c>
      <c r="AZ170" s="33">
        <v>-7.57</v>
      </c>
      <c r="BA170" s="31">
        <f t="shared" si="454"/>
        <v>5.33</v>
      </c>
      <c r="BB170" s="31">
        <f t="shared" si="455"/>
        <v>0</v>
      </c>
      <c r="BC170" s="31">
        <f t="shared" si="456"/>
        <v>0.7</v>
      </c>
      <c r="BD170" s="31">
        <f t="shared" si="457"/>
        <v>27.45</v>
      </c>
      <c r="BE170" s="31">
        <f t="shared" si="458"/>
        <v>14.01</v>
      </c>
      <c r="BF170" s="31">
        <f t="shared" si="459"/>
        <v>0.54</v>
      </c>
      <c r="BG170" s="31">
        <f t="shared" si="460"/>
        <v>4.84</v>
      </c>
      <c r="BH170" s="31">
        <f t="shared" si="461"/>
        <v>26.52</v>
      </c>
      <c r="BI170" s="31">
        <f t="shared" si="462"/>
        <v>1</v>
      </c>
      <c r="BJ170" s="31">
        <f t="shared" si="463"/>
        <v>2.4</v>
      </c>
      <c r="BK170" s="31">
        <f t="shared" si="464"/>
        <v>3.84</v>
      </c>
      <c r="BL170" s="31">
        <f t="shared" si="465"/>
        <v>4.24</v>
      </c>
      <c r="BM170" s="6">
        <f t="shared" ca="1" si="453"/>
        <v>-4.6100000000000002E-2</v>
      </c>
      <c r="BN170" s="6">
        <f t="shared" ca="1" si="453"/>
        <v>-4.6100000000000002E-2</v>
      </c>
      <c r="BO170" s="6">
        <f t="shared" ca="1" si="453"/>
        <v>-4.6100000000000002E-2</v>
      </c>
      <c r="BP170" s="6">
        <f t="shared" ca="1" si="453"/>
        <v>-4.6100000000000002E-2</v>
      </c>
      <c r="BQ170" s="6">
        <f t="shared" ca="1" si="453"/>
        <v>-4.6100000000000002E-2</v>
      </c>
      <c r="BR170" s="6">
        <f t="shared" ca="1" si="453"/>
        <v>-4.6100000000000002E-2</v>
      </c>
      <c r="BS170" s="6">
        <f t="shared" ca="1" si="453"/>
        <v>-4.6100000000000002E-2</v>
      </c>
      <c r="BT170" s="6">
        <f t="shared" ca="1" si="453"/>
        <v>-4.6100000000000002E-2</v>
      </c>
      <c r="BU170" s="6">
        <f t="shared" ca="1" si="453"/>
        <v>-4.6100000000000002E-2</v>
      </c>
      <c r="BV170" s="6">
        <f t="shared" ca="1" si="453"/>
        <v>-4.6100000000000002E-2</v>
      </c>
      <c r="BW170" s="6">
        <f t="shared" ca="1" si="453"/>
        <v>-4.6100000000000002E-2</v>
      </c>
      <c r="BX170" s="6">
        <f t="shared" ca="1" si="453"/>
        <v>-4.6100000000000002E-2</v>
      </c>
      <c r="BY170" s="31">
        <f t="shared" ca="1" si="441"/>
        <v>-350.91</v>
      </c>
      <c r="BZ170" s="31">
        <f t="shared" ca="1" si="442"/>
        <v>0</v>
      </c>
      <c r="CA170" s="31">
        <f t="shared" ca="1" si="443"/>
        <v>-45.8</v>
      </c>
      <c r="CB170" s="31">
        <f t="shared" ca="1" si="444"/>
        <v>-316.35000000000002</v>
      </c>
      <c r="CC170" s="31">
        <f t="shared" ca="1" si="445"/>
        <v>-161.47</v>
      </c>
      <c r="CD170" s="31">
        <f t="shared" ca="1" si="446"/>
        <v>-6.21</v>
      </c>
      <c r="CE170" s="31">
        <f t="shared" ca="1" si="447"/>
        <v>-41.29</v>
      </c>
      <c r="CF170" s="31">
        <f t="shared" ca="1" si="448"/>
        <v>-226.43</v>
      </c>
      <c r="CG170" s="31">
        <f t="shared" ca="1" si="449"/>
        <v>-8.57</v>
      </c>
      <c r="CH170" s="31">
        <f t="shared" ca="1" si="450"/>
        <v>-39.57</v>
      </c>
      <c r="CI170" s="31">
        <f t="shared" ca="1" si="451"/>
        <v>-63.29</v>
      </c>
      <c r="CJ170" s="31">
        <f t="shared" ca="1" si="452"/>
        <v>-69.790000000000006</v>
      </c>
      <c r="CK170" s="32">
        <f t="shared" ca="1" si="466"/>
        <v>41.87</v>
      </c>
      <c r="CL170" s="32">
        <f t="shared" ca="1" si="467"/>
        <v>0</v>
      </c>
      <c r="CM170" s="32">
        <f t="shared" ca="1" si="468"/>
        <v>5.46</v>
      </c>
      <c r="CN170" s="32">
        <f t="shared" ca="1" si="469"/>
        <v>37.74</v>
      </c>
      <c r="CO170" s="32">
        <f t="shared" ca="1" si="470"/>
        <v>19.260000000000002</v>
      </c>
      <c r="CP170" s="32">
        <f t="shared" ca="1" si="471"/>
        <v>0.74</v>
      </c>
      <c r="CQ170" s="32">
        <f t="shared" ca="1" si="472"/>
        <v>4.93</v>
      </c>
      <c r="CR170" s="32">
        <f t="shared" ca="1" si="473"/>
        <v>27.01</v>
      </c>
      <c r="CS170" s="32">
        <f t="shared" ca="1" si="474"/>
        <v>1.02</v>
      </c>
      <c r="CT170" s="32">
        <f t="shared" ca="1" si="475"/>
        <v>4.72</v>
      </c>
      <c r="CU170" s="32">
        <f t="shared" ca="1" si="476"/>
        <v>7.55</v>
      </c>
      <c r="CV170" s="32">
        <f t="shared" ca="1" si="477"/>
        <v>8.33</v>
      </c>
      <c r="CW170" s="31">
        <f t="shared" ca="1" si="478"/>
        <v>-276.31</v>
      </c>
      <c r="CX170" s="31">
        <f t="shared" ca="1" si="479"/>
        <v>0</v>
      </c>
      <c r="CY170" s="31">
        <f t="shared" ca="1" si="480"/>
        <v>-36.07</v>
      </c>
      <c r="CZ170" s="31">
        <f t="shared" ca="1" si="481"/>
        <v>-271.75</v>
      </c>
      <c r="DA170" s="31">
        <f t="shared" ca="1" si="482"/>
        <v>-138.71</v>
      </c>
      <c r="DB170" s="31">
        <f t="shared" ca="1" si="483"/>
        <v>-5.34</v>
      </c>
      <c r="DC170" s="31">
        <f t="shared" ca="1" si="484"/>
        <v>-36.72</v>
      </c>
      <c r="DD170" s="31">
        <f t="shared" ca="1" si="485"/>
        <v>-201.38000000000002</v>
      </c>
      <c r="DE170" s="31">
        <f t="shared" ca="1" si="486"/>
        <v>-7.620000000000001</v>
      </c>
      <c r="DF170" s="31">
        <f t="shared" ca="1" si="487"/>
        <v>-32.96</v>
      </c>
      <c r="DG170" s="31">
        <f t="shared" ca="1" si="488"/>
        <v>-52.72</v>
      </c>
      <c r="DH170" s="31">
        <f t="shared" ca="1" si="489"/>
        <v>-58.13000000000001</v>
      </c>
      <c r="DI170" s="32">
        <f t="shared" ca="1" si="368"/>
        <v>-13.82</v>
      </c>
      <c r="DJ170" s="32">
        <f t="shared" ca="1" si="369"/>
        <v>0</v>
      </c>
      <c r="DK170" s="32">
        <f t="shared" ca="1" si="370"/>
        <v>-1.8</v>
      </c>
      <c r="DL170" s="32">
        <f t="shared" ca="1" si="371"/>
        <v>-13.59</v>
      </c>
      <c r="DM170" s="32">
        <f t="shared" ca="1" si="372"/>
        <v>-6.94</v>
      </c>
      <c r="DN170" s="32">
        <f t="shared" ca="1" si="373"/>
        <v>-0.27</v>
      </c>
      <c r="DO170" s="32">
        <f t="shared" ca="1" si="374"/>
        <v>-1.84</v>
      </c>
      <c r="DP170" s="32">
        <f t="shared" ca="1" si="375"/>
        <v>-10.07</v>
      </c>
      <c r="DQ170" s="32">
        <f t="shared" ca="1" si="376"/>
        <v>-0.38</v>
      </c>
      <c r="DR170" s="32">
        <f t="shared" ca="1" si="377"/>
        <v>-1.65</v>
      </c>
      <c r="DS170" s="32">
        <f t="shared" ca="1" si="378"/>
        <v>-2.64</v>
      </c>
      <c r="DT170" s="32">
        <f t="shared" ca="1" si="379"/>
        <v>-2.91</v>
      </c>
      <c r="DU170" s="31">
        <f t="shared" ca="1" si="380"/>
        <v>-37.35</v>
      </c>
      <c r="DV170" s="31">
        <f t="shared" ca="1" si="381"/>
        <v>0</v>
      </c>
      <c r="DW170" s="31">
        <f t="shared" ca="1" si="382"/>
        <v>-4.74</v>
      </c>
      <c r="DX170" s="31">
        <f t="shared" ca="1" si="383"/>
        <v>-35.21</v>
      </c>
      <c r="DY170" s="31">
        <f t="shared" ca="1" si="384"/>
        <v>-17.72</v>
      </c>
      <c r="DZ170" s="31">
        <f t="shared" ca="1" si="385"/>
        <v>-0.67</v>
      </c>
      <c r="EA170" s="31">
        <f t="shared" ca="1" si="386"/>
        <v>-4.55</v>
      </c>
      <c r="EB170" s="31">
        <f t="shared" ca="1" si="387"/>
        <v>-24.58</v>
      </c>
      <c r="EC170" s="31">
        <f t="shared" ca="1" si="388"/>
        <v>-0.92</v>
      </c>
      <c r="ED170" s="31">
        <f t="shared" ca="1" si="389"/>
        <v>-3.9</v>
      </c>
      <c r="EE170" s="31">
        <f t="shared" ca="1" si="390"/>
        <v>-6.14</v>
      </c>
      <c r="EF170" s="31">
        <f t="shared" ca="1" si="391"/>
        <v>-6.66</v>
      </c>
      <c r="EG170" s="32">
        <f t="shared" ca="1" si="392"/>
        <v>-327.48</v>
      </c>
      <c r="EH170" s="32">
        <f t="shared" ca="1" si="393"/>
        <v>0</v>
      </c>
      <c r="EI170" s="32">
        <f t="shared" ca="1" si="394"/>
        <v>-42.61</v>
      </c>
      <c r="EJ170" s="32">
        <f t="shared" ca="1" si="395"/>
        <v>-320.54999999999995</v>
      </c>
      <c r="EK170" s="32">
        <f t="shared" ca="1" si="396"/>
        <v>-163.37</v>
      </c>
      <c r="EL170" s="32">
        <f t="shared" ca="1" si="397"/>
        <v>-6.2799999999999994</v>
      </c>
      <c r="EM170" s="32">
        <f t="shared" ca="1" si="398"/>
        <v>-43.11</v>
      </c>
      <c r="EN170" s="32">
        <f t="shared" ca="1" si="399"/>
        <v>-236.03000000000003</v>
      </c>
      <c r="EO170" s="32">
        <f t="shared" ca="1" si="400"/>
        <v>-8.9200000000000017</v>
      </c>
      <c r="EP170" s="32">
        <f t="shared" ca="1" si="401"/>
        <v>-38.51</v>
      </c>
      <c r="EQ170" s="32">
        <f t="shared" ca="1" si="402"/>
        <v>-61.5</v>
      </c>
      <c r="ER170" s="32">
        <f t="shared" ca="1" si="403"/>
        <v>-67.7</v>
      </c>
    </row>
    <row r="171" spans="1:148" x14ac:dyDescent="0.25">
      <c r="A171" t="s">
        <v>548</v>
      </c>
      <c r="B171" s="1" t="s">
        <v>87</v>
      </c>
      <c r="C171" t="str">
        <f t="shared" ca="1" si="366"/>
        <v>WEY1</v>
      </c>
      <c r="D171" t="str">
        <f t="shared" ca="1" si="367"/>
        <v>Weyerhaeuser</v>
      </c>
      <c r="O171" s="48">
        <v>1343.0661302000001</v>
      </c>
      <c r="P171" s="48">
        <v>1075.3523869999999</v>
      </c>
      <c r="Q171" s="32"/>
      <c r="R171" s="32"/>
      <c r="S171" s="32"/>
      <c r="T171" s="32"/>
      <c r="U171" s="32"/>
      <c r="V171" s="32"/>
      <c r="W171" s="32"/>
      <c r="X171" s="32"/>
      <c r="Y171" s="32"/>
      <c r="Z171" s="32"/>
      <c r="AA171" s="32">
        <v>22151.89</v>
      </c>
      <c r="AB171" s="32">
        <v>27797.97</v>
      </c>
      <c r="AM171" s="2">
        <v>-4.04</v>
      </c>
      <c r="AN171" s="2">
        <v>-4.04</v>
      </c>
      <c r="AO171" s="33"/>
      <c r="AP171" s="33"/>
      <c r="AQ171" s="33"/>
      <c r="AR171" s="33"/>
      <c r="AS171" s="33"/>
      <c r="AT171" s="33"/>
      <c r="AU171" s="33"/>
      <c r="AV171" s="33"/>
      <c r="AW171" s="33"/>
      <c r="AX171" s="33"/>
      <c r="AY171" s="33">
        <v>-894.94</v>
      </c>
      <c r="AZ171" s="33">
        <v>-1123.04</v>
      </c>
      <c r="BA171" s="31">
        <f t="shared" si="454"/>
        <v>0</v>
      </c>
      <c r="BB171" s="31">
        <f t="shared" si="455"/>
        <v>0</v>
      </c>
      <c r="BC171" s="31">
        <f t="shared" si="456"/>
        <v>0</v>
      </c>
      <c r="BD171" s="31">
        <f t="shared" si="457"/>
        <v>0</v>
      </c>
      <c r="BE171" s="31">
        <f t="shared" si="458"/>
        <v>0</v>
      </c>
      <c r="BF171" s="31">
        <f t="shared" si="459"/>
        <v>0</v>
      </c>
      <c r="BG171" s="31">
        <f t="shared" si="460"/>
        <v>0</v>
      </c>
      <c r="BH171" s="31">
        <f t="shared" si="461"/>
        <v>0</v>
      </c>
      <c r="BI171" s="31">
        <f t="shared" si="462"/>
        <v>0</v>
      </c>
      <c r="BJ171" s="31">
        <f t="shared" si="463"/>
        <v>0</v>
      </c>
      <c r="BK171" s="31">
        <f t="shared" si="464"/>
        <v>62.03</v>
      </c>
      <c r="BL171" s="31">
        <f t="shared" si="465"/>
        <v>77.83</v>
      </c>
      <c r="BM171" s="6">
        <f t="shared" ca="1" si="453"/>
        <v>-0.12</v>
      </c>
      <c r="BN171" s="6">
        <f t="shared" ca="1" si="453"/>
        <v>-0.12</v>
      </c>
      <c r="BO171" s="6">
        <f t="shared" ca="1" si="453"/>
        <v>-0.12</v>
      </c>
      <c r="BP171" s="6">
        <f t="shared" ca="1" si="453"/>
        <v>-0.12</v>
      </c>
      <c r="BQ171" s="6">
        <f t="shared" ca="1" si="453"/>
        <v>-0.12</v>
      </c>
      <c r="BR171" s="6">
        <f t="shared" ca="1" si="453"/>
        <v>-0.12</v>
      </c>
      <c r="BS171" s="6">
        <f t="shared" ca="1" si="453"/>
        <v>-0.12</v>
      </c>
      <c r="BT171" s="6">
        <f t="shared" ca="1" si="453"/>
        <v>-0.12</v>
      </c>
      <c r="BU171" s="6">
        <f t="shared" ca="1" si="453"/>
        <v>-0.12</v>
      </c>
      <c r="BV171" s="6">
        <f t="shared" ca="1" si="453"/>
        <v>-0.12</v>
      </c>
      <c r="BW171" s="6">
        <f t="shared" ca="1" si="453"/>
        <v>-0.12</v>
      </c>
      <c r="BX171" s="6">
        <f t="shared" ca="1" si="453"/>
        <v>-0.12</v>
      </c>
      <c r="BY171" s="31">
        <f t="shared" ca="1" si="441"/>
        <v>0</v>
      </c>
      <c r="BZ171" s="31">
        <f t="shared" ca="1" si="442"/>
        <v>0</v>
      </c>
      <c r="CA171" s="31">
        <f t="shared" ca="1" si="443"/>
        <v>0</v>
      </c>
      <c r="CB171" s="31">
        <f t="shared" ca="1" si="444"/>
        <v>0</v>
      </c>
      <c r="CC171" s="31">
        <f t="shared" ca="1" si="445"/>
        <v>0</v>
      </c>
      <c r="CD171" s="31">
        <f t="shared" ca="1" si="446"/>
        <v>0</v>
      </c>
      <c r="CE171" s="31">
        <f t="shared" ca="1" si="447"/>
        <v>0</v>
      </c>
      <c r="CF171" s="31">
        <f t="shared" ca="1" si="448"/>
        <v>0</v>
      </c>
      <c r="CG171" s="31">
        <f t="shared" ca="1" si="449"/>
        <v>0</v>
      </c>
      <c r="CH171" s="31">
        <f t="shared" ca="1" si="450"/>
        <v>0</v>
      </c>
      <c r="CI171" s="31">
        <f t="shared" ca="1" si="451"/>
        <v>-2658.23</v>
      </c>
      <c r="CJ171" s="31">
        <f t="shared" ca="1" si="452"/>
        <v>-3335.76</v>
      </c>
      <c r="CK171" s="32">
        <f t="shared" ca="1" si="466"/>
        <v>0</v>
      </c>
      <c r="CL171" s="32">
        <f t="shared" ca="1" si="467"/>
        <v>0</v>
      </c>
      <c r="CM171" s="32">
        <f t="shared" ca="1" si="468"/>
        <v>0</v>
      </c>
      <c r="CN171" s="32">
        <f t="shared" ca="1" si="469"/>
        <v>0</v>
      </c>
      <c r="CO171" s="32">
        <f t="shared" ca="1" si="470"/>
        <v>0</v>
      </c>
      <c r="CP171" s="32">
        <f t="shared" ca="1" si="471"/>
        <v>0</v>
      </c>
      <c r="CQ171" s="32">
        <f t="shared" ca="1" si="472"/>
        <v>0</v>
      </c>
      <c r="CR171" s="32">
        <f t="shared" ca="1" si="473"/>
        <v>0</v>
      </c>
      <c r="CS171" s="32">
        <f t="shared" ca="1" si="474"/>
        <v>0</v>
      </c>
      <c r="CT171" s="32">
        <f t="shared" ca="1" si="475"/>
        <v>0</v>
      </c>
      <c r="CU171" s="32">
        <f t="shared" ca="1" si="476"/>
        <v>121.84</v>
      </c>
      <c r="CV171" s="32">
        <f t="shared" ca="1" si="477"/>
        <v>152.88999999999999</v>
      </c>
      <c r="CW171" s="31">
        <f t="shared" ca="1" si="478"/>
        <v>0</v>
      </c>
      <c r="CX171" s="31">
        <f t="shared" ca="1" si="479"/>
        <v>0</v>
      </c>
      <c r="CY171" s="31">
        <f t="shared" ca="1" si="480"/>
        <v>0</v>
      </c>
      <c r="CZ171" s="31">
        <f t="shared" ca="1" si="481"/>
        <v>0</v>
      </c>
      <c r="DA171" s="31">
        <f t="shared" ca="1" si="482"/>
        <v>0</v>
      </c>
      <c r="DB171" s="31">
        <f t="shared" ca="1" si="483"/>
        <v>0</v>
      </c>
      <c r="DC171" s="31">
        <f t="shared" ca="1" si="484"/>
        <v>0</v>
      </c>
      <c r="DD171" s="31">
        <f t="shared" ca="1" si="485"/>
        <v>0</v>
      </c>
      <c r="DE171" s="31">
        <f t="shared" ca="1" si="486"/>
        <v>0</v>
      </c>
      <c r="DF171" s="31">
        <f t="shared" ca="1" si="487"/>
        <v>0</v>
      </c>
      <c r="DG171" s="31">
        <f t="shared" ca="1" si="488"/>
        <v>-1703.4799999999998</v>
      </c>
      <c r="DH171" s="31">
        <f t="shared" ca="1" si="489"/>
        <v>-2137.6600000000003</v>
      </c>
      <c r="DI171" s="32">
        <f t="shared" ca="1" si="368"/>
        <v>0</v>
      </c>
      <c r="DJ171" s="32">
        <f t="shared" ca="1" si="369"/>
        <v>0</v>
      </c>
      <c r="DK171" s="32">
        <f t="shared" ca="1" si="370"/>
        <v>0</v>
      </c>
      <c r="DL171" s="32">
        <f t="shared" ca="1" si="371"/>
        <v>0</v>
      </c>
      <c r="DM171" s="32">
        <f t="shared" ca="1" si="372"/>
        <v>0</v>
      </c>
      <c r="DN171" s="32">
        <f t="shared" ca="1" si="373"/>
        <v>0</v>
      </c>
      <c r="DO171" s="32">
        <f t="shared" ca="1" si="374"/>
        <v>0</v>
      </c>
      <c r="DP171" s="32">
        <f t="shared" ca="1" si="375"/>
        <v>0</v>
      </c>
      <c r="DQ171" s="32">
        <f t="shared" ca="1" si="376"/>
        <v>0</v>
      </c>
      <c r="DR171" s="32">
        <f t="shared" ca="1" si="377"/>
        <v>0</v>
      </c>
      <c r="DS171" s="32">
        <f t="shared" ca="1" si="378"/>
        <v>-85.17</v>
      </c>
      <c r="DT171" s="32">
        <f t="shared" ca="1" si="379"/>
        <v>-106.88</v>
      </c>
      <c r="DU171" s="31">
        <f t="shared" ca="1" si="380"/>
        <v>0</v>
      </c>
      <c r="DV171" s="31">
        <f t="shared" ca="1" si="381"/>
        <v>0</v>
      </c>
      <c r="DW171" s="31">
        <f t="shared" ca="1" si="382"/>
        <v>0</v>
      </c>
      <c r="DX171" s="31">
        <f t="shared" ca="1" si="383"/>
        <v>0</v>
      </c>
      <c r="DY171" s="31">
        <f t="shared" ca="1" si="384"/>
        <v>0</v>
      </c>
      <c r="DZ171" s="31">
        <f t="shared" ca="1" si="385"/>
        <v>0</v>
      </c>
      <c r="EA171" s="31">
        <f t="shared" ca="1" si="386"/>
        <v>0</v>
      </c>
      <c r="EB171" s="31">
        <f t="shared" ca="1" si="387"/>
        <v>0</v>
      </c>
      <c r="EC171" s="31">
        <f t="shared" ca="1" si="388"/>
        <v>0</v>
      </c>
      <c r="ED171" s="31">
        <f t="shared" ca="1" si="389"/>
        <v>0</v>
      </c>
      <c r="EE171" s="31">
        <f t="shared" ca="1" si="390"/>
        <v>-198.33</v>
      </c>
      <c r="EF171" s="31">
        <f t="shared" ca="1" si="391"/>
        <v>-244.93</v>
      </c>
      <c r="EG171" s="32">
        <f t="shared" ca="1" si="392"/>
        <v>0</v>
      </c>
      <c r="EH171" s="32">
        <f t="shared" ca="1" si="393"/>
        <v>0</v>
      </c>
      <c r="EI171" s="32">
        <f t="shared" ca="1" si="394"/>
        <v>0</v>
      </c>
      <c r="EJ171" s="32">
        <f t="shared" ca="1" si="395"/>
        <v>0</v>
      </c>
      <c r="EK171" s="32">
        <f t="shared" ca="1" si="396"/>
        <v>0</v>
      </c>
      <c r="EL171" s="32">
        <f t="shared" ca="1" si="397"/>
        <v>0</v>
      </c>
      <c r="EM171" s="32">
        <f t="shared" ca="1" si="398"/>
        <v>0</v>
      </c>
      <c r="EN171" s="32">
        <f t="shared" ca="1" si="399"/>
        <v>0</v>
      </c>
      <c r="EO171" s="32">
        <f t="shared" ca="1" si="400"/>
        <v>0</v>
      </c>
      <c r="EP171" s="32">
        <f t="shared" ca="1" si="401"/>
        <v>0</v>
      </c>
      <c r="EQ171" s="32">
        <f t="shared" ca="1" si="402"/>
        <v>-1986.9799999999998</v>
      </c>
      <c r="ER171" s="32">
        <f t="shared" ca="1" si="403"/>
        <v>-2489.4700000000003</v>
      </c>
    </row>
    <row r="172" spans="1:148" x14ac:dyDescent="0.25">
      <c r="A172" t="s">
        <v>525</v>
      </c>
      <c r="B172" s="1" t="s">
        <v>87</v>
      </c>
      <c r="C172" t="str">
        <f t="shared" ca="1" si="366"/>
        <v>WEY1</v>
      </c>
      <c r="D172" t="str">
        <f t="shared" ca="1" si="367"/>
        <v>Weyerhaeuser</v>
      </c>
      <c r="E172" s="48">
        <v>1210.6435018</v>
      </c>
      <c r="F172" s="48">
        <v>1495.7475939999999</v>
      </c>
      <c r="G172" s="48">
        <v>1274.6702353999999</v>
      </c>
      <c r="H172" s="48">
        <v>751.19736039999998</v>
      </c>
      <c r="I172" s="48">
        <v>1073.1167192</v>
      </c>
      <c r="J172" s="48">
        <v>1062.3626469999999</v>
      </c>
      <c r="K172" s="48">
        <v>1405.0954938</v>
      </c>
      <c r="L172" s="48">
        <v>1172.8077427999999</v>
      </c>
      <c r="M172" s="48">
        <v>1231.7266752</v>
      </c>
      <c r="N172" s="48">
        <v>1217.8095866000001</v>
      </c>
      <c r="Q172" s="32">
        <v>24289.33</v>
      </c>
      <c r="R172" s="32">
        <v>26211.07</v>
      </c>
      <c r="S172" s="32">
        <v>19009.900000000001</v>
      </c>
      <c r="T172" s="32">
        <v>10368.790000000001</v>
      </c>
      <c r="U172" s="32">
        <v>16817.099999999999</v>
      </c>
      <c r="V172" s="32">
        <v>16648.29</v>
      </c>
      <c r="W172" s="32">
        <v>26117.48</v>
      </c>
      <c r="X172" s="32">
        <v>20360.490000000002</v>
      </c>
      <c r="Y172" s="32">
        <v>21540.61</v>
      </c>
      <c r="Z172" s="32">
        <v>33045.42</v>
      </c>
      <c r="AA172" s="32"/>
      <c r="AB172" s="32"/>
      <c r="AC172" s="2">
        <v>-4.04</v>
      </c>
      <c r="AD172" s="2">
        <v>-4.04</v>
      </c>
      <c r="AE172" s="2">
        <v>-4.04</v>
      </c>
      <c r="AF172" s="2">
        <v>-4.04</v>
      </c>
      <c r="AG172" s="2">
        <v>-4.04</v>
      </c>
      <c r="AH172" s="2">
        <v>-4.04</v>
      </c>
      <c r="AI172" s="2">
        <v>-4.04</v>
      </c>
      <c r="AJ172" s="2">
        <v>-4.04</v>
      </c>
      <c r="AK172" s="2">
        <v>-4.04</v>
      </c>
      <c r="AL172" s="2">
        <v>-4.04</v>
      </c>
      <c r="AO172" s="33">
        <v>-981.29</v>
      </c>
      <c r="AP172" s="33">
        <v>-1058.93</v>
      </c>
      <c r="AQ172" s="33">
        <v>-768</v>
      </c>
      <c r="AR172" s="33">
        <v>-418.9</v>
      </c>
      <c r="AS172" s="33">
        <v>-679.41</v>
      </c>
      <c r="AT172" s="33">
        <v>-672.59</v>
      </c>
      <c r="AU172" s="33">
        <v>-1055.1500000000001</v>
      </c>
      <c r="AV172" s="33">
        <v>-822.56</v>
      </c>
      <c r="AW172" s="33">
        <v>-870.24</v>
      </c>
      <c r="AX172" s="33">
        <v>-1335.03</v>
      </c>
      <c r="AY172" s="33"/>
      <c r="AZ172" s="33"/>
      <c r="BA172" s="31">
        <f t="shared" si="454"/>
        <v>17</v>
      </c>
      <c r="BB172" s="31">
        <f t="shared" si="455"/>
        <v>18.350000000000001</v>
      </c>
      <c r="BC172" s="31">
        <f t="shared" si="456"/>
        <v>13.31</v>
      </c>
      <c r="BD172" s="31">
        <f t="shared" si="457"/>
        <v>41.48</v>
      </c>
      <c r="BE172" s="31">
        <f t="shared" si="458"/>
        <v>67.27</v>
      </c>
      <c r="BF172" s="31">
        <f t="shared" si="459"/>
        <v>66.59</v>
      </c>
      <c r="BG172" s="31">
        <f t="shared" si="460"/>
        <v>141.03</v>
      </c>
      <c r="BH172" s="31">
        <f t="shared" si="461"/>
        <v>109.95</v>
      </c>
      <c r="BI172" s="31">
        <f t="shared" si="462"/>
        <v>116.32</v>
      </c>
      <c r="BJ172" s="31">
        <f t="shared" si="463"/>
        <v>92.53</v>
      </c>
      <c r="BK172" s="31">
        <f t="shared" si="464"/>
        <v>0</v>
      </c>
      <c r="BL172" s="31">
        <f t="shared" si="465"/>
        <v>0</v>
      </c>
      <c r="BM172" s="6">
        <f t="shared" ca="1" si="453"/>
        <v>-0.12</v>
      </c>
      <c r="BN172" s="6">
        <f t="shared" ca="1" si="453"/>
        <v>-0.12</v>
      </c>
      <c r="BO172" s="6">
        <f t="shared" ca="1" si="453"/>
        <v>-0.12</v>
      </c>
      <c r="BP172" s="6">
        <f t="shared" ca="1" si="453"/>
        <v>-0.12</v>
      </c>
      <c r="BQ172" s="6">
        <f t="shared" ca="1" si="453"/>
        <v>-0.12</v>
      </c>
      <c r="BR172" s="6">
        <f t="shared" ca="1" si="453"/>
        <v>-0.12</v>
      </c>
      <c r="BS172" s="6">
        <f t="shared" ca="1" si="453"/>
        <v>-0.12</v>
      </c>
      <c r="BT172" s="6">
        <f t="shared" ca="1" si="453"/>
        <v>-0.12</v>
      </c>
      <c r="BU172" s="6">
        <f t="shared" ca="1" si="453"/>
        <v>-0.12</v>
      </c>
      <c r="BV172" s="6">
        <f t="shared" ca="1" si="453"/>
        <v>-0.12</v>
      </c>
      <c r="BW172" s="6">
        <f t="shared" ca="1" si="453"/>
        <v>-0.12</v>
      </c>
      <c r="BX172" s="6">
        <f t="shared" ca="1" si="453"/>
        <v>-0.12</v>
      </c>
      <c r="BY172" s="31">
        <f t="shared" ca="1" si="441"/>
        <v>-2914.72</v>
      </c>
      <c r="BZ172" s="31">
        <f t="shared" ca="1" si="442"/>
        <v>-3145.33</v>
      </c>
      <c r="CA172" s="31">
        <f t="shared" ca="1" si="443"/>
        <v>-2281.19</v>
      </c>
      <c r="CB172" s="31">
        <f t="shared" ca="1" si="444"/>
        <v>-1244.25</v>
      </c>
      <c r="CC172" s="31">
        <f t="shared" ca="1" si="445"/>
        <v>-2018.05</v>
      </c>
      <c r="CD172" s="31">
        <f t="shared" ca="1" si="446"/>
        <v>-1997.79</v>
      </c>
      <c r="CE172" s="31">
        <f t="shared" ca="1" si="447"/>
        <v>-3134.1</v>
      </c>
      <c r="CF172" s="31">
        <f t="shared" ca="1" si="448"/>
        <v>-2443.2600000000002</v>
      </c>
      <c r="CG172" s="31">
        <f t="shared" ca="1" si="449"/>
        <v>-2584.87</v>
      </c>
      <c r="CH172" s="31">
        <f t="shared" ca="1" si="450"/>
        <v>-3965.45</v>
      </c>
      <c r="CI172" s="31">
        <f t="shared" ca="1" si="451"/>
        <v>0</v>
      </c>
      <c r="CJ172" s="31">
        <f t="shared" ca="1" si="452"/>
        <v>0</v>
      </c>
      <c r="CK172" s="32">
        <f t="shared" ca="1" si="466"/>
        <v>133.59</v>
      </c>
      <c r="CL172" s="32">
        <f t="shared" ca="1" si="467"/>
        <v>144.16</v>
      </c>
      <c r="CM172" s="32">
        <f t="shared" ca="1" si="468"/>
        <v>104.55</v>
      </c>
      <c r="CN172" s="32">
        <f t="shared" ca="1" si="469"/>
        <v>57.03</v>
      </c>
      <c r="CO172" s="32">
        <f t="shared" ca="1" si="470"/>
        <v>92.49</v>
      </c>
      <c r="CP172" s="32">
        <f t="shared" ca="1" si="471"/>
        <v>91.57</v>
      </c>
      <c r="CQ172" s="32">
        <f t="shared" ca="1" si="472"/>
        <v>143.65</v>
      </c>
      <c r="CR172" s="32">
        <f t="shared" ca="1" si="473"/>
        <v>111.98</v>
      </c>
      <c r="CS172" s="32">
        <f t="shared" ca="1" si="474"/>
        <v>118.47</v>
      </c>
      <c r="CT172" s="32">
        <f t="shared" ca="1" si="475"/>
        <v>181.75</v>
      </c>
      <c r="CU172" s="32">
        <f t="shared" ca="1" si="476"/>
        <v>0</v>
      </c>
      <c r="CV172" s="32">
        <f t="shared" ca="1" si="477"/>
        <v>0</v>
      </c>
      <c r="CW172" s="31">
        <f t="shared" ca="1" si="478"/>
        <v>-1816.8399999999997</v>
      </c>
      <c r="CX172" s="31">
        <f t="shared" ca="1" si="479"/>
        <v>-1960.59</v>
      </c>
      <c r="CY172" s="31">
        <f t="shared" ca="1" si="480"/>
        <v>-1421.9499999999998</v>
      </c>
      <c r="CZ172" s="31">
        <f t="shared" ca="1" si="481"/>
        <v>-809.80000000000007</v>
      </c>
      <c r="DA172" s="31">
        <f t="shared" ca="1" si="482"/>
        <v>-1313.42</v>
      </c>
      <c r="DB172" s="31">
        <f t="shared" ca="1" si="483"/>
        <v>-1300.22</v>
      </c>
      <c r="DC172" s="31">
        <f t="shared" ca="1" si="484"/>
        <v>-2076.33</v>
      </c>
      <c r="DD172" s="31">
        <f t="shared" ca="1" si="485"/>
        <v>-1618.6700000000003</v>
      </c>
      <c r="DE172" s="31">
        <f t="shared" ca="1" si="486"/>
        <v>-1712.48</v>
      </c>
      <c r="DF172" s="31">
        <f t="shared" ca="1" si="487"/>
        <v>-2541.2000000000003</v>
      </c>
      <c r="DG172" s="31">
        <f t="shared" ca="1" si="488"/>
        <v>0</v>
      </c>
      <c r="DH172" s="31">
        <f t="shared" ca="1" si="489"/>
        <v>0</v>
      </c>
      <c r="DI172" s="32">
        <f t="shared" ca="1" si="368"/>
        <v>-90.84</v>
      </c>
      <c r="DJ172" s="32">
        <f t="shared" ca="1" si="369"/>
        <v>-98.03</v>
      </c>
      <c r="DK172" s="32">
        <f t="shared" ca="1" si="370"/>
        <v>-71.099999999999994</v>
      </c>
      <c r="DL172" s="32">
        <f t="shared" ca="1" si="371"/>
        <v>-40.49</v>
      </c>
      <c r="DM172" s="32">
        <f t="shared" ca="1" si="372"/>
        <v>-65.67</v>
      </c>
      <c r="DN172" s="32">
        <f t="shared" ca="1" si="373"/>
        <v>-65.010000000000005</v>
      </c>
      <c r="DO172" s="32">
        <f t="shared" ca="1" si="374"/>
        <v>-103.82</v>
      </c>
      <c r="DP172" s="32">
        <f t="shared" ca="1" si="375"/>
        <v>-80.930000000000007</v>
      </c>
      <c r="DQ172" s="32">
        <f t="shared" ca="1" si="376"/>
        <v>-85.62</v>
      </c>
      <c r="DR172" s="32">
        <f t="shared" ca="1" si="377"/>
        <v>-127.06</v>
      </c>
      <c r="DS172" s="32">
        <f t="shared" ca="1" si="378"/>
        <v>0</v>
      </c>
      <c r="DT172" s="32">
        <f t="shared" ca="1" si="379"/>
        <v>0</v>
      </c>
      <c r="DU172" s="31">
        <f t="shared" ca="1" si="380"/>
        <v>-245.59</v>
      </c>
      <c r="DV172" s="31">
        <f t="shared" ca="1" si="381"/>
        <v>-261.29000000000002</v>
      </c>
      <c r="DW172" s="31">
        <f t="shared" ca="1" si="382"/>
        <v>-186.97</v>
      </c>
      <c r="DX172" s="31">
        <f t="shared" ca="1" si="383"/>
        <v>-104.93</v>
      </c>
      <c r="DY172" s="31">
        <f t="shared" ca="1" si="384"/>
        <v>-167.77</v>
      </c>
      <c r="DZ172" s="31">
        <f t="shared" ca="1" si="385"/>
        <v>-163.61000000000001</v>
      </c>
      <c r="EA172" s="31">
        <f t="shared" ca="1" si="386"/>
        <v>-257.44</v>
      </c>
      <c r="EB172" s="31">
        <f t="shared" ca="1" si="387"/>
        <v>-197.61</v>
      </c>
      <c r="EC172" s="31">
        <f t="shared" ca="1" si="388"/>
        <v>-205.8</v>
      </c>
      <c r="ED172" s="31">
        <f t="shared" ca="1" si="389"/>
        <v>-300.7</v>
      </c>
      <c r="EE172" s="31">
        <f t="shared" ca="1" si="390"/>
        <v>0</v>
      </c>
      <c r="EF172" s="31">
        <f t="shared" ca="1" si="391"/>
        <v>0</v>
      </c>
      <c r="EG172" s="32">
        <f t="shared" ca="1" si="392"/>
        <v>-2153.2699999999995</v>
      </c>
      <c r="EH172" s="32">
        <f t="shared" ca="1" si="393"/>
        <v>-2319.91</v>
      </c>
      <c r="EI172" s="32">
        <f t="shared" ca="1" si="394"/>
        <v>-1680.0199999999998</v>
      </c>
      <c r="EJ172" s="32">
        <f t="shared" ca="1" si="395"/>
        <v>-955.22</v>
      </c>
      <c r="EK172" s="32">
        <f t="shared" ca="1" si="396"/>
        <v>-1546.8600000000001</v>
      </c>
      <c r="EL172" s="32">
        <f t="shared" ca="1" si="397"/>
        <v>-1528.8400000000001</v>
      </c>
      <c r="EM172" s="32">
        <f t="shared" ca="1" si="398"/>
        <v>-2437.59</v>
      </c>
      <c r="EN172" s="32">
        <f t="shared" ca="1" si="399"/>
        <v>-1897.2100000000005</v>
      </c>
      <c r="EO172" s="32">
        <f t="shared" ca="1" si="400"/>
        <v>-2003.8999999999999</v>
      </c>
      <c r="EP172" s="32">
        <f t="shared" ca="1" si="401"/>
        <v>-2968.96</v>
      </c>
      <c r="EQ172" s="32">
        <f t="shared" ca="1" si="402"/>
        <v>0</v>
      </c>
      <c r="ER172" s="32">
        <f t="shared" ca="1" si="403"/>
        <v>0</v>
      </c>
    </row>
    <row r="174" spans="1:148" x14ac:dyDescent="0.25">
      <c r="A174" t="s">
        <v>559</v>
      </c>
    </row>
    <row r="175" spans="1:148" x14ac:dyDescent="0.25">
      <c r="A175" t="s">
        <v>570</v>
      </c>
    </row>
    <row r="176" spans="1:148" x14ac:dyDescent="0.25">
      <c r="A176" t="s">
        <v>560</v>
      </c>
    </row>
    <row r="177" spans="1:1" x14ac:dyDescent="0.25">
      <c r="A177" t="s">
        <v>561</v>
      </c>
    </row>
    <row r="178" spans="1:1" x14ac:dyDescent="0.25">
      <c r="A178" t="s">
        <v>562</v>
      </c>
    </row>
    <row r="179" spans="1:1" x14ac:dyDescent="0.25">
      <c r="A179" t="s">
        <v>563</v>
      </c>
    </row>
    <row r="180" spans="1:1" x14ac:dyDescent="0.25">
      <c r="A180" t="s">
        <v>564</v>
      </c>
    </row>
  </sheetData>
  <sortState xmlns:xlrd2="http://schemas.microsoft.com/office/spreadsheetml/2017/richdata2" ref="B5:FF167">
    <sortCondition ref="B5:B167"/>
  </sortState>
  <mergeCells count="8">
    <mergeCell ref="EQ3:ER3"/>
    <mergeCell ref="DS3:DT3"/>
    <mergeCell ref="DG3:DH3"/>
    <mergeCell ref="BK2:BL2"/>
    <mergeCell ref="O3:P3"/>
    <mergeCell ref="AA3:AB3"/>
    <mergeCell ref="AY3:AZ3"/>
    <mergeCell ref="CI3:CJ3"/>
  </mergeCells>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3"/>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48" customWidth="1"/>
    <col min="17" max="28" width="12.7109375" style="31" customWidth="1"/>
    <col min="29" max="40" width="12.7109375" style="52" customWidth="1"/>
    <col min="41" max="52" width="12.7109375" style="2" customWidth="1"/>
    <col min="53" max="64" width="12.7109375" style="52" customWidth="1"/>
    <col min="65" max="88" width="12.7109375" style="31" customWidth="1"/>
    <col min="89" max="100" width="12.7109375" style="3" customWidth="1"/>
    <col min="101" max="112" width="12.7109375" style="31" customWidth="1"/>
    <col min="113" max="124" width="12.7109375" style="31"/>
    <col min="125" max="148" width="12.7109375" style="52"/>
  </cols>
  <sheetData>
    <row r="1" spans="1:148" x14ac:dyDescent="0.25">
      <c r="A1" s="22" t="s">
        <v>542</v>
      </c>
      <c r="Q1" s="52"/>
      <c r="R1" s="52"/>
      <c r="S1" s="52"/>
      <c r="T1" s="52"/>
      <c r="U1" s="52"/>
      <c r="V1" s="52"/>
      <c r="W1" s="52"/>
      <c r="X1" s="52"/>
      <c r="Y1" s="52"/>
      <c r="Z1" s="52"/>
      <c r="AA1" s="52"/>
      <c r="AB1" s="52"/>
      <c r="AO1"/>
      <c r="AP1"/>
      <c r="AQ1"/>
      <c r="AR1"/>
      <c r="AS1"/>
      <c r="AT1"/>
      <c r="AU1"/>
      <c r="AV1"/>
      <c r="AW1"/>
      <c r="AX1"/>
      <c r="AY1"/>
      <c r="AZ1"/>
      <c r="BM1" s="52"/>
      <c r="BN1" s="52"/>
      <c r="BO1" s="52"/>
      <c r="BP1" s="52"/>
      <c r="BQ1" s="52"/>
      <c r="BR1" s="52"/>
      <c r="BS1" s="52"/>
      <c r="BT1" s="52"/>
      <c r="BU1" s="52"/>
      <c r="BV1" s="52"/>
      <c r="BW1" s="52"/>
      <c r="BX1" s="52"/>
      <c r="BY1" s="52"/>
      <c r="BZ1" s="52"/>
      <c r="CA1" s="52"/>
      <c r="CB1" s="52"/>
      <c r="CC1" s="52"/>
      <c r="CD1" s="52"/>
      <c r="CE1" s="52"/>
      <c r="CF1" s="52"/>
      <c r="CG1" s="52"/>
      <c r="CH1" s="52"/>
      <c r="CI1" s="52"/>
      <c r="CJ1" s="52"/>
      <c r="CK1"/>
      <c r="CL1"/>
      <c r="CM1"/>
      <c r="CN1"/>
      <c r="CO1"/>
      <c r="CP1"/>
      <c r="CQ1"/>
      <c r="CR1"/>
      <c r="CS1"/>
      <c r="CT1"/>
      <c r="CU1"/>
      <c r="CV1"/>
      <c r="CW1" s="52"/>
      <c r="CX1" s="52"/>
      <c r="CY1" s="52"/>
      <c r="CZ1" s="52"/>
      <c r="DA1" s="52"/>
      <c r="DB1" s="52"/>
      <c r="DC1" s="52"/>
      <c r="DD1" s="52"/>
      <c r="DE1" s="52"/>
      <c r="DF1" s="52"/>
      <c r="DG1" s="52"/>
      <c r="DH1" s="52"/>
      <c r="DI1" s="52"/>
      <c r="DJ1" s="52"/>
      <c r="DK1" s="52"/>
      <c r="DL1" s="52"/>
      <c r="DM1" s="52"/>
      <c r="DN1" s="52"/>
      <c r="DO1" s="52"/>
      <c r="DP1" s="52"/>
      <c r="DQ1" s="52"/>
      <c r="DR1" s="52"/>
      <c r="DS1" s="52"/>
      <c r="DT1" s="52"/>
    </row>
    <row r="2" spans="1:148" x14ac:dyDescent="0.25">
      <c r="A2" s="29" t="str">
        <f>'Module C Adjustments'!A2</f>
        <v>Estimate - October 19, 2020</v>
      </c>
      <c r="B2" s="22"/>
      <c r="E2" s="49" t="s">
        <v>0</v>
      </c>
      <c r="Q2" s="38" t="s">
        <v>536</v>
      </c>
      <c r="R2" s="38"/>
      <c r="S2" s="38"/>
      <c r="T2" s="38"/>
      <c r="U2" s="38"/>
      <c r="V2" s="38"/>
      <c r="W2" s="38"/>
      <c r="X2" s="38"/>
      <c r="Y2" s="38"/>
      <c r="Z2" s="39"/>
      <c r="AA2" s="40"/>
      <c r="AB2" s="39" t="s">
        <v>529</v>
      </c>
      <c r="AC2" s="58"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58" t="s">
        <v>3</v>
      </c>
      <c r="BB2" s="31"/>
      <c r="BC2" s="31"/>
      <c r="BD2" s="31"/>
      <c r="BE2" s="31"/>
      <c r="BF2" s="31"/>
      <c r="BG2" s="31"/>
      <c r="BH2" s="31"/>
      <c r="BI2" s="31"/>
      <c r="BJ2" s="31"/>
      <c r="BK2" s="31"/>
      <c r="BL2" s="23" t="s">
        <v>447</v>
      </c>
      <c r="BM2" s="38" t="s">
        <v>530</v>
      </c>
      <c r="BN2" s="38"/>
      <c r="BO2" s="38"/>
      <c r="BP2" s="38"/>
      <c r="BQ2" s="38"/>
      <c r="BR2" s="38"/>
      <c r="BS2" s="38"/>
      <c r="BT2" s="38"/>
      <c r="BU2" s="38"/>
      <c r="BV2" s="39"/>
      <c r="BW2" s="40"/>
      <c r="BX2" s="39" t="s">
        <v>528</v>
      </c>
      <c r="BY2" s="62" t="s">
        <v>531</v>
      </c>
      <c r="BZ2" s="62"/>
      <c r="CA2" s="62"/>
      <c r="CB2" s="62"/>
      <c r="CC2" s="62"/>
      <c r="CD2" s="62"/>
      <c r="CE2" s="62"/>
      <c r="CF2" s="62"/>
      <c r="CG2" s="62"/>
      <c r="CH2" s="30"/>
      <c r="CI2" s="63"/>
      <c r="CJ2" s="30" t="s">
        <v>532</v>
      </c>
      <c r="CK2" s="5" t="s">
        <v>5</v>
      </c>
      <c r="CL2" s="5"/>
      <c r="CM2" s="5"/>
      <c r="CN2" s="5"/>
      <c r="CO2" s="5"/>
      <c r="CP2" s="5"/>
      <c r="CQ2" s="5"/>
      <c r="CR2" s="5"/>
      <c r="CS2" s="5"/>
      <c r="CT2" s="5"/>
      <c r="CU2" s="5"/>
      <c r="CV2" s="5"/>
      <c r="CW2" s="58" t="s">
        <v>444</v>
      </c>
      <c r="DH2" s="23" t="s">
        <v>449</v>
      </c>
      <c r="DI2" s="53" t="s">
        <v>533</v>
      </c>
      <c r="DJ2" s="32"/>
      <c r="DK2" s="32"/>
      <c r="DL2" s="32"/>
      <c r="DM2" s="32"/>
      <c r="DN2" s="32"/>
      <c r="DO2" s="32"/>
      <c r="DP2" s="32"/>
      <c r="DQ2" s="32"/>
      <c r="DR2" s="32"/>
      <c r="DS2" s="32"/>
      <c r="DT2" s="24" t="s">
        <v>534</v>
      </c>
      <c r="DU2" s="58" t="s">
        <v>538</v>
      </c>
      <c r="DV2" s="58"/>
      <c r="DW2" s="58"/>
      <c r="DX2" s="58"/>
      <c r="DY2" s="58"/>
      <c r="DZ2" s="58"/>
      <c r="EA2" s="58"/>
      <c r="EB2" s="58"/>
      <c r="EC2" s="58"/>
      <c r="ED2" s="58"/>
      <c r="EE2" s="58"/>
      <c r="EF2" s="23" t="s">
        <v>535</v>
      </c>
      <c r="EG2" s="53" t="s">
        <v>539</v>
      </c>
      <c r="EH2" s="53"/>
      <c r="EI2" s="53"/>
      <c r="EJ2" s="53"/>
      <c r="EK2" s="53"/>
      <c r="EL2" s="53"/>
      <c r="EM2" s="53"/>
      <c r="EN2" s="53"/>
      <c r="EO2" s="53"/>
      <c r="EP2" s="53"/>
      <c r="EQ2" s="53"/>
      <c r="ER2" s="24" t="s">
        <v>540</v>
      </c>
    </row>
    <row r="3" spans="1:148" x14ac:dyDescent="0.25">
      <c r="E3" s="61"/>
      <c r="F3" s="61"/>
      <c r="G3" s="61"/>
      <c r="H3" s="61"/>
      <c r="I3" s="61"/>
      <c r="J3" s="61"/>
      <c r="K3" s="61"/>
      <c r="L3" s="61"/>
      <c r="M3" s="61"/>
      <c r="N3" s="61"/>
      <c r="O3" s="71"/>
      <c r="P3" s="71"/>
      <c r="Q3" s="32"/>
      <c r="R3" s="32"/>
      <c r="S3" s="32"/>
      <c r="T3" s="32"/>
      <c r="U3" s="32"/>
      <c r="V3" s="32"/>
      <c r="W3" s="32"/>
      <c r="X3" s="32"/>
      <c r="Y3" s="32"/>
      <c r="Z3" s="32"/>
      <c r="AA3" s="32"/>
      <c r="AB3" s="32"/>
      <c r="AC3" s="62"/>
      <c r="AD3" s="62"/>
      <c r="AE3" s="62"/>
      <c r="AF3" s="62"/>
      <c r="AG3" s="62"/>
      <c r="AH3" s="62"/>
      <c r="AI3" s="62"/>
      <c r="AJ3" s="62"/>
      <c r="AK3" s="62"/>
      <c r="AL3" s="62"/>
      <c r="AM3" s="72"/>
      <c r="AN3" s="72"/>
      <c r="AO3" s="42"/>
      <c r="AP3" s="41"/>
      <c r="AQ3" s="41"/>
      <c r="AR3" s="41"/>
      <c r="AS3" s="41"/>
      <c r="AT3" s="41"/>
      <c r="AU3" s="41"/>
      <c r="AV3" s="41"/>
      <c r="AW3" s="41"/>
      <c r="AX3" s="41"/>
      <c r="AY3" s="41"/>
      <c r="AZ3" s="41"/>
      <c r="BA3" s="62"/>
      <c r="BB3" s="62"/>
      <c r="BC3" s="62"/>
      <c r="BD3" s="62"/>
      <c r="BE3" s="62"/>
      <c r="BF3" s="62"/>
      <c r="BG3" s="62"/>
      <c r="BH3" s="62"/>
      <c r="BI3" s="62"/>
      <c r="BJ3" s="62"/>
      <c r="BK3" s="72"/>
      <c r="BL3" s="72"/>
      <c r="BM3" s="32"/>
      <c r="BN3" s="32"/>
      <c r="BO3" s="32"/>
      <c r="BP3" s="32"/>
      <c r="BQ3" s="32"/>
      <c r="BR3" s="32"/>
      <c r="BS3" s="32"/>
      <c r="BT3" s="32"/>
      <c r="BU3" s="32"/>
      <c r="BV3" s="32"/>
      <c r="BW3" s="32"/>
      <c r="BX3" s="32"/>
      <c r="CK3" s="6"/>
      <c r="CL3" s="6"/>
      <c r="CM3" s="6"/>
      <c r="CN3" s="6"/>
      <c r="CO3" s="6"/>
      <c r="CP3" s="6"/>
      <c r="CQ3" s="6"/>
      <c r="CR3" s="6"/>
      <c r="CS3" s="6"/>
      <c r="CT3" s="6"/>
      <c r="CU3" s="6"/>
      <c r="CV3" s="6"/>
      <c r="CW3" s="62"/>
      <c r="CX3" s="62"/>
      <c r="CY3" s="62"/>
      <c r="CZ3" s="62"/>
      <c r="DA3" s="62"/>
      <c r="DB3" s="62"/>
      <c r="DC3" s="62"/>
      <c r="DD3" s="62"/>
      <c r="DE3" s="62"/>
      <c r="DF3" s="62"/>
      <c r="DG3" s="72"/>
      <c r="DH3" s="72"/>
      <c r="DI3" s="38"/>
      <c r="DJ3" s="38"/>
      <c r="DK3" s="38"/>
      <c r="DL3" s="38"/>
      <c r="DM3" s="38"/>
      <c r="DN3" s="38"/>
      <c r="DO3" s="38"/>
      <c r="DP3" s="38"/>
      <c r="DQ3" s="38"/>
      <c r="DR3" s="39"/>
      <c r="DS3" s="39"/>
      <c r="DT3" s="38"/>
      <c r="DU3" s="62"/>
      <c r="DV3" s="62"/>
      <c r="DW3" s="62"/>
      <c r="DX3" s="62"/>
      <c r="DY3" s="62"/>
      <c r="DZ3" s="62"/>
      <c r="EA3" s="62"/>
      <c r="EB3" s="62"/>
      <c r="EC3" s="62"/>
      <c r="ED3" s="62"/>
      <c r="EE3" s="72"/>
      <c r="EF3" s="72"/>
      <c r="EG3" s="38"/>
      <c r="EH3" s="38"/>
      <c r="EI3" s="38"/>
      <c r="EJ3" s="38"/>
      <c r="EK3" s="38"/>
      <c r="EL3" s="38"/>
      <c r="EM3" s="38"/>
      <c r="EN3" s="38"/>
      <c r="EO3" s="38"/>
      <c r="EP3" s="38"/>
      <c r="EQ3" s="70"/>
      <c r="ER3" s="70"/>
    </row>
    <row r="4" spans="1:148" s="7" customFormat="1" x14ac:dyDescent="0.25">
      <c r="A4" s="7" t="s">
        <v>8</v>
      </c>
      <c r="B4" s="1" t="s">
        <v>526</v>
      </c>
      <c r="C4" s="7" t="s">
        <v>9</v>
      </c>
      <c r="D4" s="7" t="s">
        <v>10</v>
      </c>
      <c r="E4" s="8">
        <v>42370</v>
      </c>
      <c r="F4" s="8">
        <v>42401</v>
      </c>
      <c r="G4" s="8">
        <v>42430</v>
      </c>
      <c r="H4" s="8">
        <v>42461</v>
      </c>
      <c r="I4" s="8">
        <v>42491</v>
      </c>
      <c r="J4" s="8">
        <v>42522</v>
      </c>
      <c r="K4" s="8">
        <v>42552</v>
      </c>
      <c r="L4" s="8">
        <v>42583</v>
      </c>
      <c r="M4" s="8">
        <v>42614</v>
      </c>
      <c r="N4" s="8">
        <v>42644</v>
      </c>
      <c r="O4" s="8">
        <v>42675</v>
      </c>
      <c r="P4" s="8">
        <v>42705</v>
      </c>
      <c r="Q4" s="9">
        <v>42370</v>
      </c>
      <c r="R4" s="9">
        <v>42401</v>
      </c>
      <c r="S4" s="9">
        <v>42430</v>
      </c>
      <c r="T4" s="9">
        <v>42461</v>
      </c>
      <c r="U4" s="9">
        <v>42491</v>
      </c>
      <c r="V4" s="9">
        <v>42522</v>
      </c>
      <c r="W4" s="9">
        <v>42552</v>
      </c>
      <c r="X4" s="9">
        <v>42583</v>
      </c>
      <c r="Y4" s="9">
        <v>42614</v>
      </c>
      <c r="Z4" s="9">
        <v>42644</v>
      </c>
      <c r="AA4" s="9">
        <v>42675</v>
      </c>
      <c r="AB4" s="9">
        <v>42705</v>
      </c>
      <c r="AC4" s="10">
        <v>42370</v>
      </c>
      <c r="AD4" s="10">
        <v>42401</v>
      </c>
      <c r="AE4" s="10">
        <v>42430</v>
      </c>
      <c r="AF4" s="10">
        <v>42461</v>
      </c>
      <c r="AG4" s="10">
        <v>42491</v>
      </c>
      <c r="AH4" s="10">
        <v>42522</v>
      </c>
      <c r="AI4" s="10">
        <v>42552</v>
      </c>
      <c r="AJ4" s="10">
        <v>42583</v>
      </c>
      <c r="AK4" s="10">
        <v>42614</v>
      </c>
      <c r="AL4" s="10">
        <v>42644</v>
      </c>
      <c r="AM4" s="10">
        <v>42675</v>
      </c>
      <c r="AN4" s="10">
        <v>42705</v>
      </c>
      <c r="AO4" s="9">
        <v>42370</v>
      </c>
      <c r="AP4" s="9">
        <v>42401</v>
      </c>
      <c r="AQ4" s="9">
        <v>42430</v>
      </c>
      <c r="AR4" s="9">
        <v>42461</v>
      </c>
      <c r="AS4" s="9">
        <v>42491</v>
      </c>
      <c r="AT4" s="9">
        <v>42522</v>
      </c>
      <c r="AU4" s="9">
        <v>42552</v>
      </c>
      <c r="AV4" s="9">
        <v>42583</v>
      </c>
      <c r="AW4" s="9">
        <v>42614</v>
      </c>
      <c r="AX4" s="9">
        <v>42644</v>
      </c>
      <c r="AY4" s="9">
        <v>42675</v>
      </c>
      <c r="AZ4" s="9">
        <v>42705</v>
      </c>
      <c r="BA4" s="10">
        <v>42370</v>
      </c>
      <c r="BB4" s="10">
        <v>42401</v>
      </c>
      <c r="BC4" s="10">
        <v>42430</v>
      </c>
      <c r="BD4" s="10">
        <v>42461</v>
      </c>
      <c r="BE4" s="10">
        <v>42491</v>
      </c>
      <c r="BF4" s="10">
        <v>42522</v>
      </c>
      <c r="BG4" s="10">
        <v>42552</v>
      </c>
      <c r="BH4" s="10">
        <v>42583</v>
      </c>
      <c r="BI4" s="10">
        <v>42614</v>
      </c>
      <c r="BJ4" s="10">
        <v>42644</v>
      </c>
      <c r="BK4" s="10">
        <v>42675</v>
      </c>
      <c r="BL4" s="10">
        <v>42705</v>
      </c>
      <c r="BM4" s="9">
        <v>42370</v>
      </c>
      <c r="BN4" s="9">
        <v>42401</v>
      </c>
      <c r="BO4" s="9">
        <v>42430</v>
      </c>
      <c r="BP4" s="9">
        <v>42461</v>
      </c>
      <c r="BQ4" s="9">
        <v>42491</v>
      </c>
      <c r="BR4" s="9">
        <v>42522</v>
      </c>
      <c r="BS4" s="9">
        <v>42552</v>
      </c>
      <c r="BT4" s="9">
        <v>42583</v>
      </c>
      <c r="BU4" s="9">
        <v>42614</v>
      </c>
      <c r="BV4" s="9">
        <v>42644</v>
      </c>
      <c r="BW4" s="9">
        <v>42675</v>
      </c>
      <c r="BX4" s="9">
        <v>42705</v>
      </c>
      <c r="BY4" s="10">
        <v>42370</v>
      </c>
      <c r="BZ4" s="10">
        <v>42401</v>
      </c>
      <c r="CA4" s="10">
        <v>42430</v>
      </c>
      <c r="CB4" s="10">
        <v>42461</v>
      </c>
      <c r="CC4" s="10">
        <v>42491</v>
      </c>
      <c r="CD4" s="10">
        <v>42522</v>
      </c>
      <c r="CE4" s="10">
        <v>42552</v>
      </c>
      <c r="CF4" s="10">
        <v>42583</v>
      </c>
      <c r="CG4" s="10">
        <v>42614</v>
      </c>
      <c r="CH4" s="10">
        <v>42644</v>
      </c>
      <c r="CI4" s="10">
        <v>42675</v>
      </c>
      <c r="CJ4" s="10">
        <v>42705</v>
      </c>
      <c r="CK4" s="9">
        <v>42370</v>
      </c>
      <c r="CL4" s="9">
        <v>42401</v>
      </c>
      <c r="CM4" s="9">
        <v>42430</v>
      </c>
      <c r="CN4" s="9">
        <v>42461</v>
      </c>
      <c r="CO4" s="9">
        <v>42491</v>
      </c>
      <c r="CP4" s="9">
        <v>42522</v>
      </c>
      <c r="CQ4" s="9">
        <v>42552</v>
      </c>
      <c r="CR4" s="9">
        <v>42583</v>
      </c>
      <c r="CS4" s="9">
        <v>42614</v>
      </c>
      <c r="CT4" s="9">
        <v>42644</v>
      </c>
      <c r="CU4" s="9">
        <v>42675</v>
      </c>
      <c r="CV4" s="9">
        <v>42705</v>
      </c>
      <c r="CW4" s="10">
        <v>42370</v>
      </c>
      <c r="CX4" s="10">
        <v>42401</v>
      </c>
      <c r="CY4" s="10">
        <v>42430</v>
      </c>
      <c r="CZ4" s="10">
        <v>42461</v>
      </c>
      <c r="DA4" s="10">
        <v>42491</v>
      </c>
      <c r="DB4" s="10">
        <v>42522</v>
      </c>
      <c r="DC4" s="10">
        <v>42552</v>
      </c>
      <c r="DD4" s="10">
        <v>42583</v>
      </c>
      <c r="DE4" s="10">
        <v>42614</v>
      </c>
      <c r="DF4" s="10">
        <v>42644</v>
      </c>
      <c r="DG4" s="10">
        <v>42675</v>
      </c>
      <c r="DH4" s="10">
        <v>42705</v>
      </c>
      <c r="DI4" s="9">
        <v>42370</v>
      </c>
      <c r="DJ4" s="9">
        <v>42401</v>
      </c>
      <c r="DK4" s="9">
        <v>42430</v>
      </c>
      <c r="DL4" s="9">
        <v>42461</v>
      </c>
      <c r="DM4" s="9">
        <v>42491</v>
      </c>
      <c r="DN4" s="9">
        <v>42522</v>
      </c>
      <c r="DO4" s="9">
        <v>42552</v>
      </c>
      <c r="DP4" s="9">
        <v>42583</v>
      </c>
      <c r="DQ4" s="9">
        <v>42614</v>
      </c>
      <c r="DR4" s="9">
        <v>42644</v>
      </c>
      <c r="DS4" s="9">
        <v>42675</v>
      </c>
      <c r="DT4" s="9">
        <v>42705</v>
      </c>
      <c r="DU4" s="10">
        <v>42370</v>
      </c>
      <c r="DV4" s="10">
        <v>42401</v>
      </c>
      <c r="DW4" s="10">
        <v>42430</v>
      </c>
      <c r="DX4" s="10">
        <v>42461</v>
      </c>
      <c r="DY4" s="10">
        <v>42491</v>
      </c>
      <c r="DZ4" s="10">
        <v>42522</v>
      </c>
      <c r="EA4" s="10">
        <v>42552</v>
      </c>
      <c r="EB4" s="10">
        <v>42583</v>
      </c>
      <c r="EC4" s="10">
        <v>42614</v>
      </c>
      <c r="ED4" s="10">
        <v>42644</v>
      </c>
      <c r="EE4" s="10">
        <v>42675</v>
      </c>
      <c r="EF4" s="10">
        <v>42705</v>
      </c>
      <c r="EG4" s="9">
        <v>42370</v>
      </c>
      <c r="EH4" s="9">
        <v>42401</v>
      </c>
      <c r="EI4" s="9">
        <v>42430</v>
      </c>
      <c r="EJ4" s="9">
        <v>42461</v>
      </c>
      <c r="EK4" s="9">
        <v>42491</v>
      </c>
      <c r="EL4" s="9">
        <v>42522</v>
      </c>
      <c r="EM4" s="9">
        <v>42552</v>
      </c>
      <c r="EN4" s="9">
        <v>42583</v>
      </c>
      <c r="EO4" s="9">
        <v>42614</v>
      </c>
      <c r="EP4" s="9">
        <v>42644</v>
      </c>
      <c r="EQ4" s="9">
        <v>42675</v>
      </c>
      <c r="ER4" s="9">
        <v>42705</v>
      </c>
    </row>
    <row r="5" spans="1:148" x14ac:dyDescent="0.25">
      <c r="A5" t="s">
        <v>460</v>
      </c>
      <c r="B5" s="1" t="s">
        <v>201</v>
      </c>
      <c r="C5" t="str">
        <f t="shared" ref="C5" ca="1" si="0">VLOOKUP($B5,LocationLookup,2,FALSE)</f>
        <v>321S033</v>
      </c>
      <c r="D5" t="str">
        <f t="shared" ref="D5" ca="1" si="1">VLOOKUP($C5,LossFactorLookup,2,FALSE)</f>
        <v>ATCO Electric DOS - Daishowa-Marubeni (839S)</v>
      </c>
      <c r="I5" s="48">
        <v>4.4653999999999998</v>
      </c>
      <c r="Q5" s="32"/>
      <c r="R5" s="32"/>
      <c r="S5" s="32"/>
      <c r="T5" s="32"/>
      <c r="U5" s="32">
        <v>393.98</v>
      </c>
      <c r="V5" s="32"/>
      <c r="W5" s="32"/>
      <c r="X5" s="32"/>
      <c r="Y5" s="32"/>
      <c r="Z5" s="32"/>
      <c r="AA5" s="32"/>
      <c r="AB5" s="32"/>
      <c r="AC5" s="31"/>
      <c r="AD5" s="31"/>
      <c r="AE5" s="31"/>
      <c r="AF5" s="31"/>
      <c r="AG5" s="31">
        <v>66.87</v>
      </c>
      <c r="AH5" s="31"/>
      <c r="AI5" s="31"/>
      <c r="AJ5" s="31"/>
      <c r="AK5" s="31"/>
      <c r="AL5" s="31"/>
      <c r="AM5" s="31"/>
      <c r="AN5" s="31"/>
      <c r="AO5" s="42">
        <v>2.61</v>
      </c>
      <c r="AP5" s="42">
        <v>2.61</v>
      </c>
      <c r="AQ5" s="42">
        <v>2.61</v>
      </c>
      <c r="AR5" s="42">
        <v>2.61</v>
      </c>
      <c r="AS5" s="42">
        <v>2.61</v>
      </c>
      <c r="AT5" s="42">
        <v>2.61</v>
      </c>
      <c r="AU5" s="42">
        <v>2.61</v>
      </c>
      <c r="AV5" s="42">
        <v>2.61</v>
      </c>
      <c r="AW5" s="42">
        <v>2.61</v>
      </c>
      <c r="AX5" s="42">
        <v>2.61</v>
      </c>
      <c r="AY5" s="42">
        <v>2.61</v>
      </c>
      <c r="AZ5" s="42">
        <v>2.61</v>
      </c>
      <c r="BA5" s="31"/>
      <c r="BB5" s="31"/>
      <c r="BC5" s="31"/>
      <c r="BD5" s="31"/>
      <c r="BE5" s="31">
        <v>1.74</v>
      </c>
      <c r="BF5" s="31"/>
      <c r="BG5" s="31"/>
      <c r="BH5" s="31"/>
      <c r="BI5" s="31"/>
      <c r="BJ5" s="31"/>
      <c r="BK5" s="31"/>
      <c r="BL5" s="31"/>
      <c r="BM5" s="32"/>
      <c r="BN5" s="32"/>
      <c r="BO5" s="32"/>
      <c r="BP5" s="32"/>
      <c r="BQ5" s="32">
        <v>2646.9</v>
      </c>
      <c r="BR5" s="32"/>
      <c r="BS5" s="32"/>
      <c r="BT5" s="32"/>
      <c r="BU5" s="32"/>
      <c r="BV5" s="32"/>
      <c r="BW5" s="32"/>
      <c r="BX5" s="32"/>
      <c r="BY5" s="31">
        <f t="shared" ref="BY5" si="2">MAX(Q5+BA5,BM5)</f>
        <v>0</v>
      </c>
      <c r="BZ5" s="31">
        <f t="shared" ref="BZ5" si="3">MAX(R5+BB5,BN5)</f>
        <v>0</v>
      </c>
      <c r="CA5" s="31">
        <f t="shared" ref="CA5" si="4">MAX(S5+BC5,BO5)</f>
        <v>0</v>
      </c>
      <c r="CB5" s="31">
        <f t="shared" ref="CB5" si="5">MAX(T5+BD5,BP5)</f>
        <v>0</v>
      </c>
      <c r="CC5" s="31">
        <f t="shared" ref="CC5" si="6">MAX(U5+BE5,BQ5)</f>
        <v>2646.9</v>
      </c>
      <c r="CD5" s="31">
        <f t="shared" ref="CD5" si="7">MAX(V5+BF5,BR5)</f>
        <v>0</v>
      </c>
      <c r="CE5" s="31">
        <f t="shared" ref="CE5" si="8">MAX(W5+BG5,BS5)</f>
        <v>0</v>
      </c>
      <c r="CF5" s="31">
        <f t="shared" ref="CF5" si="9">MAX(X5+BH5,BT5)</f>
        <v>0</v>
      </c>
      <c r="CG5" s="31">
        <f t="shared" ref="CG5" si="10">MAX(Y5+BI5,BU5)</f>
        <v>0</v>
      </c>
      <c r="CH5" s="31">
        <f t="shared" ref="CH5" si="11">MAX(Z5+BJ5,BV5)</f>
        <v>0</v>
      </c>
      <c r="CI5" s="31">
        <f t="shared" ref="CI5" si="12">MAX(AA5+BK5,BW5)</f>
        <v>0</v>
      </c>
      <c r="CJ5" s="31">
        <f t="shared" ref="CJ5" si="13">MAX(AB5+BL5,BX5)</f>
        <v>0</v>
      </c>
      <c r="CK5" s="6">
        <f t="shared" ref="CK5:CV5" ca="1" si="14">VLOOKUP($C5,LossFactorLookup,3,FALSE)</f>
        <v>0.12</v>
      </c>
      <c r="CL5" s="6">
        <f t="shared" ca="1" si="14"/>
        <v>0.12</v>
      </c>
      <c r="CM5" s="6">
        <f t="shared" ca="1" si="14"/>
        <v>0.12</v>
      </c>
      <c r="CN5" s="6">
        <f t="shared" ca="1" si="14"/>
        <v>0.12</v>
      </c>
      <c r="CO5" s="6">
        <f t="shared" ca="1" si="14"/>
        <v>0.12</v>
      </c>
      <c r="CP5" s="6">
        <f t="shared" ca="1" si="14"/>
        <v>0.12</v>
      </c>
      <c r="CQ5" s="6">
        <f t="shared" ca="1" si="14"/>
        <v>0.12</v>
      </c>
      <c r="CR5" s="6">
        <f t="shared" ca="1" si="14"/>
        <v>0.12</v>
      </c>
      <c r="CS5" s="6">
        <f t="shared" ca="1" si="14"/>
        <v>0.12</v>
      </c>
      <c r="CT5" s="6">
        <f t="shared" ca="1" si="14"/>
        <v>0.12</v>
      </c>
      <c r="CU5" s="6">
        <f t="shared" ca="1" si="14"/>
        <v>0.12</v>
      </c>
      <c r="CV5" s="6">
        <f t="shared" ca="1" si="14"/>
        <v>0.12</v>
      </c>
      <c r="CW5" s="31">
        <f t="shared" ref="CW5:DH5" ca="1" si="15">ROUND(AC5*CK5,2)</f>
        <v>0</v>
      </c>
      <c r="CX5" s="31">
        <f t="shared" ca="1" si="15"/>
        <v>0</v>
      </c>
      <c r="CY5" s="31">
        <f t="shared" ca="1" si="15"/>
        <v>0</v>
      </c>
      <c r="CZ5" s="31">
        <f t="shared" ca="1" si="15"/>
        <v>0</v>
      </c>
      <c r="DA5" s="31">
        <f t="shared" ca="1" si="15"/>
        <v>8.02</v>
      </c>
      <c r="DB5" s="31">
        <f t="shared" ca="1" si="15"/>
        <v>0</v>
      </c>
      <c r="DC5" s="31">
        <f t="shared" ca="1" si="15"/>
        <v>0</v>
      </c>
      <c r="DD5" s="31">
        <f t="shared" ca="1" si="15"/>
        <v>0</v>
      </c>
      <c r="DE5" s="31">
        <f t="shared" ca="1" si="15"/>
        <v>0</v>
      </c>
      <c r="DF5" s="31">
        <f t="shared" ca="1" si="15"/>
        <v>0</v>
      </c>
      <c r="DG5" s="31">
        <f t="shared" ca="1" si="15"/>
        <v>0</v>
      </c>
      <c r="DH5" s="31">
        <f t="shared" ca="1" si="15"/>
        <v>0</v>
      </c>
      <c r="DI5" s="32">
        <f t="shared" ref="DI5" ca="1" si="16">MAX(Q5+CW5,BM5)</f>
        <v>0</v>
      </c>
      <c r="DJ5" s="32">
        <f t="shared" ref="DJ5" ca="1" si="17">MAX(R5+CX5,BN5)</f>
        <v>0</v>
      </c>
      <c r="DK5" s="32">
        <f t="shared" ref="DK5" ca="1" si="18">MAX(S5+CY5,BO5)</f>
        <v>0</v>
      </c>
      <c r="DL5" s="32">
        <f t="shared" ref="DL5" ca="1" si="19">MAX(T5+CZ5,BP5)</f>
        <v>0</v>
      </c>
      <c r="DM5" s="32">
        <f t="shared" ref="DM5" ca="1" si="20">MAX(U5+DA5,BQ5)</f>
        <v>2646.9</v>
      </c>
      <c r="DN5" s="32">
        <f ca="1">MAX(V5+DB5,BR5)</f>
        <v>0</v>
      </c>
      <c r="DO5" s="32">
        <f t="shared" ref="DO5" ca="1" si="21">MAX(W5+DC5,BS5)</f>
        <v>0</v>
      </c>
      <c r="DP5" s="32">
        <f t="shared" ref="DP5" ca="1" si="22">MAX(X5+DD5,BT5)</f>
        <v>0</v>
      </c>
      <c r="DQ5" s="32">
        <f t="shared" ref="DQ5" ca="1" si="23">MAX(Y5+DE5,BU5)</f>
        <v>0</v>
      </c>
      <c r="DR5" s="32">
        <f t="shared" ref="DR5" ca="1" si="24">MAX(Z5+DF5,BV5)</f>
        <v>0</v>
      </c>
      <c r="DS5" s="32">
        <f t="shared" ref="DS5" ca="1" si="25">MAX(AA5+DG5,BW5)</f>
        <v>0</v>
      </c>
      <c r="DT5" s="32">
        <f t="shared" ref="DT5" ca="1" si="26">MAX(AB5+DH5,BX5)</f>
        <v>0</v>
      </c>
      <c r="DU5" s="31">
        <f t="shared" ref="DU5:EF5" ca="1" si="27">DI5-BY5</f>
        <v>0</v>
      </c>
      <c r="DV5" s="31">
        <f t="shared" ca="1" si="27"/>
        <v>0</v>
      </c>
      <c r="DW5" s="31">
        <f t="shared" ca="1" si="27"/>
        <v>0</v>
      </c>
      <c r="DX5" s="31">
        <f t="shared" ca="1" si="27"/>
        <v>0</v>
      </c>
      <c r="DY5" s="31">
        <f t="shared" ca="1" si="27"/>
        <v>0</v>
      </c>
      <c r="DZ5" s="31">
        <f t="shared" ca="1" si="27"/>
        <v>0</v>
      </c>
      <c r="EA5" s="31">
        <f t="shared" ca="1" si="27"/>
        <v>0</v>
      </c>
      <c r="EB5" s="31">
        <f t="shared" ca="1" si="27"/>
        <v>0</v>
      </c>
      <c r="EC5" s="31">
        <f t="shared" ca="1" si="27"/>
        <v>0</v>
      </c>
      <c r="ED5" s="31">
        <f t="shared" ca="1" si="27"/>
        <v>0</v>
      </c>
      <c r="EE5" s="31">
        <f t="shared" ca="1" si="27"/>
        <v>0</v>
      </c>
      <c r="EF5" s="31">
        <f t="shared" ca="1" si="27"/>
        <v>0</v>
      </c>
      <c r="EG5" s="32">
        <f t="shared" ref="EG5:ER5" ca="1" si="28">DU5+BA5</f>
        <v>0</v>
      </c>
      <c r="EH5" s="32">
        <f t="shared" ca="1" si="28"/>
        <v>0</v>
      </c>
      <c r="EI5" s="32">
        <f t="shared" ca="1" si="28"/>
        <v>0</v>
      </c>
      <c r="EJ5" s="32">
        <f t="shared" ca="1" si="28"/>
        <v>0</v>
      </c>
      <c r="EK5" s="32">
        <f t="shared" ca="1" si="28"/>
        <v>1.74</v>
      </c>
      <c r="EL5" s="32">
        <f t="shared" ca="1" si="28"/>
        <v>0</v>
      </c>
      <c r="EM5" s="32">
        <f t="shared" ca="1" si="28"/>
        <v>0</v>
      </c>
      <c r="EN5" s="32">
        <f t="shared" ca="1" si="28"/>
        <v>0</v>
      </c>
      <c r="EO5" s="32">
        <f t="shared" ca="1" si="28"/>
        <v>0</v>
      </c>
      <c r="EP5" s="32">
        <f t="shared" ca="1" si="28"/>
        <v>0</v>
      </c>
      <c r="EQ5" s="32">
        <f t="shared" ca="1" si="28"/>
        <v>0</v>
      </c>
      <c r="ER5" s="32">
        <f t="shared" ca="1" si="28"/>
        <v>0</v>
      </c>
    </row>
    <row r="7" spans="1:148" x14ac:dyDescent="0.25">
      <c r="A7" t="s">
        <v>559</v>
      </c>
    </row>
    <row r="8" spans="1:148" x14ac:dyDescent="0.25">
      <c r="A8" t="s">
        <v>570</v>
      </c>
    </row>
    <row r="9" spans="1:148" x14ac:dyDescent="0.25">
      <c r="A9" t="s">
        <v>560</v>
      </c>
    </row>
    <row r="10" spans="1:148" x14ac:dyDescent="0.25">
      <c r="A10" t="s">
        <v>561</v>
      </c>
    </row>
    <row r="11" spans="1:148" x14ac:dyDescent="0.25">
      <c r="A11" t="s">
        <v>562</v>
      </c>
    </row>
    <row r="12" spans="1:148" x14ac:dyDescent="0.25">
      <c r="A12" t="s">
        <v>563</v>
      </c>
    </row>
    <row r="13" spans="1:148" x14ac:dyDescent="0.25">
      <c r="A13" t="s">
        <v>564</v>
      </c>
    </row>
  </sheetData>
  <mergeCells count="6">
    <mergeCell ref="EQ3:ER3"/>
    <mergeCell ref="O3:P3"/>
    <mergeCell ref="AM3:AN3"/>
    <mergeCell ref="BK3:BL3"/>
    <mergeCell ref="DG3:DH3"/>
    <mergeCell ref="EE3:EF3"/>
  </mergeCells>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1"/>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4" width="18.7109375" style="16" customWidth="1"/>
    <col min="5" max="5" width="18.7109375" style="45" customWidth="1"/>
    <col min="6" max="7" width="18.7109375" style="16" customWidth="1"/>
  </cols>
  <sheetData>
    <row r="1" spans="1:7" x14ac:dyDescent="0.25">
      <c r="A1" s="11" t="s">
        <v>164</v>
      </c>
      <c r="B1" s="12" t="s">
        <v>165</v>
      </c>
      <c r="C1" s="12" t="s">
        <v>166</v>
      </c>
      <c r="D1" s="12" t="s">
        <v>573</v>
      </c>
      <c r="E1" s="43" t="s">
        <v>575</v>
      </c>
      <c r="F1" s="12" t="s">
        <v>577</v>
      </c>
      <c r="G1" s="12" t="s">
        <v>578</v>
      </c>
    </row>
    <row r="2" spans="1:7" x14ac:dyDescent="0.25">
      <c r="A2" s="13" t="s">
        <v>167</v>
      </c>
      <c r="B2" s="14" t="s">
        <v>168</v>
      </c>
      <c r="C2" s="14" t="s">
        <v>169</v>
      </c>
      <c r="D2" s="14" t="s">
        <v>574</v>
      </c>
      <c r="E2" s="44" t="s">
        <v>576</v>
      </c>
      <c r="F2" s="14" t="s">
        <v>170</v>
      </c>
      <c r="G2" s="14" t="s">
        <v>171</v>
      </c>
    </row>
    <row r="3" spans="1:7" x14ac:dyDescent="0.25">
      <c r="A3" s="15">
        <v>38718</v>
      </c>
      <c r="B3" s="16">
        <v>3.7499999999999999E-2</v>
      </c>
      <c r="C3" s="16">
        <f t="shared" ref="C3:C66" si="0">B3+1.5%</f>
        <v>5.2499999999999998E-2</v>
      </c>
      <c r="D3" s="46">
        <f>C3/365</f>
        <v>1.4383561643835615E-4</v>
      </c>
      <c r="E3" s="45">
        <f>DAY(DATE(YEAR(A3),MONTH(A3)+1,0))</f>
        <v>31</v>
      </c>
      <c r="F3" s="16">
        <f>D3*E3</f>
        <v>4.4589041095890406E-3</v>
      </c>
      <c r="G3" s="16">
        <f>SUM(F3:F$182)-F$182</f>
        <v>0.48014868253611848</v>
      </c>
    </row>
    <row r="4" spans="1:7" x14ac:dyDescent="0.25">
      <c r="A4" s="15">
        <v>38749</v>
      </c>
      <c r="B4" s="16">
        <v>3.7499999999999999E-2</v>
      </c>
      <c r="C4" s="16">
        <f t="shared" si="0"/>
        <v>5.2499999999999998E-2</v>
      </c>
      <c r="D4" s="46">
        <f t="shared" ref="D4:D67" si="1">C4/365</f>
        <v>1.4383561643835615E-4</v>
      </c>
      <c r="E4" s="45">
        <f t="shared" ref="E4:E67" si="2">DAY(DATE(YEAR(A4),MONTH(A4)+1,0))</f>
        <v>28</v>
      </c>
      <c r="F4" s="16">
        <f t="shared" ref="F4:F67" si="3">D4*E4</f>
        <v>4.0273972602739719E-3</v>
      </c>
      <c r="G4" s="16">
        <f>SUM(F4:F$182)-F$182</f>
        <v>0.47568977842652937</v>
      </c>
    </row>
    <row r="5" spans="1:7" x14ac:dyDescent="0.25">
      <c r="A5" s="15">
        <v>38777</v>
      </c>
      <c r="B5" s="16">
        <v>0.04</v>
      </c>
      <c r="C5" s="16">
        <f t="shared" si="0"/>
        <v>5.5E-2</v>
      </c>
      <c r="D5" s="46">
        <f t="shared" si="1"/>
        <v>1.5068493150684933E-4</v>
      </c>
      <c r="E5" s="45">
        <f t="shared" si="2"/>
        <v>31</v>
      </c>
      <c r="F5" s="16">
        <f t="shared" si="3"/>
        <v>4.6712328767123295E-3</v>
      </c>
      <c r="G5" s="16">
        <f>SUM(F5:F$182)-F$182</f>
        <v>0.47166238116625536</v>
      </c>
    </row>
    <row r="6" spans="1:7" x14ac:dyDescent="0.25">
      <c r="A6" s="15">
        <v>38808</v>
      </c>
      <c r="B6" s="16">
        <v>4.2500000000000003E-2</v>
      </c>
      <c r="C6" s="16">
        <f t="shared" si="0"/>
        <v>5.7500000000000002E-2</v>
      </c>
      <c r="D6" s="46">
        <f t="shared" si="1"/>
        <v>1.5753424657534247E-4</v>
      </c>
      <c r="E6" s="45">
        <f t="shared" si="2"/>
        <v>30</v>
      </c>
      <c r="F6" s="16">
        <f t="shared" si="3"/>
        <v>4.726027397260274E-3</v>
      </c>
      <c r="G6" s="16">
        <f>SUM(F6:F$182)-F$182</f>
        <v>0.46699114828954297</v>
      </c>
    </row>
    <row r="7" spans="1:7" x14ac:dyDescent="0.25">
      <c r="A7" s="15">
        <v>38838</v>
      </c>
      <c r="B7" s="16">
        <v>4.4999999999999998E-2</v>
      </c>
      <c r="C7" s="16">
        <f t="shared" si="0"/>
        <v>0.06</v>
      </c>
      <c r="D7" s="46">
        <f t="shared" si="1"/>
        <v>1.6438356164383562E-4</v>
      </c>
      <c r="E7" s="45">
        <f t="shared" si="2"/>
        <v>31</v>
      </c>
      <c r="F7" s="16">
        <f t="shared" si="3"/>
        <v>5.0958904109589045E-3</v>
      </c>
      <c r="G7" s="16">
        <f>SUM(F7:F$182)-F$182</f>
        <v>0.46226512089228261</v>
      </c>
    </row>
    <row r="8" spans="1:7" x14ac:dyDescent="0.25">
      <c r="A8" s="15">
        <v>38869</v>
      </c>
      <c r="B8" s="16">
        <v>4.4999999999999998E-2</v>
      </c>
      <c r="C8" s="16">
        <f t="shared" si="0"/>
        <v>0.06</v>
      </c>
      <c r="D8" s="46">
        <f t="shared" si="1"/>
        <v>1.6438356164383562E-4</v>
      </c>
      <c r="E8" s="45">
        <f t="shared" si="2"/>
        <v>30</v>
      </c>
      <c r="F8" s="16">
        <f t="shared" si="3"/>
        <v>4.9315068493150684E-3</v>
      </c>
      <c r="G8" s="16">
        <f>SUM(F8:F$182)-F$182</f>
        <v>0.45716923048132374</v>
      </c>
    </row>
    <row r="9" spans="1:7" x14ac:dyDescent="0.25">
      <c r="A9" s="15">
        <v>38899</v>
      </c>
      <c r="B9" s="16">
        <v>4.4999999999999998E-2</v>
      </c>
      <c r="C9" s="16">
        <f t="shared" si="0"/>
        <v>0.06</v>
      </c>
      <c r="D9" s="46">
        <f t="shared" si="1"/>
        <v>1.6438356164383562E-4</v>
      </c>
      <c r="E9" s="45">
        <f t="shared" si="2"/>
        <v>31</v>
      </c>
      <c r="F9" s="16">
        <f t="shared" si="3"/>
        <v>5.0958904109589045E-3</v>
      </c>
      <c r="G9" s="16">
        <f>SUM(F9:F$182)-F$182</f>
        <v>0.45223772363200865</v>
      </c>
    </row>
    <row r="10" spans="1:7" x14ac:dyDescent="0.25">
      <c r="A10" s="15">
        <v>38930</v>
      </c>
      <c r="B10" s="16">
        <v>4.4999999999999998E-2</v>
      </c>
      <c r="C10" s="16">
        <f t="shared" si="0"/>
        <v>0.06</v>
      </c>
      <c r="D10" s="46">
        <f t="shared" si="1"/>
        <v>1.6438356164383562E-4</v>
      </c>
      <c r="E10" s="45">
        <f t="shared" si="2"/>
        <v>31</v>
      </c>
      <c r="F10" s="16">
        <f t="shared" si="3"/>
        <v>5.0958904109589045E-3</v>
      </c>
      <c r="G10" s="16">
        <f>SUM(F10:F$182)-F$182</f>
        <v>0.44714183322104967</v>
      </c>
    </row>
    <row r="11" spans="1:7" x14ac:dyDescent="0.25">
      <c r="A11" s="15">
        <v>38961</v>
      </c>
      <c r="B11" s="16">
        <v>4.4999999999999998E-2</v>
      </c>
      <c r="C11" s="16">
        <f t="shared" si="0"/>
        <v>0.06</v>
      </c>
      <c r="D11" s="46">
        <f t="shared" si="1"/>
        <v>1.6438356164383562E-4</v>
      </c>
      <c r="E11" s="45">
        <f t="shared" si="2"/>
        <v>30</v>
      </c>
      <c r="F11" s="16">
        <f t="shared" si="3"/>
        <v>4.9315068493150684E-3</v>
      </c>
      <c r="G11" s="16">
        <f>SUM(F11:F$182)-F$182</f>
        <v>0.44204594281009074</v>
      </c>
    </row>
    <row r="12" spans="1:7" x14ac:dyDescent="0.25">
      <c r="A12" s="15">
        <v>38991</v>
      </c>
      <c r="B12" s="16">
        <v>4.4999999999999998E-2</v>
      </c>
      <c r="C12" s="16">
        <f t="shared" si="0"/>
        <v>0.06</v>
      </c>
      <c r="D12" s="46">
        <f t="shared" si="1"/>
        <v>1.6438356164383562E-4</v>
      </c>
      <c r="E12" s="45">
        <f t="shared" si="2"/>
        <v>31</v>
      </c>
      <c r="F12" s="16">
        <f t="shared" si="3"/>
        <v>5.0958904109589045E-3</v>
      </c>
      <c r="G12" s="16">
        <f>SUM(F12:F$182)-F$182</f>
        <v>0.4371144359607757</v>
      </c>
    </row>
    <row r="13" spans="1:7" x14ac:dyDescent="0.25">
      <c r="A13" s="15">
        <v>39022</v>
      </c>
      <c r="B13" s="16">
        <v>4.4999999999999998E-2</v>
      </c>
      <c r="C13" s="16">
        <f t="shared" si="0"/>
        <v>0.06</v>
      </c>
      <c r="D13" s="46">
        <f t="shared" si="1"/>
        <v>1.6438356164383562E-4</v>
      </c>
      <c r="E13" s="45">
        <f t="shared" si="2"/>
        <v>30</v>
      </c>
      <c r="F13" s="16">
        <f t="shared" si="3"/>
        <v>4.9315068493150684E-3</v>
      </c>
      <c r="G13" s="16">
        <f>SUM(F13:F$182)-F$182</f>
        <v>0.43201854554981683</v>
      </c>
    </row>
    <row r="14" spans="1:7" x14ac:dyDescent="0.25">
      <c r="A14" s="15">
        <v>39052</v>
      </c>
      <c r="B14" s="16">
        <v>4.4999999999999998E-2</v>
      </c>
      <c r="C14" s="16">
        <f t="shared" si="0"/>
        <v>0.06</v>
      </c>
      <c r="D14" s="46">
        <f t="shared" si="1"/>
        <v>1.6438356164383562E-4</v>
      </c>
      <c r="E14" s="45">
        <f t="shared" si="2"/>
        <v>31</v>
      </c>
      <c r="F14" s="16">
        <f t="shared" si="3"/>
        <v>5.0958904109589045E-3</v>
      </c>
      <c r="G14" s="16">
        <f>SUM(F14:F$182)-F$182</f>
        <v>0.42708703870050174</v>
      </c>
    </row>
    <row r="15" spans="1:7" x14ac:dyDescent="0.25">
      <c r="A15" s="15">
        <v>39083</v>
      </c>
      <c r="B15" s="16">
        <v>4.4999999999999998E-2</v>
      </c>
      <c r="C15" s="16">
        <f t="shared" si="0"/>
        <v>0.06</v>
      </c>
      <c r="D15" s="46">
        <f t="shared" si="1"/>
        <v>1.6438356164383562E-4</v>
      </c>
      <c r="E15" s="45">
        <f t="shared" si="2"/>
        <v>31</v>
      </c>
      <c r="F15" s="16">
        <f t="shared" si="3"/>
        <v>5.0958904109589045E-3</v>
      </c>
      <c r="G15" s="16">
        <f>SUM(F15:F$182)-F$182</f>
        <v>0.42199114828954282</v>
      </c>
    </row>
    <row r="16" spans="1:7" x14ac:dyDescent="0.25">
      <c r="A16" s="15">
        <v>39114</v>
      </c>
      <c r="B16" s="16">
        <v>4.4999999999999998E-2</v>
      </c>
      <c r="C16" s="16">
        <f t="shared" si="0"/>
        <v>0.06</v>
      </c>
      <c r="D16" s="46">
        <f t="shared" si="1"/>
        <v>1.6438356164383562E-4</v>
      </c>
      <c r="E16" s="45">
        <f t="shared" si="2"/>
        <v>28</v>
      </c>
      <c r="F16" s="16">
        <f t="shared" si="3"/>
        <v>4.6027397260273977E-3</v>
      </c>
      <c r="G16" s="16">
        <f>SUM(F16:F$182)-F$182</f>
        <v>0.41689525787858395</v>
      </c>
    </row>
    <row r="17" spans="1:7" x14ac:dyDescent="0.25">
      <c r="A17" s="15">
        <v>39142</v>
      </c>
      <c r="B17" s="16">
        <v>4.4999999999999998E-2</v>
      </c>
      <c r="C17" s="16">
        <f t="shared" si="0"/>
        <v>0.06</v>
      </c>
      <c r="D17" s="46">
        <f t="shared" si="1"/>
        <v>1.6438356164383562E-4</v>
      </c>
      <c r="E17" s="45">
        <f t="shared" si="2"/>
        <v>31</v>
      </c>
      <c r="F17" s="16">
        <f t="shared" si="3"/>
        <v>5.0958904109589045E-3</v>
      </c>
      <c r="G17" s="16">
        <f>SUM(F17:F$182)-F$182</f>
        <v>0.41229251815255658</v>
      </c>
    </row>
    <row r="18" spans="1:7" x14ac:dyDescent="0.25">
      <c r="A18" s="15">
        <v>39173</v>
      </c>
      <c r="B18" s="16">
        <v>4.4999999999999998E-2</v>
      </c>
      <c r="C18" s="16">
        <f t="shared" si="0"/>
        <v>0.06</v>
      </c>
      <c r="D18" s="46">
        <f t="shared" si="1"/>
        <v>1.6438356164383562E-4</v>
      </c>
      <c r="E18" s="45">
        <f t="shared" si="2"/>
        <v>30</v>
      </c>
      <c r="F18" s="16">
        <f t="shared" si="3"/>
        <v>4.9315068493150684E-3</v>
      </c>
      <c r="G18" s="16">
        <f>SUM(F18:F$182)-F$182</f>
        <v>0.40719662774159765</v>
      </c>
    </row>
    <row r="19" spans="1:7" x14ac:dyDescent="0.25">
      <c r="A19" s="15">
        <v>39203</v>
      </c>
      <c r="B19" s="16">
        <v>4.4999999999999998E-2</v>
      </c>
      <c r="C19" s="16">
        <f t="shared" si="0"/>
        <v>0.06</v>
      </c>
      <c r="D19" s="46">
        <f t="shared" si="1"/>
        <v>1.6438356164383562E-4</v>
      </c>
      <c r="E19" s="45">
        <f t="shared" si="2"/>
        <v>31</v>
      </c>
      <c r="F19" s="16">
        <f t="shared" si="3"/>
        <v>5.0958904109589045E-3</v>
      </c>
      <c r="G19" s="16">
        <f>SUM(F19:F$182)-F$182</f>
        <v>0.40226512089228256</v>
      </c>
    </row>
    <row r="20" spans="1:7" x14ac:dyDescent="0.25">
      <c r="A20" s="15">
        <v>39234</v>
      </c>
      <c r="B20" s="16">
        <v>4.4999999999999998E-2</v>
      </c>
      <c r="C20" s="16">
        <f t="shared" si="0"/>
        <v>0.06</v>
      </c>
      <c r="D20" s="46">
        <f t="shared" si="1"/>
        <v>1.6438356164383562E-4</v>
      </c>
      <c r="E20" s="45">
        <f t="shared" si="2"/>
        <v>30</v>
      </c>
      <c r="F20" s="16">
        <f t="shared" si="3"/>
        <v>4.9315068493150684E-3</v>
      </c>
      <c r="G20" s="16">
        <f>SUM(F20:F$182)-F$182</f>
        <v>0.39716923048132369</v>
      </c>
    </row>
    <row r="21" spans="1:7" x14ac:dyDescent="0.25">
      <c r="A21" s="15">
        <v>39264</v>
      </c>
      <c r="B21" s="16">
        <v>4.7500000000000001E-2</v>
      </c>
      <c r="C21" s="16">
        <f t="shared" si="0"/>
        <v>6.25E-2</v>
      </c>
      <c r="D21" s="46">
        <f t="shared" si="1"/>
        <v>1.7123287671232877E-4</v>
      </c>
      <c r="E21" s="45">
        <f t="shared" si="2"/>
        <v>31</v>
      </c>
      <c r="F21" s="16">
        <f t="shared" si="3"/>
        <v>5.3082191780821917E-3</v>
      </c>
      <c r="G21" s="16">
        <f>SUM(F21:F$182)-F$182</f>
        <v>0.39223772363200859</v>
      </c>
    </row>
    <row r="22" spans="1:7" x14ac:dyDescent="0.25">
      <c r="A22" s="15">
        <v>39295</v>
      </c>
      <c r="B22" s="16">
        <v>4.7500000000000001E-2</v>
      </c>
      <c r="C22" s="16">
        <f t="shared" si="0"/>
        <v>6.25E-2</v>
      </c>
      <c r="D22" s="46">
        <f t="shared" si="1"/>
        <v>1.7123287671232877E-4</v>
      </c>
      <c r="E22" s="45">
        <f t="shared" si="2"/>
        <v>31</v>
      </c>
      <c r="F22" s="16">
        <f t="shared" si="3"/>
        <v>5.3082191780821917E-3</v>
      </c>
      <c r="G22" s="16">
        <f>SUM(F22:F$182)-F$182</f>
        <v>0.38692950445392638</v>
      </c>
    </row>
    <row r="23" spans="1:7" x14ac:dyDescent="0.25">
      <c r="A23" s="15">
        <v>39326</v>
      </c>
      <c r="B23" s="16">
        <v>4.7500000000000001E-2</v>
      </c>
      <c r="C23" s="16">
        <f t="shared" si="0"/>
        <v>6.25E-2</v>
      </c>
      <c r="D23" s="46">
        <f t="shared" si="1"/>
        <v>1.7123287671232877E-4</v>
      </c>
      <c r="E23" s="45">
        <f t="shared" si="2"/>
        <v>30</v>
      </c>
      <c r="F23" s="16">
        <f t="shared" si="3"/>
        <v>5.1369863013698627E-3</v>
      </c>
      <c r="G23" s="16">
        <f>SUM(F23:F$182)-F$182</f>
        <v>0.38162128527584416</v>
      </c>
    </row>
    <row r="24" spans="1:7" x14ac:dyDescent="0.25">
      <c r="A24" s="15">
        <v>39356</v>
      </c>
      <c r="B24" s="16">
        <v>4.7500000000000001E-2</v>
      </c>
      <c r="C24" s="16">
        <f t="shared" si="0"/>
        <v>6.25E-2</v>
      </c>
      <c r="D24" s="46">
        <f t="shared" si="1"/>
        <v>1.7123287671232877E-4</v>
      </c>
      <c r="E24" s="45">
        <f t="shared" si="2"/>
        <v>31</v>
      </c>
      <c r="F24" s="16">
        <f t="shared" si="3"/>
        <v>5.3082191780821917E-3</v>
      </c>
      <c r="G24" s="16">
        <f>SUM(F24:F$182)-F$182</f>
        <v>0.37648429897447433</v>
      </c>
    </row>
    <row r="25" spans="1:7" x14ac:dyDescent="0.25">
      <c r="A25" s="15">
        <v>39387</v>
      </c>
      <c r="B25" s="16">
        <v>4.7500000000000001E-2</v>
      </c>
      <c r="C25" s="16">
        <f t="shared" si="0"/>
        <v>6.25E-2</v>
      </c>
      <c r="D25" s="46">
        <f t="shared" si="1"/>
        <v>1.7123287671232877E-4</v>
      </c>
      <c r="E25" s="45">
        <f t="shared" si="2"/>
        <v>30</v>
      </c>
      <c r="F25" s="16">
        <f t="shared" si="3"/>
        <v>5.1369863013698627E-3</v>
      </c>
      <c r="G25" s="16">
        <f>SUM(F25:F$182)-F$182</f>
        <v>0.37117607979639222</v>
      </c>
    </row>
    <row r="26" spans="1:7" x14ac:dyDescent="0.25">
      <c r="A26" s="15">
        <v>39417</v>
      </c>
      <c r="B26" s="16">
        <v>4.4999999999999998E-2</v>
      </c>
      <c r="C26" s="16">
        <f t="shared" si="0"/>
        <v>0.06</v>
      </c>
      <c r="D26" s="46">
        <f t="shared" si="1"/>
        <v>1.6438356164383562E-4</v>
      </c>
      <c r="E26" s="45">
        <f t="shared" si="2"/>
        <v>31</v>
      </c>
      <c r="F26" s="16">
        <f t="shared" si="3"/>
        <v>5.0958904109589045E-3</v>
      </c>
      <c r="G26" s="16">
        <f>SUM(F26:F$182)-F$182</f>
        <v>0.36603909349502239</v>
      </c>
    </row>
    <row r="27" spans="1:7" x14ac:dyDescent="0.25">
      <c r="A27" s="15">
        <v>39448</v>
      </c>
      <c r="B27" s="16">
        <v>4.2500000000000003E-2</v>
      </c>
      <c r="C27" s="16">
        <f t="shared" si="0"/>
        <v>5.7500000000000002E-2</v>
      </c>
      <c r="D27" s="46">
        <f>C27/366</f>
        <v>1.5710382513661202E-4</v>
      </c>
      <c r="E27" s="45">
        <f t="shared" si="2"/>
        <v>31</v>
      </c>
      <c r="F27" s="16">
        <f t="shared" si="3"/>
        <v>4.8702185792349724E-3</v>
      </c>
      <c r="G27" s="16">
        <f>SUM(F27:F$182)-F$182</f>
        <v>0.36094320308406352</v>
      </c>
    </row>
    <row r="28" spans="1:7" x14ac:dyDescent="0.25">
      <c r="A28" s="15">
        <v>39479</v>
      </c>
      <c r="B28" s="16">
        <v>4.2500000000000003E-2</v>
      </c>
      <c r="C28" s="16">
        <f t="shared" si="0"/>
        <v>5.7500000000000002E-2</v>
      </c>
      <c r="D28" s="46">
        <f t="shared" ref="D28:D38" si="4">C28/366</f>
        <v>1.5710382513661202E-4</v>
      </c>
      <c r="E28" s="45">
        <f t="shared" si="2"/>
        <v>29</v>
      </c>
      <c r="F28" s="16">
        <f t="shared" si="3"/>
        <v>4.5560109289617488E-3</v>
      </c>
      <c r="G28" s="16">
        <f>SUM(F28:F$182)-F$182</f>
        <v>0.35607298450482849</v>
      </c>
    </row>
    <row r="29" spans="1:7" x14ac:dyDescent="0.25">
      <c r="A29" s="15">
        <v>39508</v>
      </c>
      <c r="B29" s="16">
        <v>3.7499999999999999E-2</v>
      </c>
      <c r="C29" s="16">
        <f t="shared" si="0"/>
        <v>5.2499999999999998E-2</v>
      </c>
      <c r="D29" s="46">
        <f t="shared" si="4"/>
        <v>1.4344262295081967E-4</v>
      </c>
      <c r="E29" s="45">
        <f t="shared" si="2"/>
        <v>31</v>
      </c>
      <c r="F29" s="16">
        <f t="shared" si="3"/>
        <v>4.4467213114754095E-3</v>
      </c>
      <c r="G29" s="16">
        <f>SUM(F29:F$182)-F$182</f>
        <v>0.3515169735758667</v>
      </c>
    </row>
    <row r="30" spans="1:7" x14ac:dyDescent="0.25">
      <c r="A30" s="15">
        <v>39539</v>
      </c>
      <c r="B30" s="16">
        <v>3.2500000000000001E-2</v>
      </c>
      <c r="C30" s="16">
        <f t="shared" si="0"/>
        <v>4.7500000000000001E-2</v>
      </c>
      <c r="D30" s="46">
        <f t="shared" si="4"/>
        <v>1.2978142076502732E-4</v>
      </c>
      <c r="E30" s="45">
        <f t="shared" si="2"/>
        <v>30</v>
      </c>
      <c r="F30" s="16">
        <f t="shared" si="3"/>
        <v>3.8934426229508198E-3</v>
      </c>
      <c r="G30" s="16">
        <f>SUM(F30:F$182)-F$182</f>
        <v>0.34707025226439125</v>
      </c>
    </row>
    <row r="31" spans="1:7" x14ac:dyDescent="0.25">
      <c r="A31" s="15">
        <v>39569</v>
      </c>
      <c r="B31" s="16">
        <v>3.2500000000000001E-2</v>
      </c>
      <c r="C31" s="16">
        <f t="shared" si="0"/>
        <v>4.7500000000000001E-2</v>
      </c>
      <c r="D31" s="46">
        <f t="shared" si="4"/>
        <v>1.2978142076502732E-4</v>
      </c>
      <c r="E31" s="45">
        <f t="shared" si="2"/>
        <v>31</v>
      </c>
      <c r="F31" s="16">
        <f t="shared" si="3"/>
        <v>4.0232240437158466E-3</v>
      </c>
      <c r="G31" s="16">
        <f>SUM(F31:F$182)-F$182</f>
        <v>0.34317680964144043</v>
      </c>
    </row>
    <row r="32" spans="1:7" x14ac:dyDescent="0.25">
      <c r="A32" s="15">
        <v>39600</v>
      </c>
      <c r="B32" s="16">
        <v>3.2500000000000001E-2</v>
      </c>
      <c r="C32" s="16">
        <f t="shared" si="0"/>
        <v>4.7500000000000001E-2</v>
      </c>
      <c r="D32" s="46">
        <f t="shared" si="4"/>
        <v>1.2978142076502732E-4</v>
      </c>
      <c r="E32" s="45">
        <f t="shared" si="2"/>
        <v>30</v>
      </c>
      <c r="F32" s="16">
        <f t="shared" si="3"/>
        <v>3.8934426229508198E-3</v>
      </c>
      <c r="G32" s="16">
        <f>SUM(F32:F$182)-F$182</f>
        <v>0.33915358559772452</v>
      </c>
    </row>
    <row r="33" spans="1:7" x14ac:dyDescent="0.25">
      <c r="A33" s="15">
        <v>39630</v>
      </c>
      <c r="B33" s="16">
        <v>3.2500000000000001E-2</v>
      </c>
      <c r="C33" s="16">
        <f t="shared" si="0"/>
        <v>4.7500000000000001E-2</v>
      </c>
      <c r="D33" s="46">
        <f t="shared" si="4"/>
        <v>1.2978142076502732E-4</v>
      </c>
      <c r="E33" s="45">
        <f t="shared" si="2"/>
        <v>31</v>
      </c>
      <c r="F33" s="16">
        <f t="shared" si="3"/>
        <v>4.0232240437158466E-3</v>
      </c>
      <c r="G33" s="16">
        <f>SUM(F33:F$182)-F$182</f>
        <v>0.33526014297477369</v>
      </c>
    </row>
    <row r="34" spans="1:7" x14ac:dyDescent="0.25">
      <c r="A34" s="15">
        <v>39661</v>
      </c>
      <c r="B34" s="16">
        <v>3.2500000000000001E-2</v>
      </c>
      <c r="C34" s="16">
        <f t="shared" si="0"/>
        <v>4.7500000000000001E-2</v>
      </c>
      <c r="D34" s="46">
        <f t="shared" si="4"/>
        <v>1.2978142076502732E-4</v>
      </c>
      <c r="E34" s="45">
        <f t="shared" si="2"/>
        <v>31</v>
      </c>
      <c r="F34" s="16">
        <f t="shared" si="3"/>
        <v>4.0232240437158466E-3</v>
      </c>
      <c r="G34" s="16">
        <f>SUM(F34:F$182)-F$182</f>
        <v>0.33123691893105783</v>
      </c>
    </row>
    <row r="35" spans="1:7" x14ac:dyDescent="0.25">
      <c r="A35" s="15">
        <v>39692</v>
      </c>
      <c r="B35" s="16">
        <v>3.2500000000000001E-2</v>
      </c>
      <c r="C35" s="16">
        <f t="shared" si="0"/>
        <v>4.7500000000000001E-2</v>
      </c>
      <c r="D35" s="46">
        <f t="shared" si="4"/>
        <v>1.2978142076502732E-4</v>
      </c>
      <c r="E35" s="45">
        <f t="shared" si="2"/>
        <v>30</v>
      </c>
      <c r="F35" s="16">
        <f t="shared" si="3"/>
        <v>3.8934426229508198E-3</v>
      </c>
      <c r="G35" s="16">
        <f>SUM(F35:F$182)-F$182</f>
        <v>0.32721369488734198</v>
      </c>
    </row>
    <row r="36" spans="1:7" x14ac:dyDescent="0.25">
      <c r="A36" s="15">
        <v>39722</v>
      </c>
      <c r="B36" s="16">
        <v>2.5000000000000001E-2</v>
      </c>
      <c r="C36" s="16">
        <f t="shared" si="0"/>
        <v>0.04</v>
      </c>
      <c r="D36" s="46">
        <f t="shared" si="4"/>
        <v>1.092896174863388E-4</v>
      </c>
      <c r="E36" s="45">
        <f t="shared" si="2"/>
        <v>31</v>
      </c>
      <c r="F36" s="16">
        <f t="shared" si="3"/>
        <v>3.3879781420765027E-3</v>
      </c>
      <c r="G36" s="16">
        <f>SUM(F36:F$182)-F$182</f>
        <v>0.32332025226439115</v>
      </c>
    </row>
    <row r="37" spans="1:7" x14ac:dyDescent="0.25">
      <c r="A37" s="15">
        <v>39753</v>
      </c>
      <c r="B37" s="16">
        <v>2.5000000000000001E-2</v>
      </c>
      <c r="C37" s="16">
        <f t="shared" si="0"/>
        <v>0.04</v>
      </c>
      <c r="D37" s="46">
        <f t="shared" si="4"/>
        <v>1.092896174863388E-4</v>
      </c>
      <c r="E37" s="45">
        <f t="shared" si="2"/>
        <v>30</v>
      </c>
      <c r="F37" s="16">
        <f t="shared" si="3"/>
        <v>3.2786885245901639E-3</v>
      </c>
      <c r="G37" s="16">
        <f>SUM(F37:F$182)-F$182</f>
        <v>0.31993227412231462</v>
      </c>
    </row>
    <row r="38" spans="1:7" x14ac:dyDescent="0.25">
      <c r="A38" s="15">
        <v>39783</v>
      </c>
      <c r="B38" s="16">
        <v>1.7500000000000002E-2</v>
      </c>
      <c r="C38" s="16">
        <f t="shared" si="0"/>
        <v>3.2500000000000001E-2</v>
      </c>
      <c r="D38" s="46">
        <f t="shared" si="4"/>
        <v>8.8797814207650273E-5</v>
      </c>
      <c r="E38" s="45">
        <f t="shared" si="2"/>
        <v>31</v>
      </c>
      <c r="F38" s="16">
        <f t="shared" si="3"/>
        <v>2.7527322404371584E-3</v>
      </c>
      <c r="G38" s="16">
        <f>SUM(F38:F$182)-F$182</f>
        <v>0.31665358559772444</v>
      </c>
    </row>
    <row r="39" spans="1:7" x14ac:dyDescent="0.25">
      <c r="A39" s="15">
        <v>39814</v>
      </c>
      <c r="B39" s="16">
        <v>1.2500000000000001E-2</v>
      </c>
      <c r="C39" s="16">
        <f t="shared" si="0"/>
        <v>2.75E-2</v>
      </c>
      <c r="D39" s="46">
        <f t="shared" si="1"/>
        <v>7.5342465753424663E-5</v>
      </c>
      <c r="E39" s="45">
        <f t="shared" si="2"/>
        <v>31</v>
      </c>
      <c r="F39" s="16">
        <f t="shared" si="3"/>
        <v>2.3356164383561647E-3</v>
      </c>
      <c r="G39" s="16">
        <f>SUM(F39:F$182)-F$182</f>
        <v>0.31390085335728729</v>
      </c>
    </row>
    <row r="40" spans="1:7" x14ac:dyDescent="0.25">
      <c r="A40" s="15">
        <v>39845</v>
      </c>
      <c r="B40" s="16">
        <v>1.2500000000000001E-2</v>
      </c>
      <c r="C40" s="16">
        <f t="shared" si="0"/>
        <v>2.75E-2</v>
      </c>
      <c r="D40" s="46">
        <f t="shared" si="1"/>
        <v>7.5342465753424663E-5</v>
      </c>
      <c r="E40" s="45">
        <f t="shared" si="2"/>
        <v>28</v>
      </c>
      <c r="F40" s="16">
        <f t="shared" si="3"/>
        <v>2.1095890410958904E-3</v>
      </c>
      <c r="G40" s="16">
        <f>SUM(F40:F$182)-F$182</f>
        <v>0.31156523691893107</v>
      </c>
    </row>
    <row r="41" spans="1:7" x14ac:dyDescent="0.25">
      <c r="A41" s="15">
        <v>39873</v>
      </c>
      <c r="B41" s="16">
        <v>7.4999999999999997E-3</v>
      </c>
      <c r="C41" s="16">
        <f t="shared" si="0"/>
        <v>2.2499999999999999E-2</v>
      </c>
      <c r="D41" s="46">
        <f t="shared" si="1"/>
        <v>6.1643835616438354E-5</v>
      </c>
      <c r="E41" s="45">
        <f t="shared" si="2"/>
        <v>31</v>
      </c>
      <c r="F41" s="16">
        <f t="shared" si="3"/>
        <v>1.910958904109589E-3</v>
      </c>
      <c r="G41" s="16">
        <f>SUM(F41:F$182)-F$182</f>
        <v>0.30945564787783519</v>
      </c>
    </row>
    <row r="42" spans="1:7" x14ac:dyDescent="0.25">
      <c r="A42" s="15">
        <v>39904</v>
      </c>
      <c r="B42" s="16">
        <v>5.0000000000000001E-3</v>
      </c>
      <c r="C42" s="16">
        <f t="shared" si="0"/>
        <v>0.02</v>
      </c>
      <c r="D42" s="46">
        <f t="shared" si="1"/>
        <v>5.4794520547945207E-5</v>
      </c>
      <c r="E42" s="45">
        <f t="shared" si="2"/>
        <v>30</v>
      </c>
      <c r="F42" s="16">
        <f t="shared" si="3"/>
        <v>1.6438356164383563E-3</v>
      </c>
      <c r="G42" s="16">
        <f>SUM(F42:F$182)-F$182</f>
        <v>0.30754468897372561</v>
      </c>
    </row>
    <row r="43" spans="1:7" x14ac:dyDescent="0.25">
      <c r="A43" s="15">
        <v>39934</v>
      </c>
      <c r="B43" s="16">
        <v>5.0000000000000001E-3</v>
      </c>
      <c r="C43" s="16">
        <f t="shared" si="0"/>
        <v>0.02</v>
      </c>
      <c r="D43" s="46">
        <f t="shared" si="1"/>
        <v>5.4794520547945207E-5</v>
      </c>
      <c r="E43" s="45">
        <f t="shared" si="2"/>
        <v>31</v>
      </c>
      <c r="F43" s="16">
        <f t="shared" si="3"/>
        <v>1.6986301369863014E-3</v>
      </c>
      <c r="G43" s="16">
        <f>SUM(F43:F$182)-F$182</f>
        <v>0.30590085335728717</v>
      </c>
    </row>
    <row r="44" spans="1:7" x14ac:dyDescent="0.25">
      <c r="A44" s="15">
        <v>39965</v>
      </c>
      <c r="B44" s="16">
        <v>5.0000000000000001E-3</v>
      </c>
      <c r="C44" s="16">
        <f t="shared" si="0"/>
        <v>0.02</v>
      </c>
      <c r="D44" s="46">
        <f t="shared" si="1"/>
        <v>5.4794520547945207E-5</v>
      </c>
      <c r="E44" s="45">
        <f t="shared" si="2"/>
        <v>30</v>
      </c>
      <c r="F44" s="16">
        <f t="shared" si="3"/>
        <v>1.6438356164383563E-3</v>
      </c>
      <c r="G44" s="16">
        <f>SUM(F44:F$182)-F$182</f>
        <v>0.30420222322030088</v>
      </c>
    </row>
    <row r="45" spans="1:7" x14ac:dyDescent="0.25">
      <c r="A45" s="15">
        <v>39995</v>
      </c>
      <c r="B45" s="16">
        <v>5.0000000000000001E-3</v>
      </c>
      <c r="C45" s="16">
        <f t="shared" si="0"/>
        <v>0.02</v>
      </c>
      <c r="D45" s="46">
        <f t="shared" si="1"/>
        <v>5.4794520547945207E-5</v>
      </c>
      <c r="E45" s="45">
        <f t="shared" si="2"/>
        <v>31</v>
      </c>
      <c r="F45" s="16">
        <f t="shared" si="3"/>
        <v>1.6986301369863014E-3</v>
      </c>
      <c r="G45" s="16">
        <f>SUM(F45:F$182)-F$182</f>
        <v>0.3025583876038625</v>
      </c>
    </row>
    <row r="46" spans="1:7" x14ac:dyDescent="0.25">
      <c r="A46" s="15">
        <v>40026</v>
      </c>
      <c r="B46" s="16">
        <v>5.0000000000000001E-3</v>
      </c>
      <c r="C46" s="16">
        <f t="shared" si="0"/>
        <v>0.02</v>
      </c>
      <c r="D46" s="46">
        <f t="shared" si="1"/>
        <v>5.4794520547945207E-5</v>
      </c>
      <c r="E46" s="45">
        <f t="shared" si="2"/>
        <v>31</v>
      </c>
      <c r="F46" s="16">
        <f t="shared" si="3"/>
        <v>1.6986301369863014E-3</v>
      </c>
      <c r="G46" s="16">
        <f>SUM(F46:F$182)-F$182</f>
        <v>0.30085975746687621</v>
      </c>
    </row>
    <row r="47" spans="1:7" x14ac:dyDescent="0.25">
      <c r="A47" s="15">
        <v>40057</v>
      </c>
      <c r="B47" s="16">
        <v>5.0000000000000001E-3</v>
      </c>
      <c r="C47" s="16">
        <f t="shared" si="0"/>
        <v>0.02</v>
      </c>
      <c r="D47" s="46">
        <f t="shared" si="1"/>
        <v>5.4794520547945207E-5</v>
      </c>
      <c r="E47" s="45">
        <f t="shared" si="2"/>
        <v>30</v>
      </c>
      <c r="F47" s="16">
        <f t="shared" si="3"/>
        <v>1.6438356164383563E-3</v>
      </c>
      <c r="G47" s="16">
        <f>SUM(F47:F$182)-F$182</f>
        <v>0.29916112732988992</v>
      </c>
    </row>
    <row r="48" spans="1:7" x14ac:dyDescent="0.25">
      <c r="A48" s="15">
        <v>40087</v>
      </c>
      <c r="B48" s="16">
        <v>5.0000000000000001E-3</v>
      </c>
      <c r="C48" s="16">
        <f t="shared" si="0"/>
        <v>0.02</v>
      </c>
      <c r="D48" s="46">
        <f t="shared" si="1"/>
        <v>5.4794520547945207E-5</v>
      </c>
      <c r="E48" s="45">
        <f t="shared" si="2"/>
        <v>31</v>
      </c>
      <c r="F48" s="16">
        <f t="shared" si="3"/>
        <v>1.6986301369863014E-3</v>
      </c>
      <c r="G48" s="16">
        <f>SUM(F48:F$182)-F$182</f>
        <v>0.29751729171345154</v>
      </c>
    </row>
    <row r="49" spans="1:7" x14ac:dyDescent="0.25">
      <c r="A49" s="15">
        <v>40118</v>
      </c>
      <c r="B49" s="16">
        <v>5.0000000000000001E-3</v>
      </c>
      <c r="C49" s="16">
        <f t="shared" si="0"/>
        <v>0.02</v>
      </c>
      <c r="D49" s="46">
        <f t="shared" si="1"/>
        <v>5.4794520547945207E-5</v>
      </c>
      <c r="E49" s="45">
        <f t="shared" si="2"/>
        <v>30</v>
      </c>
      <c r="F49" s="16">
        <f t="shared" si="3"/>
        <v>1.6438356164383563E-3</v>
      </c>
      <c r="G49" s="16">
        <f>SUM(F49:F$182)-F$182</f>
        <v>0.29581866157646525</v>
      </c>
    </row>
    <row r="50" spans="1:7" x14ac:dyDescent="0.25">
      <c r="A50" s="15">
        <v>40148</v>
      </c>
      <c r="B50" s="16">
        <v>5.0000000000000001E-3</v>
      </c>
      <c r="C50" s="16">
        <f t="shared" si="0"/>
        <v>0.02</v>
      </c>
      <c r="D50" s="46">
        <f t="shared" si="1"/>
        <v>5.4794520547945207E-5</v>
      </c>
      <c r="E50" s="45">
        <f t="shared" si="2"/>
        <v>31</v>
      </c>
      <c r="F50" s="16">
        <f t="shared" si="3"/>
        <v>1.6986301369863014E-3</v>
      </c>
      <c r="G50" s="16">
        <f>SUM(F50:F$182)-F$182</f>
        <v>0.29417482596002686</v>
      </c>
    </row>
    <row r="51" spans="1:7" x14ac:dyDescent="0.25">
      <c r="A51" s="15">
        <v>40179</v>
      </c>
      <c r="B51" s="16">
        <v>5.0000000000000001E-3</v>
      </c>
      <c r="C51" s="16">
        <f t="shared" si="0"/>
        <v>0.02</v>
      </c>
      <c r="D51" s="46">
        <f t="shared" si="1"/>
        <v>5.4794520547945207E-5</v>
      </c>
      <c r="E51" s="45">
        <f t="shared" si="2"/>
        <v>31</v>
      </c>
      <c r="F51" s="16">
        <f t="shared" si="3"/>
        <v>1.6986301369863014E-3</v>
      </c>
      <c r="G51" s="16">
        <f>SUM(F51:F$182)-F$182</f>
        <v>0.29247619582304057</v>
      </c>
    </row>
    <row r="52" spans="1:7" x14ac:dyDescent="0.25">
      <c r="A52" s="15">
        <v>40210</v>
      </c>
      <c r="B52" s="16">
        <v>5.0000000000000001E-3</v>
      </c>
      <c r="C52" s="16">
        <f t="shared" si="0"/>
        <v>0.02</v>
      </c>
      <c r="D52" s="46">
        <f t="shared" si="1"/>
        <v>5.4794520547945207E-5</v>
      </c>
      <c r="E52" s="45">
        <f t="shared" si="2"/>
        <v>28</v>
      </c>
      <c r="F52" s="16">
        <f t="shared" si="3"/>
        <v>1.5342465753424659E-3</v>
      </c>
      <c r="G52" s="16">
        <f>SUM(F52:F$182)-F$182</f>
        <v>0.29077756568605428</v>
      </c>
    </row>
    <row r="53" spans="1:7" x14ac:dyDescent="0.25">
      <c r="A53" s="15">
        <v>40238</v>
      </c>
      <c r="B53" s="16">
        <v>5.0000000000000001E-3</v>
      </c>
      <c r="C53" s="16">
        <f t="shared" si="0"/>
        <v>0.02</v>
      </c>
      <c r="D53" s="46">
        <f t="shared" si="1"/>
        <v>5.4794520547945207E-5</v>
      </c>
      <c r="E53" s="45">
        <f t="shared" si="2"/>
        <v>31</v>
      </c>
      <c r="F53" s="16">
        <f t="shared" si="3"/>
        <v>1.6986301369863014E-3</v>
      </c>
      <c r="G53" s="16">
        <f>SUM(F53:F$182)-F$182</f>
        <v>0.28924331911071183</v>
      </c>
    </row>
    <row r="54" spans="1:7" x14ac:dyDescent="0.25">
      <c r="A54" s="15">
        <v>40269</v>
      </c>
      <c r="B54" s="16">
        <v>5.0000000000000001E-3</v>
      </c>
      <c r="C54" s="16">
        <f t="shared" si="0"/>
        <v>0.02</v>
      </c>
      <c r="D54" s="46">
        <f t="shared" si="1"/>
        <v>5.4794520547945207E-5</v>
      </c>
      <c r="E54" s="45">
        <f t="shared" si="2"/>
        <v>30</v>
      </c>
      <c r="F54" s="16">
        <f t="shared" si="3"/>
        <v>1.6438356164383563E-3</v>
      </c>
      <c r="G54" s="16">
        <f>SUM(F54:F$182)-F$182</f>
        <v>0.28754468897372554</v>
      </c>
    </row>
    <row r="55" spans="1:7" x14ac:dyDescent="0.25">
      <c r="A55" s="15">
        <v>40299</v>
      </c>
      <c r="B55" s="16">
        <v>5.0000000000000001E-3</v>
      </c>
      <c r="C55" s="16">
        <f t="shared" si="0"/>
        <v>0.02</v>
      </c>
      <c r="D55" s="46">
        <f t="shared" si="1"/>
        <v>5.4794520547945207E-5</v>
      </c>
      <c r="E55" s="45">
        <f t="shared" si="2"/>
        <v>31</v>
      </c>
      <c r="F55" s="16">
        <f t="shared" si="3"/>
        <v>1.6986301369863014E-3</v>
      </c>
      <c r="G55" s="16">
        <f>SUM(F55:F$182)-F$182</f>
        <v>0.28590085335728715</v>
      </c>
    </row>
    <row r="56" spans="1:7" x14ac:dyDescent="0.25">
      <c r="A56" s="15">
        <v>40330</v>
      </c>
      <c r="B56" s="16">
        <v>7.4999999999999997E-3</v>
      </c>
      <c r="C56" s="16">
        <f t="shared" si="0"/>
        <v>2.2499999999999999E-2</v>
      </c>
      <c r="D56" s="46">
        <f t="shared" si="1"/>
        <v>6.1643835616438354E-5</v>
      </c>
      <c r="E56" s="45">
        <f t="shared" si="2"/>
        <v>30</v>
      </c>
      <c r="F56" s="16">
        <f t="shared" si="3"/>
        <v>1.8493150684931506E-3</v>
      </c>
      <c r="G56" s="16">
        <f>SUM(F56:F$182)-F$182</f>
        <v>0.28420222322030086</v>
      </c>
    </row>
    <row r="57" spans="1:7" x14ac:dyDescent="0.25">
      <c r="A57" s="15">
        <v>40360</v>
      </c>
      <c r="B57" s="16">
        <v>0.01</v>
      </c>
      <c r="C57" s="16">
        <f t="shared" si="0"/>
        <v>2.5000000000000001E-2</v>
      </c>
      <c r="D57" s="46">
        <f t="shared" si="1"/>
        <v>6.8493150684931516E-5</v>
      </c>
      <c r="E57" s="45">
        <f t="shared" si="2"/>
        <v>31</v>
      </c>
      <c r="F57" s="16">
        <f t="shared" si="3"/>
        <v>2.1232876712328772E-3</v>
      </c>
      <c r="G57" s="16">
        <f>SUM(F57:F$182)-F$182</f>
        <v>0.28235290815180769</v>
      </c>
    </row>
    <row r="58" spans="1:7" x14ac:dyDescent="0.25">
      <c r="A58" s="15">
        <v>40391</v>
      </c>
      <c r="B58" s="16">
        <v>0.01</v>
      </c>
      <c r="C58" s="16">
        <f t="shared" si="0"/>
        <v>2.5000000000000001E-2</v>
      </c>
      <c r="D58" s="46">
        <f t="shared" si="1"/>
        <v>6.8493150684931516E-5</v>
      </c>
      <c r="E58" s="45">
        <f t="shared" si="2"/>
        <v>31</v>
      </c>
      <c r="F58" s="16">
        <f t="shared" si="3"/>
        <v>2.1232876712328772E-3</v>
      </c>
      <c r="G58" s="16">
        <f>SUM(F58:F$182)-F$182</f>
        <v>0.28022962048057481</v>
      </c>
    </row>
    <row r="59" spans="1:7" x14ac:dyDescent="0.25">
      <c r="A59" s="15">
        <v>40422</v>
      </c>
      <c r="B59" s="16">
        <v>1.2500000000000001E-2</v>
      </c>
      <c r="C59" s="16">
        <f t="shared" si="0"/>
        <v>2.75E-2</v>
      </c>
      <c r="D59" s="46">
        <f t="shared" si="1"/>
        <v>7.5342465753424663E-5</v>
      </c>
      <c r="E59" s="45">
        <f t="shared" si="2"/>
        <v>30</v>
      </c>
      <c r="F59" s="16">
        <f t="shared" si="3"/>
        <v>2.2602739726027398E-3</v>
      </c>
      <c r="G59" s="16">
        <f>SUM(F59:F$182)-F$182</f>
        <v>0.27810633280934194</v>
      </c>
    </row>
    <row r="60" spans="1:7" x14ac:dyDescent="0.25">
      <c r="A60" s="15">
        <v>40452</v>
      </c>
      <c r="B60" s="16">
        <v>1.2500000000000001E-2</v>
      </c>
      <c r="C60" s="16">
        <f t="shared" si="0"/>
        <v>2.75E-2</v>
      </c>
      <c r="D60" s="46">
        <f t="shared" si="1"/>
        <v>7.5342465753424663E-5</v>
      </c>
      <c r="E60" s="45">
        <f t="shared" si="2"/>
        <v>31</v>
      </c>
      <c r="F60" s="16">
        <f t="shared" si="3"/>
        <v>2.3356164383561647E-3</v>
      </c>
      <c r="G60" s="16">
        <f>SUM(F60:F$182)-F$182</f>
        <v>0.27584605883673918</v>
      </c>
    </row>
    <row r="61" spans="1:7" x14ac:dyDescent="0.25">
      <c r="A61" s="15">
        <v>40483</v>
      </c>
      <c r="B61" s="16">
        <v>1.2500000000000001E-2</v>
      </c>
      <c r="C61" s="16">
        <f t="shared" si="0"/>
        <v>2.75E-2</v>
      </c>
      <c r="D61" s="46">
        <f t="shared" si="1"/>
        <v>7.5342465753424663E-5</v>
      </c>
      <c r="E61" s="45">
        <f t="shared" si="2"/>
        <v>30</v>
      </c>
      <c r="F61" s="16">
        <f t="shared" si="3"/>
        <v>2.2602739726027398E-3</v>
      </c>
      <c r="G61" s="16">
        <f>SUM(F61:F$182)-F$182</f>
        <v>0.27351044239838301</v>
      </c>
    </row>
    <row r="62" spans="1:7" x14ac:dyDescent="0.25">
      <c r="A62" s="15">
        <v>40513</v>
      </c>
      <c r="B62" s="16">
        <v>1.2500000000000001E-2</v>
      </c>
      <c r="C62" s="16">
        <f t="shared" si="0"/>
        <v>2.75E-2</v>
      </c>
      <c r="D62" s="46">
        <f t="shared" si="1"/>
        <v>7.5342465753424663E-5</v>
      </c>
      <c r="E62" s="45">
        <f t="shared" si="2"/>
        <v>31</v>
      </c>
      <c r="F62" s="16">
        <f t="shared" si="3"/>
        <v>2.3356164383561647E-3</v>
      </c>
      <c r="G62" s="16">
        <f>SUM(F62:F$182)-F$182</f>
        <v>0.27125016842578031</v>
      </c>
    </row>
    <row r="63" spans="1:7" x14ac:dyDescent="0.25">
      <c r="A63" s="15">
        <v>40544</v>
      </c>
      <c r="B63" s="16">
        <v>1.2500000000000001E-2</v>
      </c>
      <c r="C63" s="16">
        <f t="shared" si="0"/>
        <v>2.75E-2</v>
      </c>
      <c r="D63" s="46">
        <f t="shared" si="1"/>
        <v>7.5342465753424663E-5</v>
      </c>
      <c r="E63" s="45">
        <f t="shared" si="2"/>
        <v>31</v>
      </c>
      <c r="F63" s="16">
        <f t="shared" si="3"/>
        <v>2.3356164383561647E-3</v>
      </c>
      <c r="G63" s="16">
        <f>SUM(F63:F$182)-F$182</f>
        <v>0.26891455198742409</v>
      </c>
    </row>
    <row r="64" spans="1:7" x14ac:dyDescent="0.25">
      <c r="A64" s="15">
        <v>40575</v>
      </c>
      <c r="B64" s="16">
        <v>1.2500000000000001E-2</v>
      </c>
      <c r="C64" s="16">
        <f t="shared" si="0"/>
        <v>2.75E-2</v>
      </c>
      <c r="D64" s="46">
        <f t="shared" si="1"/>
        <v>7.5342465753424663E-5</v>
      </c>
      <c r="E64" s="45">
        <f t="shared" si="2"/>
        <v>28</v>
      </c>
      <c r="F64" s="16">
        <f t="shared" si="3"/>
        <v>2.1095890410958904E-3</v>
      </c>
      <c r="G64" s="16">
        <f>SUM(F64:F$182)-F$182</f>
        <v>0.26657893554906797</v>
      </c>
    </row>
    <row r="65" spans="1:7" x14ac:dyDescent="0.25">
      <c r="A65" s="15">
        <v>40603</v>
      </c>
      <c r="B65" s="16">
        <v>1.2500000000000001E-2</v>
      </c>
      <c r="C65" s="16">
        <f t="shared" si="0"/>
        <v>2.75E-2</v>
      </c>
      <c r="D65" s="46">
        <f t="shared" si="1"/>
        <v>7.5342465753424663E-5</v>
      </c>
      <c r="E65" s="45">
        <f t="shared" si="2"/>
        <v>31</v>
      </c>
      <c r="F65" s="16">
        <f t="shared" si="3"/>
        <v>2.3356164383561647E-3</v>
      </c>
      <c r="G65" s="16">
        <f>SUM(F65:F$182)-F$182</f>
        <v>0.26446934650797205</v>
      </c>
    </row>
    <row r="66" spans="1:7" x14ac:dyDescent="0.25">
      <c r="A66" s="15">
        <v>40634</v>
      </c>
      <c r="B66" s="16">
        <v>1.2500000000000001E-2</v>
      </c>
      <c r="C66" s="16">
        <f t="shared" si="0"/>
        <v>2.75E-2</v>
      </c>
      <c r="D66" s="46">
        <f t="shared" si="1"/>
        <v>7.5342465753424663E-5</v>
      </c>
      <c r="E66" s="45">
        <f t="shared" si="2"/>
        <v>30</v>
      </c>
      <c r="F66" s="16">
        <f t="shared" si="3"/>
        <v>2.2602739726027398E-3</v>
      </c>
      <c r="G66" s="16">
        <f>SUM(F66:F$182)-F$182</f>
        <v>0.26213373006961593</v>
      </c>
    </row>
    <row r="67" spans="1:7" x14ac:dyDescent="0.25">
      <c r="A67" s="15">
        <v>40664</v>
      </c>
      <c r="B67" s="16">
        <v>1.2500000000000001E-2</v>
      </c>
      <c r="C67" s="16">
        <f t="shared" ref="C67:C130" si="5">B67+1.5%</f>
        <v>2.75E-2</v>
      </c>
      <c r="D67" s="46">
        <f t="shared" si="1"/>
        <v>7.5342465753424663E-5</v>
      </c>
      <c r="E67" s="45">
        <f t="shared" si="2"/>
        <v>31</v>
      </c>
      <c r="F67" s="16">
        <f t="shared" si="3"/>
        <v>2.3356164383561647E-3</v>
      </c>
      <c r="G67" s="16">
        <f>SUM(F67:F$182)-F$182</f>
        <v>0.25987345609701318</v>
      </c>
    </row>
    <row r="68" spans="1:7" x14ac:dyDescent="0.25">
      <c r="A68" s="15">
        <v>40695</v>
      </c>
      <c r="B68" s="16">
        <v>1.2500000000000001E-2</v>
      </c>
      <c r="C68" s="16">
        <f t="shared" si="5"/>
        <v>2.75E-2</v>
      </c>
      <c r="D68" s="46">
        <f t="shared" ref="D68:D122" si="6">C68/365</f>
        <v>7.5342465753424663E-5</v>
      </c>
      <c r="E68" s="45">
        <f t="shared" ref="E68:E131" si="7">DAY(DATE(YEAR(A68),MONTH(A68)+1,0))</f>
        <v>30</v>
      </c>
      <c r="F68" s="16">
        <f t="shared" ref="F68:F131" si="8">D68*E68</f>
        <v>2.2602739726027398E-3</v>
      </c>
      <c r="G68" s="16">
        <f>SUM(F68:F$182)-F$182</f>
        <v>0.25753783965865701</v>
      </c>
    </row>
    <row r="69" spans="1:7" x14ac:dyDescent="0.25">
      <c r="A69" s="15">
        <v>40725</v>
      </c>
      <c r="B69" s="16">
        <v>1.2500000000000001E-2</v>
      </c>
      <c r="C69" s="16">
        <f t="shared" si="5"/>
        <v>2.75E-2</v>
      </c>
      <c r="D69" s="46">
        <f t="shared" si="6"/>
        <v>7.5342465753424663E-5</v>
      </c>
      <c r="E69" s="45">
        <f t="shared" si="7"/>
        <v>31</v>
      </c>
      <c r="F69" s="16">
        <f t="shared" si="8"/>
        <v>2.3356164383561647E-3</v>
      </c>
      <c r="G69" s="16">
        <f>SUM(F69:F$182)-F$182</f>
        <v>0.25527756568605431</v>
      </c>
    </row>
    <row r="70" spans="1:7" x14ac:dyDescent="0.25">
      <c r="A70" s="15">
        <v>40756</v>
      </c>
      <c r="B70" s="16">
        <v>1.2500000000000001E-2</v>
      </c>
      <c r="C70" s="16">
        <f t="shared" si="5"/>
        <v>2.75E-2</v>
      </c>
      <c r="D70" s="46">
        <f t="shared" si="6"/>
        <v>7.5342465753424663E-5</v>
      </c>
      <c r="E70" s="45">
        <f t="shared" si="7"/>
        <v>31</v>
      </c>
      <c r="F70" s="16">
        <f t="shared" si="8"/>
        <v>2.3356164383561647E-3</v>
      </c>
      <c r="G70" s="16">
        <f>SUM(F70:F$182)-F$182</f>
        <v>0.25294194924769814</v>
      </c>
    </row>
    <row r="71" spans="1:7" x14ac:dyDescent="0.25">
      <c r="A71" s="15">
        <v>40787</v>
      </c>
      <c r="B71" s="16">
        <v>1.2500000000000001E-2</v>
      </c>
      <c r="C71" s="16">
        <f t="shared" si="5"/>
        <v>2.75E-2</v>
      </c>
      <c r="D71" s="46">
        <f t="shared" si="6"/>
        <v>7.5342465753424663E-5</v>
      </c>
      <c r="E71" s="45">
        <f t="shared" si="7"/>
        <v>30</v>
      </c>
      <c r="F71" s="16">
        <f t="shared" si="8"/>
        <v>2.2602739726027398E-3</v>
      </c>
      <c r="G71" s="16">
        <f>SUM(F71:F$182)-F$182</f>
        <v>0.25060633280934197</v>
      </c>
    </row>
    <row r="72" spans="1:7" x14ac:dyDescent="0.25">
      <c r="A72" s="15">
        <v>40817</v>
      </c>
      <c r="B72" s="16">
        <v>1.2500000000000001E-2</v>
      </c>
      <c r="C72" s="16">
        <f t="shared" si="5"/>
        <v>2.75E-2</v>
      </c>
      <c r="D72" s="46">
        <f t="shared" si="6"/>
        <v>7.5342465753424663E-5</v>
      </c>
      <c r="E72" s="45">
        <f t="shared" si="7"/>
        <v>31</v>
      </c>
      <c r="F72" s="16">
        <f t="shared" si="8"/>
        <v>2.3356164383561647E-3</v>
      </c>
      <c r="G72" s="16">
        <f>SUM(F72:F$182)-F$182</f>
        <v>0.24834605883673927</v>
      </c>
    </row>
    <row r="73" spans="1:7" x14ac:dyDescent="0.25">
      <c r="A73" s="15">
        <v>40848</v>
      </c>
      <c r="B73" s="16">
        <v>1.2500000000000001E-2</v>
      </c>
      <c r="C73" s="16">
        <f t="shared" si="5"/>
        <v>2.75E-2</v>
      </c>
      <c r="D73" s="46">
        <f t="shared" si="6"/>
        <v>7.5342465753424663E-5</v>
      </c>
      <c r="E73" s="45">
        <f t="shared" si="7"/>
        <v>30</v>
      </c>
      <c r="F73" s="16">
        <f t="shared" si="8"/>
        <v>2.2602739726027398E-3</v>
      </c>
      <c r="G73" s="16">
        <f>SUM(F73:F$182)-F$182</f>
        <v>0.24601044239838307</v>
      </c>
    </row>
    <row r="74" spans="1:7" x14ac:dyDescent="0.25">
      <c r="A74" s="15">
        <v>40878</v>
      </c>
      <c r="B74" s="16">
        <v>1.2500000000000001E-2</v>
      </c>
      <c r="C74" s="16">
        <f t="shared" si="5"/>
        <v>2.75E-2</v>
      </c>
      <c r="D74" s="46">
        <f t="shared" si="6"/>
        <v>7.5342465753424663E-5</v>
      </c>
      <c r="E74" s="45">
        <f t="shared" si="7"/>
        <v>31</v>
      </c>
      <c r="F74" s="16">
        <f t="shared" si="8"/>
        <v>2.3356164383561647E-3</v>
      </c>
      <c r="G74" s="16">
        <f>SUM(F74:F$182)-F$182</f>
        <v>0.24375016842578032</v>
      </c>
    </row>
    <row r="75" spans="1:7" x14ac:dyDescent="0.25">
      <c r="A75" s="15">
        <v>40909</v>
      </c>
      <c r="B75" s="16">
        <v>1.2500000000000001E-2</v>
      </c>
      <c r="C75" s="16">
        <f t="shared" si="5"/>
        <v>2.75E-2</v>
      </c>
      <c r="D75" s="46">
        <f>C75/366</f>
        <v>7.5136612021857923E-5</v>
      </c>
      <c r="E75" s="45">
        <f t="shared" si="7"/>
        <v>31</v>
      </c>
      <c r="F75" s="16">
        <f t="shared" si="8"/>
        <v>2.3292349726775955E-3</v>
      </c>
      <c r="G75" s="16">
        <f>SUM(F75:F$182)-F$182</f>
        <v>0.24141455198742415</v>
      </c>
    </row>
    <row r="76" spans="1:7" x14ac:dyDescent="0.25">
      <c r="A76" s="15">
        <v>40940</v>
      </c>
      <c r="B76" s="16">
        <v>1.2500000000000001E-2</v>
      </c>
      <c r="C76" s="16">
        <f t="shared" si="5"/>
        <v>2.75E-2</v>
      </c>
      <c r="D76" s="46">
        <f t="shared" ref="D76:D86" si="9">C76/366</f>
        <v>7.5136612021857923E-5</v>
      </c>
      <c r="E76" s="45">
        <f t="shared" si="7"/>
        <v>29</v>
      </c>
      <c r="F76" s="16">
        <f t="shared" si="8"/>
        <v>2.1789617486338798E-3</v>
      </c>
      <c r="G76" s="16">
        <f>SUM(F76:F$182)-F$182</f>
        <v>0.23908531701474658</v>
      </c>
    </row>
    <row r="77" spans="1:7" x14ac:dyDescent="0.25">
      <c r="A77" s="15">
        <v>40969</v>
      </c>
      <c r="B77" s="16">
        <v>1.2500000000000001E-2</v>
      </c>
      <c r="C77" s="16">
        <f t="shared" si="5"/>
        <v>2.75E-2</v>
      </c>
      <c r="D77" s="46">
        <f t="shared" si="9"/>
        <v>7.5136612021857923E-5</v>
      </c>
      <c r="E77" s="45">
        <f t="shared" si="7"/>
        <v>31</v>
      </c>
      <c r="F77" s="16">
        <f t="shared" si="8"/>
        <v>2.3292349726775955E-3</v>
      </c>
      <c r="G77" s="16">
        <f>SUM(F77:F$182)-F$182</f>
        <v>0.2369063552661127</v>
      </c>
    </row>
    <row r="78" spans="1:7" x14ac:dyDescent="0.25">
      <c r="A78" s="15">
        <v>41000</v>
      </c>
      <c r="B78" s="16">
        <v>1.2500000000000001E-2</v>
      </c>
      <c r="C78" s="16">
        <f t="shared" si="5"/>
        <v>2.75E-2</v>
      </c>
      <c r="D78" s="46">
        <f t="shared" si="9"/>
        <v>7.5136612021857923E-5</v>
      </c>
      <c r="E78" s="45">
        <f t="shared" si="7"/>
        <v>30</v>
      </c>
      <c r="F78" s="16">
        <f t="shared" si="8"/>
        <v>2.2540983606557379E-3</v>
      </c>
      <c r="G78" s="16">
        <f>SUM(F78:F$182)-F$182</f>
        <v>0.23457712029343511</v>
      </c>
    </row>
    <row r="79" spans="1:7" x14ac:dyDescent="0.25">
      <c r="A79" s="15">
        <v>41030</v>
      </c>
      <c r="B79" s="16">
        <v>1.2500000000000001E-2</v>
      </c>
      <c r="C79" s="16">
        <f t="shared" si="5"/>
        <v>2.75E-2</v>
      </c>
      <c r="D79" s="46">
        <f t="shared" si="9"/>
        <v>7.5136612021857923E-5</v>
      </c>
      <c r="E79" s="45">
        <f t="shared" si="7"/>
        <v>31</v>
      </c>
      <c r="F79" s="16">
        <f t="shared" si="8"/>
        <v>2.3292349726775955E-3</v>
      </c>
      <c r="G79" s="16">
        <f>SUM(F79:F$182)-F$182</f>
        <v>0.23232302193277934</v>
      </c>
    </row>
    <row r="80" spans="1:7" x14ac:dyDescent="0.25">
      <c r="A80" s="15">
        <v>41061</v>
      </c>
      <c r="B80" s="16">
        <v>1.2500000000000001E-2</v>
      </c>
      <c r="C80" s="16">
        <f t="shared" si="5"/>
        <v>2.75E-2</v>
      </c>
      <c r="D80" s="46">
        <f t="shared" si="9"/>
        <v>7.5136612021857923E-5</v>
      </c>
      <c r="E80" s="45">
        <f t="shared" si="7"/>
        <v>30</v>
      </c>
      <c r="F80" s="16">
        <f t="shared" si="8"/>
        <v>2.2540983606557379E-3</v>
      </c>
      <c r="G80" s="16">
        <f>SUM(F80:F$182)-F$182</f>
        <v>0.22999378696010175</v>
      </c>
    </row>
    <row r="81" spans="1:7" x14ac:dyDescent="0.25">
      <c r="A81" s="15">
        <v>41091</v>
      </c>
      <c r="B81" s="16">
        <v>1.2500000000000001E-2</v>
      </c>
      <c r="C81" s="16">
        <f t="shared" si="5"/>
        <v>2.75E-2</v>
      </c>
      <c r="D81" s="46">
        <f t="shared" si="9"/>
        <v>7.5136612021857923E-5</v>
      </c>
      <c r="E81" s="45">
        <f t="shared" si="7"/>
        <v>31</v>
      </c>
      <c r="F81" s="16">
        <f t="shared" si="8"/>
        <v>2.3292349726775955E-3</v>
      </c>
      <c r="G81" s="16">
        <f>SUM(F81:F$182)-F$182</f>
        <v>0.22773968859944602</v>
      </c>
    </row>
    <row r="82" spans="1:7" x14ac:dyDescent="0.25">
      <c r="A82" s="15">
        <v>41122</v>
      </c>
      <c r="B82" s="16">
        <v>1.2500000000000001E-2</v>
      </c>
      <c r="C82" s="16">
        <f t="shared" si="5"/>
        <v>2.75E-2</v>
      </c>
      <c r="D82" s="46">
        <f t="shared" si="9"/>
        <v>7.5136612021857923E-5</v>
      </c>
      <c r="E82" s="45">
        <f t="shared" si="7"/>
        <v>31</v>
      </c>
      <c r="F82" s="16">
        <f t="shared" si="8"/>
        <v>2.3292349726775955E-3</v>
      </c>
      <c r="G82" s="16">
        <f>SUM(F82:F$182)-F$182</f>
        <v>0.22541045362676843</v>
      </c>
    </row>
    <row r="83" spans="1:7" x14ac:dyDescent="0.25">
      <c r="A83" s="15">
        <v>41153</v>
      </c>
      <c r="B83" s="16">
        <v>1.2500000000000001E-2</v>
      </c>
      <c r="C83" s="16">
        <f t="shared" si="5"/>
        <v>2.75E-2</v>
      </c>
      <c r="D83" s="46">
        <f t="shared" si="9"/>
        <v>7.5136612021857923E-5</v>
      </c>
      <c r="E83" s="45">
        <f t="shared" si="7"/>
        <v>30</v>
      </c>
      <c r="F83" s="16">
        <f t="shared" si="8"/>
        <v>2.2540983606557379E-3</v>
      </c>
      <c r="G83" s="16">
        <f>SUM(F83:F$182)-F$182</f>
        <v>0.22308121865409083</v>
      </c>
    </row>
    <row r="84" spans="1:7" x14ac:dyDescent="0.25">
      <c r="A84" s="15">
        <v>41183</v>
      </c>
      <c r="B84" s="16">
        <v>1.2500000000000001E-2</v>
      </c>
      <c r="C84" s="16">
        <f t="shared" si="5"/>
        <v>2.75E-2</v>
      </c>
      <c r="D84" s="46">
        <f t="shared" si="9"/>
        <v>7.5136612021857923E-5</v>
      </c>
      <c r="E84" s="45">
        <f t="shared" si="7"/>
        <v>31</v>
      </c>
      <c r="F84" s="16">
        <f t="shared" si="8"/>
        <v>2.3292349726775955E-3</v>
      </c>
      <c r="G84" s="16">
        <f>SUM(F84:F$182)-F$182</f>
        <v>0.2208271202934351</v>
      </c>
    </row>
    <row r="85" spans="1:7" x14ac:dyDescent="0.25">
      <c r="A85" s="15">
        <v>41214</v>
      </c>
      <c r="B85" s="16">
        <v>1.2500000000000001E-2</v>
      </c>
      <c r="C85" s="16">
        <f t="shared" si="5"/>
        <v>2.75E-2</v>
      </c>
      <c r="D85" s="46">
        <f t="shared" si="9"/>
        <v>7.5136612021857923E-5</v>
      </c>
      <c r="E85" s="45">
        <f t="shared" si="7"/>
        <v>30</v>
      </c>
      <c r="F85" s="16">
        <f t="shared" si="8"/>
        <v>2.2540983606557379E-3</v>
      </c>
      <c r="G85" s="16">
        <f>SUM(F85:F$182)-F$182</f>
        <v>0.21849788532075748</v>
      </c>
    </row>
    <row r="86" spans="1:7" x14ac:dyDescent="0.25">
      <c r="A86" s="15">
        <v>41244</v>
      </c>
      <c r="B86" s="16">
        <v>1.2500000000000001E-2</v>
      </c>
      <c r="C86" s="16">
        <f t="shared" si="5"/>
        <v>2.75E-2</v>
      </c>
      <c r="D86" s="46">
        <f t="shared" si="9"/>
        <v>7.5136612021857923E-5</v>
      </c>
      <c r="E86" s="45">
        <f t="shared" si="7"/>
        <v>31</v>
      </c>
      <c r="F86" s="16">
        <f t="shared" si="8"/>
        <v>2.3292349726775955E-3</v>
      </c>
      <c r="G86" s="16">
        <f>SUM(F86:F$182)-F$182</f>
        <v>0.21624378696010177</v>
      </c>
    </row>
    <row r="87" spans="1:7" x14ac:dyDescent="0.25">
      <c r="A87" s="15">
        <v>41275</v>
      </c>
      <c r="B87" s="16">
        <v>1.2500000000000001E-2</v>
      </c>
      <c r="C87" s="16">
        <f t="shared" si="5"/>
        <v>2.75E-2</v>
      </c>
      <c r="D87" s="46">
        <f t="shared" si="6"/>
        <v>7.5342465753424663E-5</v>
      </c>
      <c r="E87" s="45">
        <f t="shared" si="7"/>
        <v>31</v>
      </c>
      <c r="F87" s="16">
        <f t="shared" si="8"/>
        <v>2.3356164383561647E-3</v>
      </c>
      <c r="G87" s="16">
        <f>SUM(F87:F$182)-F$182</f>
        <v>0.21391455198742418</v>
      </c>
    </row>
    <row r="88" spans="1:7" x14ac:dyDescent="0.25">
      <c r="A88" s="15">
        <v>41306</v>
      </c>
      <c r="B88" s="16">
        <v>1.2500000000000001E-2</v>
      </c>
      <c r="C88" s="16">
        <f t="shared" si="5"/>
        <v>2.75E-2</v>
      </c>
      <c r="D88" s="46">
        <f t="shared" si="6"/>
        <v>7.5342465753424663E-5</v>
      </c>
      <c r="E88" s="45">
        <f t="shared" si="7"/>
        <v>28</v>
      </c>
      <c r="F88" s="16">
        <f t="shared" si="8"/>
        <v>2.1095890410958904E-3</v>
      </c>
      <c r="G88" s="16">
        <f>SUM(F88:F$182)-F$182</f>
        <v>0.21157893554906801</v>
      </c>
    </row>
    <row r="89" spans="1:7" x14ac:dyDescent="0.25">
      <c r="A89" s="15">
        <v>41334</v>
      </c>
      <c r="B89" s="16">
        <v>1.2500000000000001E-2</v>
      </c>
      <c r="C89" s="16">
        <f t="shared" si="5"/>
        <v>2.75E-2</v>
      </c>
      <c r="D89" s="46">
        <f t="shared" si="6"/>
        <v>7.5342465753424663E-5</v>
      </c>
      <c r="E89" s="45">
        <f t="shared" si="7"/>
        <v>31</v>
      </c>
      <c r="F89" s="16">
        <f t="shared" si="8"/>
        <v>2.3356164383561647E-3</v>
      </c>
      <c r="G89" s="16">
        <f>SUM(F89:F$182)-F$182</f>
        <v>0.20946934650797211</v>
      </c>
    </row>
    <row r="90" spans="1:7" x14ac:dyDescent="0.25">
      <c r="A90" s="15">
        <v>41365</v>
      </c>
      <c r="B90" s="16">
        <v>1.2500000000000001E-2</v>
      </c>
      <c r="C90" s="16">
        <f t="shared" si="5"/>
        <v>2.75E-2</v>
      </c>
      <c r="D90" s="46">
        <f t="shared" si="6"/>
        <v>7.5342465753424663E-5</v>
      </c>
      <c r="E90" s="45">
        <f t="shared" si="7"/>
        <v>30</v>
      </c>
      <c r="F90" s="16">
        <f t="shared" si="8"/>
        <v>2.2602739726027398E-3</v>
      </c>
      <c r="G90" s="16">
        <f>SUM(F90:F$182)-F$182</f>
        <v>0.20713373006961594</v>
      </c>
    </row>
    <row r="91" spans="1:7" x14ac:dyDescent="0.25">
      <c r="A91" s="15">
        <v>41395</v>
      </c>
      <c r="B91" s="16">
        <v>1.2500000000000001E-2</v>
      </c>
      <c r="C91" s="16">
        <f t="shared" si="5"/>
        <v>2.75E-2</v>
      </c>
      <c r="D91" s="46">
        <f t="shared" si="6"/>
        <v>7.5342465753424663E-5</v>
      </c>
      <c r="E91" s="45">
        <f t="shared" si="7"/>
        <v>31</v>
      </c>
      <c r="F91" s="16">
        <f t="shared" si="8"/>
        <v>2.3356164383561647E-3</v>
      </c>
      <c r="G91" s="16">
        <f>SUM(F91:F$182)-F$182</f>
        <v>0.20487345609701318</v>
      </c>
    </row>
    <row r="92" spans="1:7" x14ac:dyDescent="0.25">
      <c r="A92" s="15">
        <v>41426</v>
      </c>
      <c r="B92" s="16">
        <v>1.2500000000000001E-2</v>
      </c>
      <c r="C92" s="16">
        <f t="shared" si="5"/>
        <v>2.75E-2</v>
      </c>
      <c r="D92" s="46">
        <f t="shared" si="6"/>
        <v>7.5342465753424663E-5</v>
      </c>
      <c r="E92" s="45">
        <f t="shared" si="7"/>
        <v>30</v>
      </c>
      <c r="F92" s="16">
        <f t="shared" si="8"/>
        <v>2.2602739726027398E-3</v>
      </c>
      <c r="G92" s="16">
        <f>SUM(F92:F$182)-F$182</f>
        <v>0.20253783965865702</v>
      </c>
    </row>
    <row r="93" spans="1:7" x14ac:dyDescent="0.25">
      <c r="A93" s="15">
        <v>41456</v>
      </c>
      <c r="B93" s="16">
        <v>1.2500000000000001E-2</v>
      </c>
      <c r="C93" s="16">
        <f t="shared" si="5"/>
        <v>2.75E-2</v>
      </c>
      <c r="D93" s="46">
        <f t="shared" si="6"/>
        <v>7.5342465753424663E-5</v>
      </c>
      <c r="E93" s="45">
        <f t="shared" si="7"/>
        <v>31</v>
      </c>
      <c r="F93" s="16">
        <f t="shared" si="8"/>
        <v>2.3356164383561647E-3</v>
      </c>
      <c r="G93" s="16">
        <f>SUM(F93:F$182)-F$182</f>
        <v>0.20027756568605429</v>
      </c>
    </row>
    <row r="94" spans="1:7" x14ac:dyDescent="0.25">
      <c r="A94" s="15">
        <v>41487</v>
      </c>
      <c r="B94" s="16">
        <v>1.2500000000000001E-2</v>
      </c>
      <c r="C94" s="16">
        <f t="shared" si="5"/>
        <v>2.75E-2</v>
      </c>
      <c r="D94" s="46">
        <f t="shared" si="6"/>
        <v>7.5342465753424663E-5</v>
      </c>
      <c r="E94" s="45">
        <f t="shared" si="7"/>
        <v>31</v>
      </c>
      <c r="F94" s="16">
        <f t="shared" si="8"/>
        <v>2.3356164383561647E-3</v>
      </c>
      <c r="G94" s="16">
        <f>SUM(F94:F$182)-F$182</f>
        <v>0.19794194924769812</v>
      </c>
    </row>
    <row r="95" spans="1:7" x14ac:dyDescent="0.25">
      <c r="A95" s="15">
        <v>41518</v>
      </c>
      <c r="B95" s="16">
        <v>1.2500000000000001E-2</v>
      </c>
      <c r="C95" s="16">
        <f t="shared" si="5"/>
        <v>2.75E-2</v>
      </c>
      <c r="D95" s="46">
        <f t="shared" si="6"/>
        <v>7.5342465753424663E-5</v>
      </c>
      <c r="E95" s="45">
        <f t="shared" si="7"/>
        <v>30</v>
      </c>
      <c r="F95" s="16">
        <f t="shared" si="8"/>
        <v>2.2602739726027398E-3</v>
      </c>
      <c r="G95" s="16">
        <f>SUM(F95:F$182)-F$182</f>
        <v>0.19560633280934198</v>
      </c>
    </row>
    <row r="96" spans="1:7" x14ac:dyDescent="0.25">
      <c r="A96" s="15">
        <v>41548</v>
      </c>
      <c r="B96" s="16">
        <v>1.2500000000000001E-2</v>
      </c>
      <c r="C96" s="16">
        <f t="shared" si="5"/>
        <v>2.75E-2</v>
      </c>
      <c r="D96" s="46">
        <f t="shared" si="6"/>
        <v>7.5342465753424663E-5</v>
      </c>
      <c r="E96" s="45">
        <f t="shared" si="7"/>
        <v>31</v>
      </c>
      <c r="F96" s="16">
        <f t="shared" si="8"/>
        <v>2.3356164383561647E-3</v>
      </c>
      <c r="G96" s="16">
        <f>SUM(F96:F$182)-F$182</f>
        <v>0.19334605883673925</v>
      </c>
    </row>
    <row r="97" spans="1:7" x14ac:dyDescent="0.25">
      <c r="A97" s="15">
        <v>41579</v>
      </c>
      <c r="B97" s="16">
        <v>1.2500000000000001E-2</v>
      </c>
      <c r="C97" s="16">
        <f t="shared" si="5"/>
        <v>2.75E-2</v>
      </c>
      <c r="D97" s="46">
        <f t="shared" si="6"/>
        <v>7.5342465753424663E-5</v>
      </c>
      <c r="E97" s="45">
        <f t="shared" si="7"/>
        <v>30</v>
      </c>
      <c r="F97" s="16">
        <f t="shared" si="8"/>
        <v>2.2602739726027398E-3</v>
      </c>
      <c r="G97" s="16">
        <f>SUM(F97:F$182)-F$182</f>
        <v>0.19101044239838308</v>
      </c>
    </row>
    <row r="98" spans="1:7" x14ac:dyDescent="0.25">
      <c r="A98" s="15">
        <v>41609</v>
      </c>
      <c r="B98" s="16">
        <v>1.2500000000000001E-2</v>
      </c>
      <c r="C98" s="16">
        <f t="shared" si="5"/>
        <v>2.75E-2</v>
      </c>
      <c r="D98" s="46">
        <f t="shared" si="6"/>
        <v>7.5342465753424663E-5</v>
      </c>
      <c r="E98" s="45">
        <f t="shared" si="7"/>
        <v>31</v>
      </c>
      <c r="F98" s="16">
        <f t="shared" si="8"/>
        <v>2.3356164383561647E-3</v>
      </c>
      <c r="G98" s="16">
        <f>SUM(F98:F$182)-F$182</f>
        <v>0.18875016842578032</v>
      </c>
    </row>
    <row r="99" spans="1:7" x14ac:dyDescent="0.25">
      <c r="A99" s="15">
        <v>41640</v>
      </c>
      <c r="B99" s="16">
        <v>1.2500000000000001E-2</v>
      </c>
      <c r="C99" s="16">
        <f t="shared" si="5"/>
        <v>2.75E-2</v>
      </c>
      <c r="D99" s="46">
        <f t="shared" si="6"/>
        <v>7.5342465753424663E-5</v>
      </c>
      <c r="E99" s="45">
        <f t="shared" si="7"/>
        <v>31</v>
      </c>
      <c r="F99" s="16">
        <f t="shared" si="8"/>
        <v>2.3356164383561647E-3</v>
      </c>
      <c r="G99" s="16">
        <f>SUM(F99:F$182)-F$182</f>
        <v>0.18641455198742415</v>
      </c>
    </row>
    <row r="100" spans="1:7" x14ac:dyDescent="0.25">
      <c r="A100" s="15">
        <v>41671</v>
      </c>
      <c r="B100" s="16">
        <v>1.2500000000000001E-2</v>
      </c>
      <c r="C100" s="16">
        <f t="shared" si="5"/>
        <v>2.75E-2</v>
      </c>
      <c r="D100" s="46">
        <f t="shared" si="6"/>
        <v>7.5342465753424663E-5</v>
      </c>
      <c r="E100" s="45">
        <f t="shared" si="7"/>
        <v>28</v>
      </c>
      <c r="F100" s="16">
        <f t="shared" si="8"/>
        <v>2.1095890410958904E-3</v>
      </c>
      <c r="G100" s="16">
        <f>SUM(F100:F$182)-F$182</f>
        <v>0.18407893554906798</v>
      </c>
    </row>
    <row r="101" spans="1:7" x14ac:dyDescent="0.25">
      <c r="A101" s="15">
        <v>41699</v>
      </c>
      <c r="B101" s="16">
        <v>1.2500000000000001E-2</v>
      </c>
      <c r="C101" s="16">
        <f t="shared" si="5"/>
        <v>2.75E-2</v>
      </c>
      <c r="D101" s="46">
        <f t="shared" si="6"/>
        <v>7.5342465753424663E-5</v>
      </c>
      <c r="E101" s="45">
        <f t="shared" si="7"/>
        <v>31</v>
      </c>
      <c r="F101" s="16">
        <f t="shared" si="8"/>
        <v>2.3356164383561647E-3</v>
      </c>
      <c r="G101" s="16">
        <f>SUM(F101:F$182)-F$182</f>
        <v>0.18196934650797209</v>
      </c>
    </row>
    <row r="102" spans="1:7" x14ac:dyDescent="0.25">
      <c r="A102" s="15">
        <v>41730</v>
      </c>
      <c r="B102" s="16">
        <v>1.2500000000000001E-2</v>
      </c>
      <c r="C102" s="16">
        <f t="shared" si="5"/>
        <v>2.75E-2</v>
      </c>
      <c r="D102" s="46">
        <f t="shared" si="6"/>
        <v>7.5342465753424663E-5</v>
      </c>
      <c r="E102" s="45">
        <f t="shared" si="7"/>
        <v>30</v>
      </c>
      <c r="F102" s="16">
        <f t="shared" si="8"/>
        <v>2.2602739726027398E-3</v>
      </c>
      <c r="G102" s="16">
        <f>SUM(F102:F$182)-F$182</f>
        <v>0.17963373006961592</v>
      </c>
    </row>
    <row r="103" spans="1:7" x14ac:dyDescent="0.25">
      <c r="A103" s="15">
        <v>41760</v>
      </c>
      <c r="B103" s="16">
        <v>1.2500000000000001E-2</v>
      </c>
      <c r="C103" s="16">
        <f t="shared" si="5"/>
        <v>2.75E-2</v>
      </c>
      <c r="D103" s="46">
        <f t="shared" si="6"/>
        <v>7.5342465753424663E-5</v>
      </c>
      <c r="E103" s="45">
        <f t="shared" si="7"/>
        <v>31</v>
      </c>
      <c r="F103" s="16">
        <f t="shared" si="8"/>
        <v>2.3356164383561647E-3</v>
      </c>
      <c r="G103" s="16">
        <f>SUM(F103:F$182)-F$182</f>
        <v>0.17737345609701319</v>
      </c>
    </row>
    <row r="104" spans="1:7" x14ac:dyDescent="0.25">
      <c r="A104" s="15">
        <v>41791</v>
      </c>
      <c r="B104" s="16">
        <v>1.2500000000000001E-2</v>
      </c>
      <c r="C104" s="16">
        <f t="shared" si="5"/>
        <v>2.75E-2</v>
      </c>
      <c r="D104" s="46">
        <f t="shared" si="6"/>
        <v>7.5342465753424663E-5</v>
      </c>
      <c r="E104" s="45">
        <f t="shared" si="7"/>
        <v>30</v>
      </c>
      <c r="F104" s="16">
        <f t="shared" si="8"/>
        <v>2.2602739726027398E-3</v>
      </c>
      <c r="G104" s="16">
        <f>SUM(F104:F$182)-F$182</f>
        <v>0.17503783965865702</v>
      </c>
    </row>
    <row r="105" spans="1:7" x14ac:dyDescent="0.25">
      <c r="A105" s="15">
        <v>41821</v>
      </c>
      <c r="B105" s="16">
        <v>1.2500000000000001E-2</v>
      </c>
      <c r="C105" s="16">
        <f t="shared" si="5"/>
        <v>2.75E-2</v>
      </c>
      <c r="D105" s="46">
        <f t="shared" si="6"/>
        <v>7.5342465753424663E-5</v>
      </c>
      <c r="E105" s="45">
        <f t="shared" si="7"/>
        <v>31</v>
      </c>
      <c r="F105" s="16">
        <f t="shared" si="8"/>
        <v>2.3356164383561647E-3</v>
      </c>
      <c r="G105" s="16">
        <f>SUM(F105:F$182)-F$182</f>
        <v>0.17277756568605429</v>
      </c>
    </row>
    <row r="106" spans="1:7" x14ac:dyDescent="0.25">
      <c r="A106" s="15">
        <v>41852</v>
      </c>
      <c r="B106" s="16">
        <v>1.2500000000000001E-2</v>
      </c>
      <c r="C106" s="16">
        <f t="shared" si="5"/>
        <v>2.75E-2</v>
      </c>
      <c r="D106" s="46">
        <f t="shared" si="6"/>
        <v>7.5342465753424663E-5</v>
      </c>
      <c r="E106" s="45">
        <f t="shared" si="7"/>
        <v>31</v>
      </c>
      <c r="F106" s="16">
        <f t="shared" si="8"/>
        <v>2.3356164383561647E-3</v>
      </c>
      <c r="G106" s="16">
        <f>SUM(F106:F$182)-F$182</f>
        <v>0.17044194924769809</v>
      </c>
    </row>
    <row r="107" spans="1:7" x14ac:dyDescent="0.25">
      <c r="A107" s="15">
        <v>41883</v>
      </c>
      <c r="B107" s="16">
        <v>1.2500000000000001E-2</v>
      </c>
      <c r="C107" s="16">
        <f t="shared" si="5"/>
        <v>2.75E-2</v>
      </c>
      <c r="D107" s="46">
        <f t="shared" si="6"/>
        <v>7.5342465753424663E-5</v>
      </c>
      <c r="E107" s="45">
        <f t="shared" si="7"/>
        <v>30</v>
      </c>
      <c r="F107" s="16">
        <f t="shared" si="8"/>
        <v>2.2602739726027398E-3</v>
      </c>
      <c r="G107" s="16">
        <f>SUM(F107:F$182)-F$182</f>
        <v>0.16810633280934195</v>
      </c>
    </row>
    <row r="108" spans="1:7" x14ac:dyDescent="0.25">
      <c r="A108" s="15">
        <v>41913</v>
      </c>
      <c r="B108" s="16">
        <v>1.2500000000000001E-2</v>
      </c>
      <c r="C108" s="16">
        <f t="shared" si="5"/>
        <v>2.75E-2</v>
      </c>
      <c r="D108" s="46">
        <f t="shared" si="6"/>
        <v>7.5342465753424663E-5</v>
      </c>
      <c r="E108" s="45">
        <f t="shared" si="7"/>
        <v>31</v>
      </c>
      <c r="F108" s="16">
        <f t="shared" si="8"/>
        <v>2.3356164383561647E-3</v>
      </c>
      <c r="G108" s="16">
        <f>SUM(F108:F$182)-F$182</f>
        <v>0.16584605883673922</v>
      </c>
    </row>
    <row r="109" spans="1:7" x14ac:dyDescent="0.25">
      <c r="A109" s="15">
        <v>41944</v>
      </c>
      <c r="B109" s="16">
        <v>1.2500000000000001E-2</v>
      </c>
      <c r="C109" s="16">
        <f t="shared" si="5"/>
        <v>2.75E-2</v>
      </c>
      <c r="D109" s="46">
        <f t="shared" si="6"/>
        <v>7.5342465753424663E-5</v>
      </c>
      <c r="E109" s="45">
        <f t="shared" si="7"/>
        <v>30</v>
      </c>
      <c r="F109" s="16">
        <f t="shared" si="8"/>
        <v>2.2602739726027398E-3</v>
      </c>
      <c r="G109" s="16">
        <f>SUM(F109:F$182)-F$182</f>
        <v>0.16351044239838308</v>
      </c>
    </row>
    <row r="110" spans="1:7" x14ac:dyDescent="0.25">
      <c r="A110" s="15">
        <v>41974</v>
      </c>
      <c r="B110" s="16">
        <v>1.2500000000000001E-2</v>
      </c>
      <c r="C110" s="16">
        <f t="shared" si="5"/>
        <v>2.75E-2</v>
      </c>
      <c r="D110" s="46">
        <f t="shared" si="6"/>
        <v>7.5342465753424663E-5</v>
      </c>
      <c r="E110" s="45">
        <f t="shared" si="7"/>
        <v>31</v>
      </c>
      <c r="F110" s="16">
        <f t="shared" si="8"/>
        <v>2.3356164383561647E-3</v>
      </c>
      <c r="G110" s="16">
        <f>SUM(F110:F$182)-F$182</f>
        <v>0.16125016842578033</v>
      </c>
    </row>
    <row r="111" spans="1:7" x14ac:dyDescent="0.25">
      <c r="A111" s="15">
        <v>42005</v>
      </c>
      <c r="B111" s="16">
        <v>0.01</v>
      </c>
      <c r="C111" s="16">
        <f t="shared" si="5"/>
        <v>2.5000000000000001E-2</v>
      </c>
      <c r="D111" s="46">
        <f t="shared" si="6"/>
        <v>6.8493150684931516E-5</v>
      </c>
      <c r="E111" s="45">
        <f t="shared" si="7"/>
        <v>31</v>
      </c>
      <c r="F111" s="16">
        <f t="shared" si="8"/>
        <v>2.1232876712328772E-3</v>
      </c>
      <c r="G111" s="16">
        <f>SUM(F111:F$182)-F$182</f>
        <v>0.15891455198742416</v>
      </c>
    </row>
    <row r="112" spans="1:7" x14ac:dyDescent="0.25">
      <c r="A112" s="15">
        <v>42036</v>
      </c>
      <c r="B112" s="16">
        <v>0.01</v>
      </c>
      <c r="C112" s="16">
        <f t="shared" si="5"/>
        <v>2.5000000000000001E-2</v>
      </c>
      <c r="D112" s="46">
        <f t="shared" si="6"/>
        <v>6.8493150684931516E-5</v>
      </c>
      <c r="E112" s="45">
        <f t="shared" si="7"/>
        <v>28</v>
      </c>
      <c r="F112" s="16">
        <f t="shared" si="8"/>
        <v>1.9178082191780824E-3</v>
      </c>
      <c r="G112" s="16">
        <f>SUM(F112:F$182)-F$182</f>
        <v>0.15679126431619128</v>
      </c>
    </row>
    <row r="113" spans="1:7" x14ac:dyDescent="0.25">
      <c r="A113" s="15">
        <v>42064</v>
      </c>
      <c r="B113" s="16">
        <v>0.01</v>
      </c>
      <c r="C113" s="16">
        <f t="shared" si="5"/>
        <v>2.5000000000000001E-2</v>
      </c>
      <c r="D113" s="46">
        <f t="shared" si="6"/>
        <v>6.8493150684931516E-5</v>
      </c>
      <c r="E113" s="45">
        <f t="shared" si="7"/>
        <v>31</v>
      </c>
      <c r="F113" s="16">
        <f t="shared" si="8"/>
        <v>2.1232876712328772E-3</v>
      </c>
      <c r="G113" s="16">
        <f>SUM(F113:F$182)-F$182</f>
        <v>0.1548734560970132</v>
      </c>
    </row>
    <row r="114" spans="1:7" x14ac:dyDescent="0.25">
      <c r="A114" s="15">
        <v>42095</v>
      </c>
      <c r="B114" s="16">
        <v>0.01</v>
      </c>
      <c r="C114" s="16">
        <f t="shared" si="5"/>
        <v>2.5000000000000001E-2</v>
      </c>
      <c r="D114" s="46">
        <f t="shared" si="6"/>
        <v>6.8493150684931516E-5</v>
      </c>
      <c r="E114" s="45">
        <f t="shared" si="7"/>
        <v>30</v>
      </c>
      <c r="F114" s="16">
        <f t="shared" si="8"/>
        <v>2.0547945205479454E-3</v>
      </c>
      <c r="G114" s="16">
        <f>SUM(F114:F$182)-F$182</f>
        <v>0.15275016842578032</v>
      </c>
    </row>
    <row r="115" spans="1:7" x14ac:dyDescent="0.25">
      <c r="A115" s="15">
        <v>42125</v>
      </c>
      <c r="B115" s="16">
        <v>0.01</v>
      </c>
      <c r="C115" s="16">
        <f t="shared" si="5"/>
        <v>2.5000000000000001E-2</v>
      </c>
      <c r="D115" s="46">
        <f t="shared" si="6"/>
        <v>6.8493150684931516E-5</v>
      </c>
      <c r="E115" s="45">
        <f t="shared" si="7"/>
        <v>31</v>
      </c>
      <c r="F115" s="16">
        <f t="shared" si="8"/>
        <v>2.1232876712328772E-3</v>
      </c>
      <c r="G115" s="16">
        <f>SUM(F115:F$182)-F$182</f>
        <v>0.15069537390523238</v>
      </c>
    </row>
    <row r="116" spans="1:7" x14ac:dyDescent="0.25">
      <c r="A116" s="15">
        <v>42156</v>
      </c>
      <c r="B116" s="16">
        <v>0.01</v>
      </c>
      <c r="C116" s="16">
        <f t="shared" si="5"/>
        <v>2.5000000000000001E-2</v>
      </c>
      <c r="D116" s="46">
        <f t="shared" si="6"/>
        <v>6.8493150684931516E-5</v>
      </c>
      <c r="E116" s="45">
        <f t="shared" si="7"/>
        <v>30</v>
      </c>
      <c r="F116" s="16">
        <f t="shared" si="8"/>
        <v>2.0547945205479454E-3</v>
      </c>
      <c r="G116" s="16">
        <f>SUM(F116:F$182)-F$182</f>
        <v>0.14857208623399951</v>
      </c>
    </row>
    <row r="117" spans="1:7" x14ac:dyDescent="0.25">
      <c r="A117" s="15">
        <v>42186</v>
      </c>
      <c r="B117" s="16">
        <v>7.4999999999999997E-3</v>
      </c>
      <c r="C117" s="16">
        <f t="shared" si="5"/>
        <v>2.2499999999999999E-2</v>
      </c>
      <c r="D117" s="46">
        <f t="shared" si="6"/>
        <v>6.1643835616438354E-5</v>
      </c>
      <c r="E117" s="45">
        <f t="shared" si="7"/>
        <v>31</v>
      </c>
      <c r="F117" s="16">
        <f t="shared" si="8"/>
        <v>1.910958904109589E-3</v>
      </c>
      <c r="G117" s="16">
        <f>SUM(F117:F$182)-F$182</f>
        <v>0.14651729171345157</v>
      </c>
    </row>
    <row r="118" spans="1:7" x14ac:dyDescent="0.25">
      <c r="A118" s="15">
        <v>42217</v>
      </c>
      <c r="B118" s="16">
        <v>7.4999999999999997E-3</v>
      </c>
      <c r="C118" s="16">
        <f t="shared" si="5"/>
        <v>2.2499999999999999E-2</v>
      </c>
      <c r="D118" s="46">
        <f t="shared" si="6"/>
        <v>6.1643835616438354E-5</v>
      </c>
      <c r="E118" s="45">
        <f t="shared" si="7"/>
        <v>31</v>
      </c>
      <c r="F118" s="16">
        <f t="shared" si="8"/>
        <v>1.910958904109589E-3</v>
      </c>
      <c r="G118" s="16">
        <f>SUM(F118:F$182)-F$182</f>
        <v>0.14460633280934196</v>
      </c>
    </row>
    <row r="119" spans="1:7" x14ac:dyDescent="0.25">
      <c r="A119" s="15">
        <v>42248</v>
      </c>
      <c r="B119" s="16">
        <v>7.4999999999999997E-3</v>
      </c>
      <c r="C119" s="16">
        <f t="shared" si="5"/>
        <v>2.2499999999999999E-2</v>
      </c>
      <c r="D119" s="46">
        <f t="shared" si="6"/>
        <v>6.1643835616438354E-5</v>
      </c>
      <c r="E119" s="45">
        <f t="shared" si="7"/>
        <v>30</v>
      </c>
      <c r="F119" s="16">
        <f t="shared" si="8"/>
        <v>1.8493150684931506E-3</v>
      </c>
      <c r="G119" s="16">
        <f>SUM(F119:F$182)-F$182</f>
        <v>0.14269537390523238</v>
      </c>
    </row>
    <row r="120" spans="1:7" x14ac:dyDescent="0.25">
      <c r="A120" s="15">
        <v>42278</v>
      </c>
      <c r="B120" s="16">
        <v>7.4999999999999997E-3</v>
      </c>
      <c r="C120" s="16">
        <f t="shared" si="5"/>
        <v>2.2499999999999999E-2</v>
      </c>
      <c r="D120" s="46">
        <f t="shared" si="6"/>
        <v>6.1643835616438354E-5</v>
      </c>
      <c r="E120" s="45">
        <f t="shared" si="7"/>
        <v>31</v>
      </c>
      <c r="F120" s="16">
        <f t="shared" si="8"/>
        <v>1.910958904109589E-3</v>
      </c>
      <c r="G120" s="16">
        <f>SUM(F120:F$182)-F$182</f>
        <v>0.14084605883673923</v>
      </c>
    </row>
    <row r="121" spans="1:7" x14ac:dyDescent="0.25">
      <c r="A121" s="15">
        <v>42309</v>
      </c>
      <c r="B121" s="16">
        <v>7.4999999999999997E-3</v>
      </c>
      <c r="C121" s="16">
        <f t="shared" si="5"/>
        <v>2.2499999999999999E-2</v>
      </c>
      <c r="D121" s="46">
        <f t="shared" si="6"/>
        <v>6.1643835616438354E-5</v>
      </c>
      <c r="E121" s="45">
        <f t="shared" si="7"/>
        <v>30</v>
      </c>
      <c r="F121" s="16">
        <f t="shared" si="8"/>
        <v>1.8493150684931506E-3</v>
      </c>
      <c r="G121" s="16">
        <f>SUM(F121:F$182)-F$182</f>
        <v>0.13893509993262962</v>
      </c>
    </row>
    <row r="122" spans="1:7" x14ac:dyDescent="0.25">
      <c r="A122" s="15">
        <v>42339</v>
      </c>
      <c r="B122" s="16">
        <v>7.4999999999999997E-3</v>
      </c>
      <c r="C122" s="16">
        <f t="shared" si="5"/>
        <v>2.2499999999999999E-2</v>
      </c>
      <c r="D122" s="46">
        <f t="shared" si="6"/>
        <v>6.1643835616438354E-5</v>
      </c>
      <c r="E122" s="45">
        <f t="shared" si="7"/>
        <v>31</v>
      </c>
      <c r="F122" s="16">
        <f t="shared" si="8"/>
        <v>1.910958904109589E-3</v>
      </c>
      <c r="G122" s="16">
        <f>SUM(F122:F$182)-F$182</f>
        <v>0.13708578486413647</v>
      </c>
    </row>
    <row r="123" spans="1:7" x14ac:dyDescent="0.25">
      <c r="A123" s="15">
        <v>42370</v>
      </c>
      <c r="B123" s="16">
        <v>7.4999999999999997E-3</v>
      </c>
      <c r="C123" s="16">
        <f t="shared" si="5"/>
        <v>2.2499999999999999E-2</v>
      </c>
      <c r="D123" s="46">
        <f>C123/366</f>
        <v>6.1475409836065574E-5</v>
      </c>
      <c r="E123" s="45">
        <f t="shared" si="7"/>
        <v>31</v>
      </c>
      <c r="F123" s="16">
        <f t="shared" si="8"/>
        <v>1.9057377049180328E-3</v>
      </c>
      <c r="G123" s="16">
        <f>SUM(F123:F$182)-F$182</f>
        <v>0.13517482596002686</v>
      </c>
    </row>
    <row r="124" spans="1:7" x14ac:dyDescent="0.25">
      <c r="A124" s="15">
        <v>42401</v>
      </c>
      <c r="B124" s="16">
        <v>7.4999999999999997E-3</v>
      </c>
      <c r="C124" s="16">
        <f t="shared" si="5"/>
        <v>2.2499999999999999E-2</v>
      </c>
      <c r="D124" s="46">
        <f t="shared" ref="D124:D134" si="10">C124/366</f>
        <v>6.1475409836065574E-5</v>
      </c>
      <c r="E124" s="45">
        <f t="shared" si="7"/>
        <v>29</v>
      </c>
      <c r="F124" s="16">
        <f t="shared" si="8"/>
        <v>1.7827868852459017E-3</v>
      </c>
      <c r="G124" s="16">
        <f>SUM(F124:F$182)-F$182</f>
        <v>0.13326908825510883</v>
      </c>
    </row>
    <row r="125" spans="1:7" x14ac:dyDescent="0.25">
      <c r="A125" s="15">
        <v>42430</v>
      </c>
      <c r="B125" s="16">
        <v>7.4999999999999997E-3</v>
      </c>
      <c r="C125" s="16">
        <f t="shared" si="5"/>
        <v>2.2499999999999999E-2</v>
      </c>
      <c r="D125" s="46">
        <f t="shared" si="10"/>
        <v>6.1475409836065574E-5</v>
      </c>
      <c r="E125" s="45">
        <f t="shared" si="7"/>
        <v>31</v>
      </c>
      <c r="F125" s="16">
        <f t="shared" si="8"/>
        <v>1.9057377049180328E-3</v>
      </c>
      <c r="G125" s="16">
        <f>SUM(F125:F$182)-F$182</f>
        <v>0.13148630136986295</v>
      </c>
    </row>
    <row r="126" spans="1:7" x14ac:dyDescent="0.25">
      <c r="A126" s="15">
        <v>42461</v>
      </c>
      <c r="B126" s="16">
        <v>7.4999999999999997E-3</v>
      </c>
      <c r="C126" s="16">
        <f t="shared" si="5"/>
        <v>2.2499999999999999E-2</v>
      </c>
      <c r="D126" s="46">
        <f t="shared" si="10"/>
        <v>6.1475409836065574E-5</v>
      </c>
      <c r="E126" s="45">
        <f t="shared" si="7"/>
        <v>30</v>
      </c>
      <c r="F126" s="16">
        <f t="shared" si="8"/>
        <v>1.8442622950819673E-3</v>
      </c>
      <c r="G126" s="16">
        <f>SUM(F126:F$182)-F$182</f>
        <v>0.12958056366494491</v>
      </c>
    </row>
    <row r="127" spans="1:7" x14ac:dyDescent="0.25">
      <c r="A127" s="15">
        <v>42491</v>
      </c>
      <c r="B127" s="16">
        <v>7.4999999999999997E-3</v>
      </c>
      <c r="C127" s="16">
        <f t="shared" si="5"/>
        <v>2.2499999999999999E-2</v>
      </c>
      <c r="D127" s="46">
        <f t="shared" si="10"/>
        <v>6.1475409836065574E-5</v>
      </c>
      <c r="E127" s="45">
        <f t="shared" si="7"/>
        <v>31</v>
      </c>
      <c r="F127" s="16">
        <f t="shared" si="8"/>
        <v>1.9057377049180328E-3</v>
      </c>
      <c r="G127" s="16">
        <f>SUM(F127:F$182)-F$182</f>
        <v>0.12773630136986294</v>
      </c>
    </row>
    <row r="128" spans="1:7" x14ac:dyDescent="0.25">
      <c r="A128" s="15">
        <v>42522</v>
      </c>
      <c r="B128" s="16">
        <v>7.4999999999999997E-3</v>
      </c>
      <c r="C128" s="16">
        <f t="shared" si="5"/>
        <v>2.2499999999999999E-2</v>
      </c>
      <c r="D128" s="46">
        <f t="shared" si="10"/>
        <v>6.1475409836065574E-5</v>
      </c>
      <c r="E128" s="45">
        <f t="shared" si="7"/>
        <v>30</v>
      </c>
      <c r="F128" s="16">
        <f t="shared" si="8"/>
        <v>1.8442622950819673E-3</v>
      </c>
      <c r="G128" s="16">
        <f>SUM(F128:F$182)-F$182</f>
        <v>0.12583056366494494</v>
      </c>
    </row>
    <row r="129" spans="1:7" x14ac:dyDescent="0.25">
      <c r="A129" s="15">
        <v>42552</v>
      </c>
      <c r="B129" s="16">
        <v>7.4999999999999997E-3</v>
      </c>
      <c r="C129" s="16">
        <f t="shared" si="5"/>
        <v>2.2499999999999999E-2</v>
      </c>
      <c r="D129" s="46">
        <f t="shared" si="10"/>
        <v>6.1475409836065574E-5</v>
      </c>
      <c r="E129" s="45">
        <f t="shared" si="7"/>
        <v>31</v>
      </c>
      <c r="F129" s="16">
        <f t="shared" si="8"/>
        <v>1.9057377049180328E-3</v>
      </c>
      <c r="G129" s="16">
        <f>SUM(F129:F$182)-F$182</f>
        <v>0.12398630136986295</v>
      </c>
    </row>
    <row r="130" spans="1:7" x14ac:dyDescent="0.25">
      <c r="A130" s="15">
        <v>42583</v>
      </c>
      <c r="B130" s="16">
        <v>7.4999999999999997E-3</v>
      </c>
      <c r="C130" s="16">
        <f t="shared" si="5"/>
        <v>2.2499999999999999E-2</v>
      </c>
      <c r="D130" s="46">
        <f t="shared" si="10"/>
        <v>6.1475409836065574E-5</v>
      </c>
      <c r="E130" s="45">
        <f t="shared" si="7"/>
        <v>31</v>
      </c>
      <c r="F130" s="16">
        <f t="shared" si="8"/>
        <v>1.9057377049180328E-3</v>
      </c>
      <c r="G130" s="16">
        <f>SUM(F130:F$182)-F$182</f>
        <v>0.12208056366494492</v>
      </c>
    </row>
    <row r="131" spans="1:7" x14ac:dyDescent="0.25">
      <c r="A131" s="15">
        <v>42614</v>
      </c>
      <c r="B131" s="16">
        <v>7.4999999999999997E-3</v>
      </c>
      <c r="C131" s="16">
        <f t="shared" ref="C131:C182" si="11">B131+1.5%</f>
        <v>2.2499999999999999E-2</v>
      </c>
      <c r="D131" s="46">
        <f t="shared" si="10"/>
        <v>6.1475409836065574E-5</v>
      </c>
      <c r="E131" s="45">
        <f t="shared" si="7"/>
        <v>30</v>
      </c>
      <c r="F131" s="16">
        <f t="shared" si="8"/>
        <v>1.8442622950819673E-3</v>
      </c>
      <c r="G131" s="16">
        <f>SUM(F131:F$182)-F$182</f>
        <v>0.12017482596002689</v>
      </c>
    </row>
    <row r="132" spans="1:7" x14ac:dyDescent="0.25">
      <c r="A132" s="15">
        <v>42644</v>
      </c>
      <c r="B132" s="16">
        <v>7.4999999999999997E-3</v>
      </c>
      <c r="C132" s="16">
        <f t="shared" si="11"/>
        <v>2.2499999999999999E-2</v>
      </c>
      <c r="D132" s="46">
        <f t="shared" si="10"/>
        <v>6.1475409836065574E-5</v>
      </c>
      <c r="E132" s="45">
        <f t="shared" ref="E132:E182" si="12">DAY(DATE(YEAR(A132),MONTH(A132)+1,0))</f>
        <v>31</v>
      </c>
      <c r="F132" s="16">
        <f t="shared" ref="F132:F182" si="13">D132*E132</f>
        <v>1.9057377049180328E-3</v>
      </c>
      <c r="G132" s="16">
        <f>SUM(F132:F$182)-F$182</f>
        <v>0.11833056366494493</v>
      </c>
    </row>
    <row r="133" spans="1:7" x14ac:dyDescent="0.25">
      <c r="A133" s="15">
        <v>42675</v>
      </c>
      <c r="B133" s="16">
        <v>7.4999999999999997E-3</v>
      </c>
      <c r="C133" s="16">
        <f t="shared" si="11"/>
        <v>2.2499999999999999E-2</v>
      </c>
      <c r="D133" s="46">
        <f t="shared" si="10"/>
        <v>6.1475409836065574E-5</v>
      </c>
      <c r="E133" s="45">
        <f t="shared" si="12"/>
        <v>30</v>
      </c>
      <c r="F133" s="16">
        <f t="shared" si="13"/>
        <v>1.8442622950819673E-3</v>
      </c>
      <c r="G133" s="16">
        <f>SUM(F133:F$182)-F$182</f>
        <v>0.1164248259600269</v>
      </c>
    </row>
    <row r="134" spans="1:7" x14ac:dyDescent="0.25">
      <c r="A134" s="15">
        <v>42705</v>
      </c>
      <c r="B134" s="16">
        <v>7.4999999999999997E-3</v>
      </c>
      <c r="C134" s="16">
        <f t="shared" si="11"/>
        <v>2.2499999999999999E-2</v>
      </c>
      <c r="D134" s="46">
        <f t="shared" si="10"/>
        <v>6.1475409836065574E-5</v>
      </c>
      <c r="E134" s="45">
        <f t="shared" si="12"/>
        <v>31</v>
      </c>
      <c r="F134" s="16">
        <f t="shared" si="13"/>
        <v>1.9057377049180328E-3</v>
      </c>
      <c r="G134" s="16">
        <f>SUM(F134:F$182)-F$182</f>
        <v>0.11458056366494494</v>
      </c>
    </row>
    <row r="135" spans="1:7" x14ac:dyDescent="0.25">
      <c r="A135" s="15">
        <v>42736</v>
      </c>
      <c r="B135" s="17">
        <v>7.4999999999999997E-3</v>
      </c>
      <c r="C135" s="16">
        <f t="shared" si="11"/>
        <v>2.2499999999999999E-2</v>
      </c>
      <c r="D135" s="46">
        <f t="shared" ref="D135:D182" si="14">C135/365</f>
        <v>6.1643835616438354E-5</v>
      </c>
      <c r="E135" s="45">
        <f t="shared" si="12"/>
        <v>31</v>
      </c>
      <c r="F135" s="16">
        <f t="shared" si="13"/>
        <v>1.910958904109589E-3</v>
      </c>
      <c r="G135" s="16">
        <f>SUM(F135:F$182)-F$182</f>
        <v>0.11267482596002691</v>
      </c>
    </row>
    <row r="136" spans="1:7" x14ac:dyDescent="0.25">
      <c r="A136" s="15">
        <v>42767</v>
      </c>
      <c r="B136" s="17">
        <v>7.4999999999999997E-3</v>
      </c>
      <c r="C136" s="16">
        <f t="shared" si="11"/>
        <v>2.2499999999999999E-2</v>
      </c>
      <c r="D136" s="46">
        <f t="shared" si="14"/>
        <v>6.1643835616438354E-5</v>
      </c>
      <c r="E136" s="45">
        <f t="shared" si="12"/>
        <v>28</v>
      </c>
      <c r="F136" s="16">
        <f t="shared" si="13"/>
        <v>1.7260273972602739E-3</v>
      </c>
      <c r="G136" s="16">
        <f>SUM(F136:F$182)-F$182</f>
        <v>0.11076386705591733</v>
      </c>
    </row>
    <row r="137" spans="1:7" x14ac:dyDescent="0.25">
      <c r="A137" s="15">
        <v>42795</v>
      </c>
      <c r="B137" s="17">
        <v>7.4999999999999997E-3</v>
      </c>
      <c r="C137" s="16">
        <f t="shared" si="11"/>
        <v>2.2499999999999999E-2</v>
      </c>
      <c r="D137" s="46">
        <f t="shared" si="14"/>
        <v>6.1643835616438354E-5</v>
      </c>
      <c r="E137" s="45">
        <f t="shared" si="12"/>
        <v>31</v>
      </c>
      <c r="F137" s="16">
        <f t="shared" si="13"/>
        <v>1.910958904109589E-3</v>
      </c>
      <c r="G137" s="16">
        <f>SUM(F137:F$182)-F$182</f>
        <v>0.10903783965865706</v>
      </c>
    </row>
    <row r="138" spans="1:7" x14ac:dyDescent="0.25">
      <c r="A138" s="15">
        <v>42826</v>
      </c>
      <c r="B138" s="17">
        <v>7.4999999999999997E-3</v>
      </c>
      <c r="C138" s="16">
        <f t="shared" si="11"/>
        <v>2.2499999999999999E-2</v>
      </c>
      <c r="D138" s="46">
        <f t="shared" si="14"/>
        <v>6.1643835616438354E-5</v>
      </c>
      <c r="E138" s="45">
        <f t="shared" si="12"/>
        <v>30</v>
      </c>
      <c r="F138" s="16">
        <f t="shared" si="13"/>
        <v>1.8493150684931506E-3</v>
      </c>
      <c r="G138" s="16">
        <f>SUM(F138:F$182)-F$182</f>
        <v>0.10712688075454746</v>
      </c>
    </row>
    <row r="139" spans="1:7" x14ac:dyDescent="0.25">
      <c r="A139" s="15">
        <v>42856</v>
      </c>
      <c r="B139" s="17">
        <v>7.4999999999999997E-3</v>
      </c>
      <c r="C139" s="16">
        <f t="shared" si="11"/>
        <v>2.2499999999999999E-2</v>
      </c>
      <c r="D139" s="46">
        <f t="shared" si="14"/>
        <v>6.1643835616438354E-5</v>
      </c>
      <c r="E139" s="45">
        <f t="shared" si="12"/>
        <v>31</v>
      </c>
      <c r="F139" s="16">
        <f t="shared" si="13"/>
        <v>1.910958904109589E-3</v>
      </c>
      <c r="G139" s="16">
        <f>SUM(F139:F$182)-F$182</f>
        <v>0.10527756568605431</v>
      </c>
    </row>
    <row r="140" spans="1:7" x14ac:dyDescent="0.25">
      <c r="A140" s="15">
        <v>42887</v>
      </c>
      <c r="B140" s="17">
        <v>7.4999999999999997E-3</v>
      </c>
      <c r="C140" s="16">
        <f t="shared" si="11"/>
        <v>2.2499999999999999E-2</v>
      </c>
      <c r="D140" s="46">
        <f t="shared" si="14"/>
        <v>6.1643835616438354E-5</v>
      </c>
      <c r="E140" s="45">
        <f t="shared" si="12"/>
        <v>30</v>
      </c>
      <c r="F140" s="16">
        <f t="shared" si="13"/>
        <v>1.8493150684931506E-3</v>
      </c>
      <c r="G140" s="16">
        <f>SUM(F140:F$182)-F$182</f>
        <v>0.10336660678194472</v>
      </c>
    </row>
    <row r="141" spans="1:7" x14ac:dyDescent="0.25">
      <c r="A141" s="15">
        <v>42917</v>
      </c>
      <c r="B141" s="17">
        <v>0.01</v>
      </c>
      <c r="C141" s="16">
        <f t="shared" si="11"/>
        <v>2.5000000000000001E-2</v>
      </c>
      <c r="D141" s="46">
        <f t="shared" si="14"/>
        <v>6.8493150684931516E-5</v>
      </c>
      <c r="E141" s="45">
        <f t="shared" si="12"/>
        <v>31</v>
      </c>
      <c r="F141" s="16">
        <f t="shared" si="13"/>
        <v>2.1232876712328772E-3</v>
      </c>
      <c r="G141" s="16">
        <f>SUM(F141:F$182)-F$182</f>
        <v>0.10151729171345157</v>
      </c>
    </row>
    <row r="142" spans="1:7" x14ac:dyDescent="0.25">
      <c r="A142" s="15">
        <v>42948</v>
      </c>
      <c r="B142" s="17">
        <v>0.01</v>
      </c>
      <c r="C142" s="16">
        <f t="shared" si="11"/>
        <v>2.5000000000000001E-2</v>
      </c>
      <c r="D142" s="46">
        <f t="shared" si="14"/>
        <v>6.8493150684931516E-5</v>
      </c>
      <c r="E142" s="45">
        <f t="shared" si="12"/>
        <v>31</v>
      </c>
      <c r="F142" s="16">
        <f t="shared" si="13"/>
        <v>2.1232876712328772E-3</v>
      </c>
      <c r="G142" s="16">
        <f>SUM(F142:F$182)-F$182</f>
        <v>9.9394004042218681E-2</v>
      </c>
    </row>
    <row r="143" spans="1:7" x14ac:dyDescent="0.25">
      <c r="A143" s="15">
        <v>42979</v>
      </c>
      <c r="B143" s="17">
        <v>1.2500000000000001E-2</v>
      </c>
      <c r="C143" s="16">
        <f t="shared" si="11"/>
        <v>2.75E-2</v>
      </c>
      <c r="D143" s="46">
        <f t="shared" si="14"/>
        <v>7.5342465753424663E-5</v>
      </c>
      <c r="E143" s="45">
        <f t="shared" si="12"/>
        <v>30</v>
      </c>
      <c r="F143" s="16">
        <f t="shared" si="13"/>
        <v>2.2602739726027398E-3</v>
      </c>
      <c r="G143" s="16">
        <f>SUM(F143:F$182)-F$182</f>
        <v>9.7270716370985819E-2</v>
      </c>
    </row>
    <row r="144" spans="1:7" x14ac:dyDescent="0.25">
      <c r="A144" s="15">
        <v>43009</v>
      </c>
      <c r="B144" s="17">
        <v>1.2500000000000001E-2</v>
      </c>
      <c r="C144" s="16">
        <f t="shared" si="11"/>
        <v>2.75E-2</v>
      </c>
      <c r="D144" s="46">
        <f t="shared" si="14"/>
        <v>7.5342465753424663E-5</v>
      </c>
      <c r="E144" s="45">
        <f t="shared" si="12"/>
        <v>31</v>
      </c>
      <c r="F144" s="16">
        <f t="shared" si="13"/>
        <v>2.3356164383561647E-3</v>
      </c>
      <c r="G144" s="16">
        <f>SUM(F144:F$182)-F$182</f>
        <v>9.5010442398383077E-2</v>
      </c>
    </row>
    <row r="145" spans="1:7" x14ac:dyDescent="0.25">
      <c r="A145" s="15">
        <v>43040</v>
      </c>
      <c r="B145" s="17">
        <v>1.2500000000000001E-2</v>
      </c>
      <c r="C145" s="16">
        <f t="shared" si="11"/>
        <v>2.75E-2</v>
      </c>
      <c r="D145" s="46">
        <f t="shared" si="14"/>
        <v>7.5342465753424663E-5</v>
      </c>
      <c r="E145" s="45">
        <f t="shared" si="12"/>
        <v>30</v>
      </c>
      <c r="F145" s="16">
        <f t="shared" si="13"/>
        <v>2.2602739726027398E-3</v>
      </c>
      <c r="G145" s="16">
        <f>SUM(F145:F$182)-F$182</f>
        <v>9.2674825960026908E-2</v>
      </c>
    </row>
    <row r="146" spans="1:7" x14ac:dyDescent="0.25">
      <c r="A146" s="15">
        <v>43070</v>
      </c>
      <c r="B146" s="17">
        <v>1.2500000000000001E-2</v>
      </c>
      <c r="C146" s="16">
        <f t="shared" si="11"/>
        <v>2.75E-2</v>
      </c>
      <c r="D146" s="46">
        <f t="shared" si="14"/>
        <v>7.5342465753424663E-5</v>
      </c>
      <c r="E146" s="45">
        <f t="shared" si="12"/>
        <v>31</v>
      </c>
      <c r="F146" s="16">
        <f t="shared" si="13"/>
        <v>2.3356164383561647E-3</v>
      </c>
      <c r="G146" s="16">
        <f>SUM(F146:F$182)-F$182</f>
        <v>9.0414551987424166E-2</v>
      </c>
    </row>
    <row r="147" spans="1:7" x14ac:dyDescent="0.25">
      <c r="A147" s="15">
        <v>43101</v>
      </c>
      <c r="B147" s="17">
        <v>1.4999999999999999E-2</v>
      </c>
      <c r="C147" s="16">
        <f t="shared" si="11"/>
        <v>0.03</v>
      </c>
      <c r="D147" s="46">
        <f t="shared" si="14"/>
        <v>8.219178082191781E-5</v>
      </c>
      <c r="E147" s="45">
        <f t="shared" si="12"/>
        <v>31</v>
      </c>
      <c r="F147" s="16">
        <f t="shared" si="13"/>
        <v>2.5479452054794523E-3</v>
      </c>
      <c r="G147" s="16">
        <f>SUM(F147:F$182)-F$182</f>
        <v>8.807893554906801E-2</v>
      </c>
    </row>
    <row r="148" spans="1:7" x14ac:dyDescent="0.25">
      <c r="A148" s="15">
        <v>43132</v>
      </c>
      <c r="B148" s="17">
        <v>1.4999999999999999E-2</v>
      </c>
      <c r="C148" s="16">
        <f t="shared" si="11"/>
        <v>0.03</v>
      </c>
      <c r="D148" s="46">
        <f t="shared" si="14"/>
        <v>8.219178082191781E-5</v>
      </c>
      <c r="E148" s="45">
        <f t="shared" si="12"/>
        <v>28</v>
      </c>
      <c r="F148" s="16">
        <f t="shared" si="13"/>
        <v>2.3013698630136989E-3</v>
      </c>
      <c r="G148" s="16">
        <f>SUM(F148:F$182)-F$182</f>
        <v>8.5530990343588548E-2</v>
      </c>
    </row>
    <row r="149" spans="1:7" x14ac:dyDescent="0.25">
      <c r="A149" s="15">
        <v>43160</v>
      </c>
      <c r="B149" s="17">
        <v>1.4999999999999999E-2</v>
      </c>
      <c r="C149" s="16">
        <f t="shared" si="11"/>
        <v>0.03</v>
      </c>
      <c r="D149" s="46">
        <f t="shared" si="14"/>
        <v>8.219178082191781E-5</v>
      </c>
      <c r="E149" s="45">
        <f t="shared" si="12"/>
        <v>31</v>
      </c>
      <c r="F149" s="16">
        <f t="shared" si="13"/>
        <v>2.5479452054794523E-3</v>
      </c>
      <c r="G149" s="16">
        <f>SUM(F149:F$182)-F$182</f>
        <v>8.3229620480574862E-2</v>
      </c>
    </row>
    <row r="150" spans="1:7" x14ac:dyDescent="0.25">
      <c r="A150" s="15">
        <v>43191</v>
      </c>
      <c r="B150" s="17">
        <v>1.4999999999999999E-2</v>
      </c>
      <c r="C150" s="16">
        <f t="shared" si="11"/>
        <v>0.03</v>
      </c>
      <c r="D150" s="46">
        <f t="shared" si="14"/>
        <v>8.219178082191781E-5</v>
      </c>
      <c r="E150" s="45">
        <f t="shared" si="12"/>
        <v>30</v>
      </c>
      <c r="F150" s="16">
        <f t="shared" si="13"/>
        <v>2.4657534246575342E-3</v>
      </c>
      <c r="G150" s="16">
        <f>SUM(F150:F$182)-F$182</f>
        <v>8.0681675275095399E-2</v>
      </c>
    </row>
    <row r="151" spans="1:7" x14ac:dyDescent="0.25">
      <c r="A151" s="15">
        <v>43221</v>
      </c>
      <c r="B151" s="17">
        <v>1.4999999999999999E-2</v>
      </c>
      <c r="C151" s="16">
        <f t="shared" si="11"/>
        <v>0.03</v>
      </c>
      <c r="D151" s="46">
        <f t="shared" si="14"/>
        <v>8.219178082191781E-5</v>
      </c>
      <c r="E151" s="45">
        <f t="shared" si="12"/>
        <v>31</v>
      </c>
      <c r="F151" s="16">
        <f t="shared" si="13"/>
        <v>2.5479452054794523E-3</v>
      </c>
      <c r="G151" s="16">
        <f>SUM(F151:F$182)-F$182</f>
        <v>7.8215921850437881E-2</v>
      </c>
    </row>
    <row r="152" spans="1:7" x14ac:dyDescent="0.25">
      <c r="A152" s="15">
        <v>43252</v>
      </c>
      <c r="B152" s="17">
        <v>1.4999999999999999E-2</v>
      </c>
      <c r="C152" s="16">
        <f t="shared" si="11"/>
        <v>0.03</v>
      </c>
      <c r="D152" s="46">
        <f t="shared" si="14"/>
        <v>8.219178082191781E-5</v>
      </c>
      <c r="E152" s="45">
        <f t="shared" si="12"/>
        <v>30</v>
      </c>
      <c r="F152" s="16">
        <f t="shared" si="13"/>
        <v>2.4657534246575342E-3</v>
      </c>
      <c r="G152" s="16">
        <f>SUM(F152:F$182)-F$182</f>
        <v>7.5667976644958432E-2</v>
      </c>
    </row>
    <row r="153" spans="1:7" x14ac:dyDescent="0.25">
      <c r="A153" s="15">
        <v>43282</v>
      </c>
      <c r="B153" s="17">
        <v>1.7500000000000002E-2</v>
      </c>
      <c r="C153" s="16">
        <f t="shared" si="11"/>
        <v>3.2500000000000001E-2</v>
      </c>
      <c r="D153" s="46">
        <f t="shared" si="14"/>
        <v>8.9041095890410958E-5</v>
      </c>
      <c r="E153" s="45">
        <f t="shared" si="12"/>
        <v>31</v>
      </c>
      <c r="F153" s="16">
        <f t="shared" si="13"/>
        <v>2.7602739726027398E-3</v>
      </c>
      <c r="G153" s="16">
        <f>SUM(F153:F$182)-F$182</f>
        <v>7.3202223220300899E-2</v>
      </c>
    </row>
    <row r="154" spans="1:7" x14ac:dyDescent="0.25">
      <c r="A154" s="15">
        <v>43313</v>
      </c>
      <c r="B154" s="17">
        <v>1.7500000000000002E-2</v>
      </c>
      <c r="C154" s="16">
        <f t="shared" si="11"/>
        <v>3.2500000000000001E-2</v>
      </c>
      <c r="D154" s="46">
        <f t="shared" si="14"/>
        <v>8.9041095890410958E-5</v>
      </c>
      <c r="E154" s="45">
        <f t="shared" si="12"/>
        <v>31</v>
      </c>
      <c r="F154" s="16">
        <f t="shared" si="13"/>
        <v>2.7602739726027398E-3</v>
      </c>
      <c r="G154" s="16">
        <f>SUM(F154:F$182)-F$182</f>
        <v>7.0441949247698171E-2</v>
      </c>
    </row>
    <row r="155" spans="1:7" x14ac:dyDescent="0.25">
      <c r="A155" s="15">
        <v>43344</v>
      </c>
      <c r="B155" s="17">
        <v>1.7500000000000002E-2</v>
      </c>
      <c r="C155" s="16">
        <f t="shared" si="11"/>
        <v>3.2500000000000001E-2</v>
      </c>
      <c r="D155" s="46">
        <f t="shared" si="14"/>
        <v>8.9041095890410958E-5</v>
      </c>
      <c r="E155" s="45">
        <f t="shared" si="12"/>
        <v>30</v>
      </c>
      <c r="F155" s="16">
        <f t="shared" si="13"/>
        <v>2.6712328767123285E-3</v>
      </c>
      <c r="G155" s="16">
        <f>SUM(F155:F$182)-F$182</f>
        <v>6.7681675275095429E-2</v>
      </c>
    </row>
    <row r="156" spans="1:7" x14ac:dyDescent="0.25">
      <c r="A156" s="15">
        <v>43374</v>
      </c>
      <c r="B156" s="17">
        <v>0.02</v>
      </c>
      <c r="C156" s="16">
        <f t="shared" si="11"/>
        <v>3.5000000000000003E-2</v>
      </c>
      <c r="D156" s="46">
        <f t="shared" si="14"/>
        <v>9.5890410958904119E-5</v>
      </c>
      <c r="E156" s="45">
        <f t="shared" si="12"/>
        <v>31</v>
      </c>
      <c r="F156" s="16">
        <f t="shared" si="13"/>
        <v>2.9726027397260278E-3</v>
      </c>
      <c r="G156" s="16">
        <f>SUM(F156:F$182)-F$182</f>
        <v>6.5010442398383106E-2</v>
      </c>
    </row>
    <row r="157" spans="1:7" x14ac:dyDescent="0.25">
      <c r="A157" s="15">
        <v>43405</v>
      </c>
      <c r="B157" s="17">
        <v>0.02</v>
      </c>
      <c r="C157" s="16">
        <f t="shared" si="11"/>
        <v>3.5000000000000003E-2</v>
      </c>
      <c r="D157" s="46">
        <f t="shared" si="14"/>
        <v>9.5890410958904119E-5</v>
      </c>
      <c r="E157" s="45">
        <f t="shared" si="12"/>
        <v>30</v>
      </c>
      <c r="F157" s="16">
        <f t="shared" si="13"/>
        <v>2.8767123287671238E-3</v>
      </c>
      <c r="G157" s="16">
        <f>SUM(F157:F$182)-F$182</f>
        <v>6.2037839658657085E-2</v>
      </c>
    </row>
    <row r="158" spans="1:7" x14ac:dyDescent="0.25">
      <c r="A158" s="15">
        <v>43435</v>
      </c>
      <c r="B158" s="17">
        <v>0.02</v>
      </c>
      <c r="C158" s="16">
        <f t="shared" si="11"/>
        <v>3.5000000000000003E-2</v>
      </c>
      <c r="D158" s="46">
        <f t="shared" si="14"/>
        <v>9.5890410958904119E-5</v>
      </c>
      <c r="E158" s="45">
        <f t="shared" si="12"/>
        <v>31</v>
      </c>
      <c r="F158" s="16">
        <f t="shared" si="13"/>
        <v>2.9726027397260278E-3</v>
      </c>
      <c r="G158" s="16">
        <f>SUM(F158:F$182)-F$182</f>
        <v>5.9161127329889963E-2</v>
      </c>
    </row>
    <row r="159" spans="1:7" x14ac:dyDescent="0.25">
      <c r="A159" s="15">
        <v>43466</v>
      </c>
      <c r="B159" s="17">
        <v>0.02</v>
      </c>
      <c r="C159" s="16">
        <f t="shared" si="11"/>
        <v>3.5000000000000003E-2</v>
      </c>
      <c r="D159" s="46">
        <f t="shared" si="14"/>
        <v>9.5890410958904119E-5</v>
      </c>
      <c r="E159" s="45">
        <f t="shared" si="12"/>
        <v>31</v>
      </c>
      <c r="F159" s="16">
        <f t="shared" si="13"/>
        <v>2.9726027397260278E-3</v>
      </c>
      <c r="G159" s="16">
        <f>SUM(F159:F$182)-F$182</f>
        <v>5.6188524590163942E-2</v>
      </c>
    </row>
    <row r="160" spans="1:7" x14ac:dyDescent="0.25">
      <c r="A160" s="15">
        <v>43497</v>
      </c>
      <c r="B160" s="17">
        <v>0.02</v>
      </c>
      <c r="C160" s="16">
        <f t="shared" si="11"/>
        <v>3.5000000000000003E-2</v>
      </c>
      <c r="D160" s="46">
        <f t="shared" si="14"/>
        <v>9.5890410958904119E-5</v>
      </c>
      <c r="E160" s="45">
        <f t="shared" si="12"/>
        <v>28</v>
      </c>
      <c r="F160" s="16">
        <f t="shared" si="13"/>
        <v>2.6849315068493153E-3</v>
      </c>
      <c r="G160" s="16">
        <f>SUM(F160:F$182)-F$182</f>
        <v>5.3215921850437921E-2</v>
      </c>
    </row>
    <row r="161" spans="1:7" x14ac:dyDescent="0.25">
      <c r="A161" s="15">
        <v>43525</v>
      </c>
      <c r="B161" s="17">
        <v>0.02</v>
      </c>
      <c r="C161" s="16">
        <f t="shared" si="11"/>
        <v>3.5000000000000003E-2</v>
      </c>
      <c r="D161" s="46">
        <f t="shared" si="14"/>
        <v>9.5890410958904119E-5</v>
      </c>
      <c r="E161" s="45">
        <f t="shared" si="12"/>
        <v>31</v>
      </c>
      <c r="F161" s="16">
        <f t="shared" si="13"/>
        <v>2.9726027397260278E-3</v>
      </c>
      <c r="G161" s="16">
        <f>SUM(F161:F$182)-F$182</f>
        <v>5.05309903435886E-2</v>
      </c>
    </row>
    <row r="162" spans="1:7" x14ac:dyDescent="0.25">
      <c r="A162" s="15">
        <v>43556</v>
      </c>
      <c r="B162" s="17">
        <v>0.02</v>
      </c>
      <c r="C162" s="16">
        <f t="shared" si="11"/>
        <v>3.5000000000000003E-2</v>
      </c>
      <c r="D162" s="46">
        <f t="shared" si="14"/>
        <v>9.5890410958904119E-5</v>
      </c>
      <c r="E162" s="45">
        <f t="shared" si="12"/>
        <v>30</v>
      </c>
      <c r="F162" s="16">
        <f t="shared" si="13"/>
        <v>2.8767123287671238E-3</v>
      </c>
      <c r="G162" s="16">
        <f>SUM(F162:F$182)-F$182</f>
        <v>4.7558387603862572E-2</v>
      </c>
    </row>
    <row r="163" spans="1:7" x14ac:dyDescent="0.25">
      <c r="A163" s="15">
        <v>43586</v>
      </c>
      <c r="B163" s="17">
        <v>0.02</v>
      </c>
      <c r="C163" s="16">
        <f t="shared" si="11"/>
        <v>3.5000000000000003E-2</v>
      </c>
      <c r="D163" s="46">
        <f t="shared" si="14"/>
        <v>9.5890410958904119E-5</v>
      </c>
      <c r="E163" s="45">
        <f t="shared" si="12"/>
        <v>31</v>
      </c>
      <c r="F163" s="16">
        <f t="shared" si="13"/>
        <v>2.9726027397260278E-3</v>
      </c>
      <c r="G163" s="16">
        <f>SUM(F163:F$182)-F$182</f>
        <v>4.468167527509545E-2</v>
      </c>
    </row>
    <row r="164" spans="1:7" x14ac:dyDescent="0.25">
      <c r="A164" s="15">
        <v>43617</v>
      </c>
      <c r="B164" s="17">
        <v>0.02</v>
      </c>
      <c r="C164" s="16">
        <f t="shared" si="11"/>
        <v>3.5000000000000003E-2</v>
      </c>
      <c r="D164" s="46">
        <f t="shared" si="14"/>
        <v>9.5890410958904119E-5</v>
      </c>
      <c r="E164" s="45">
        <f t="shared" si="12"/>
        <v>30</v>
      </c>
      <c r="F164" s="16">
        <f t="shared" si="13"/>
        <v>2.8767123287671238E-3</v>
      </c>
      <c r="G164" s="16">
        <f>SUM(F164:F$182)-F$182</f>
        <v>4.1709072535369422E-2</v>
      </c>
    </row>
    <row r="165" spans="1:7" x14ac:dyDescent="0.25">
      <c r="A165" s="15">
        <v>43647</v>
      </c>
      <c r="B165" s="17">
        <v>0.02</v>
      </c>
      <c r="C165" s="16">
        <f t="shared" si="11"/>
        <v>3.5000000000000003E-2</v>
      </c>
      <c r="D165" s="46">
        <f t="shared" si="14"/>
        <v>9.5890410958904119E-5</v>
      </c>
      <c r="E165" s="45">
        <f t="shared" si="12"/>
        <v>31</v>
      </c>
      <c r="F165" s="16">
        <f t="shared" si="13"/>
        <v>2.9726027397260278E-3</v>
      </c>
      <c r="G165" s="16">
        <f>SUM(F165:F$182)-F$182</f>
        <v>3.8832360206602294E-2</v>
      </c>
    </row>
    <row r="166" spans="1:7" x14ac:dyDescent="0.25">
      <c r="A166" s="15">
        <v>43678</v>
      </c>
      <c r="B166" s="17">
        <v>0.02</v>
      </c>
      <c r="C166" s="16">
        <f t="shared" si="11"/>
        <v>3.5000000000000003E-2</v>
      </c>
      <c r="D166" s="46">
        <f t="shared" si="14"/>
        <v>9.5890410958904119E-5</v>
      </c>
      <c r="E166" s="45">
        <f t="shared" si="12"/>
        <v>31</v>
      </c>
      <c r="F166" s="16">
        <f t="shared" si="13"/>
        <v>2.9726027397260278E-3</v>
      </c>
      <c r="G166" s="16">
        <f>SUM(F166:F$182)-F$182</f>
        <v>3.5859757466876266E-2</v>
      </c>
    </row>
    <row r="167" spans="1:7" x14ac:dyDescent="0.25">
      <c r="A167" s="15">
        <v>43709</v>
      </c>
      <c r="B167" s="17">
        <v>0.02</v>
      </c>
      <c r="C167" s="16">
        <f t="shared" si="11"/>
        <v>3.5000000000000003E-2</v>
      </c>
      <c r="D167" s="46">
        <f t="shared" si="14"/>
        <v>9.5890410958904119E-5</v>
      </c>
      <c r="E167" s="45">
        <f t="shared" si="12"/>
        <v>30</v>
      </c>
      <c r="F167" s="16">
        <f t="shared" si="13"/>
        <v>2.8767123287671238E-3</v>
      </c>
      <c r="G167" s="16">
        <f>SUM(F167:F$182)-F$182</f>
        <v>3.2887154727150238E-2</v>
      </c>
    </row>
    <row r="168" spans="1:7" x14ac:dyDescent="0.25">
      <c r="A168" s="15">
        <v>43739</v>
      </c>
      <c r="B168" s="17">
        <v>0.02</v>
      </c>
      <c r="C168" s="16">
        <f t="shared" si="11"/>
        <v>3.5000000000000003E-2</v>
      </c>
      <c r="D168" s="46">
        <f t="shared" si="14"/>
        <v>9.5890410958904119E-5</v>
      </c>
      <c r="E168" s="45">
        <f t="shared" si="12"/>
        <v>31</v>
      </c>
      <c r="F168" s="16">
        <f t="shared" si="13"/>
        <v>2.9726027397260278E-3</v>
      </c>
      <c r="G168" s="16">
        <f>SUM(F168:F$182)-F$182</f>
        <v>3.0010442398383116E-2</v>
      </c>
    </row>
    <row r="169" spans="1:7" x14ac:dyDescent="0.25">
      <c r="A169" s="15">
        <v>43770</v>
      </c>
      <c r="B169" s="17">
        <v>0.02</v>
      </c>
      <c r="C169" s="16">
        <f t="shared" si="11"/>
        <v>3.5000000000000003E-2</v>
      </c>
      <c r="D169" s="46">
        <f t="shared" si="14"/>
        <v>9.5890410958904119E-5</v>
      </c>
      <c r="E169" s="45">
        <f t="shared" si="12"/>
        <v>30</v>
      </c>
      <c r="F169" s="16">
        <f t="shared" si="13"/>
        <v>2.8767123287671238E-3</v>
      </c>
      <c r="G169" s="16">
        <f>SUM(F169:F$182)-F$182</f>
        <v>2.7037839658657088E-2</v>
      </c>
    </row>
    <row r="170" spans="1:7" x14ac:dyDescent="0.25">
      <c r="A170" s="15">
        <v>43800</v>
      </c>
      <c r="B170" s="17">
        <v>0.02</v>
      </c>
      <c r="C170" s="16">
        <f t="shared" si="11"/>
        <v>3.5000000000000003E-2</v>
      </c>
      <c r="D170" s="46">
        <f t="shared" si="14"/>
        <v>9.5890410958904119E-5</v>
      </c>
      <c r="E170" s="45">
        <f t="shared" si="12"/>
        <v>31</v>
      </c>
      <c r="F170" s="16">
        <f t="shared" si="13"/>
        <v>2.9726027397260278E-3</v>
      </c>
      <c r="G170" s="16">
        <f>SUM(F170:F$182)-F$182</f>
        <v>2.4161127329889967E-2</v>
      </c>
    </row>
    <row r="171" spans="1:7" x14ac:dyDescent="0.25">
      <c r="A171" s="15">
        <v>43831</v>
      </c>
      <c r="B171" s="17">
        <v>0.02</v>
      </c>
      <c r="C171" s="16">
        <f t="shared" si="11"/>
        <v>3.5000000000000003E-2</v>
      </c>
      <c r="D171" s="46">
        <f>C171/366</f>
        <v>9.5628415300546462E-5</v>
      </c>
      <c r="E171" s="45">
        <f t="shared" si="12"/>
        <v>31</v>
      </c>
      <c r="F171" s="16">
        <f t="shared" si="13"/>
        <v>2.9644808743169403E-3</v>
      </c>
      <c r="G171" s="16">
        <f>SUM(F171:F$182)-F$182</f>
        <v>2.1188524590163935E-2</v>
      </c>
    </row>
    <row r="172" spans="1:7" x14ac:dyDescent="0.25">
      <c r="A172" s="15">
        <v>43862</v>
      </c>
      <c r="B172" s="17">
        <v>0.02</v>
      </c>
      <c r="C172" s="16">
        <f t="shared" si="11"/>
        <v>3.5000000000000003E-2</v>
      </c>
      <c r="D172" s="46">
        <f t="shared" ref="D172:D182" si="15">C172/366</f>
        <v>9.5628415300546462E-5</v>
      </c>
      <c r="E172" s="45">
        <f t="shared" si="12"/>
        <v>29</v>
      </c>
      <c r="F172" s="16">
        <f t="shared" si="13"/>
        <v>2.7732240437158473E-3</v>
      </c>
      <c r="G172" s="16">
        <f>SUM(F172:F$182)-F$182</f>
        <v>1.8224043715846995E-2</v>
      </c>
    </row>
    <row r="173" spans="1:7" x14ac:dyDescent="0.25">
      <c r="A173" s="15">
        <v>43891</v>
      </c>
      <c r="B173" s="17">
        <v>0.01</v>
      </c>
      <c r="C173" s="16">
        <f t="shared" si="11"/>
        <v>2.5000000000000001E-2</v>
      </c>
      <c r="D173" s="46">
        <f t="shared" si="15"/>
        <v>6.8306010928961749E-5</v>
      </c>
      <c r="E173" s="45">
        <f t="shared" si="12"/>
        <v>31</v>
      </c>
      <c r="F173" s="16">
        <f t="shared" si="13"/>
        <v>2.117486338797814E-3</v>
      </c>
      <c r="G173" s="16">
        <f>SUM(F173:F$182)-F$182</f>
        <v>1.5450819672131147E-2</v>
      </c>
    </row>
    <row r="174" spans="1:7" x14ac:dyDescent="0.25">
      <c r="A174" s="15">
        <v>43922</v>
      </c>
      <c r="B174" s="17">
        <v>5.0000000000000001E-3</v>
      </c>
      <c r="C174" s="16">
        <f t="shared" si="11"/>
        <v>0.02</v>
      </c>
      <c r="D174" s="46">
        <f t="shared" si="15"/>
        <v>5.4644808743169399E-5</v>
      </c>
      <c r="E174" s="45">
        <f t="shared" si="12"/>
        <v>30</v>
      </c>
      <c r="F174" s="16">
        <f t="shared" si="13"/>
        <v>1.639344262295082E-3</v>
      </c>
      <c r="G174" s="16">
        <f>SUM(F174:F$182)-F$182</f>
        <v>1.3333333333333334E-2</v>
      </c>
    </row>
    <row r="175" spans="1:7" x14ac:dyDescent="0.25">
      <c r="A175" s="15">
        <v>43952</v>
      </c>
      <c r="B175" s="17">
        <v>5.0000000000000001E-3</v>
      </c>
      <c r="C175" s="16">
        <f t="shared" si="11"/>
        <v>0.02</v>
      </c>
      <c r="D175" s="46">
        <f t="shared" si="15"/>
        <v>5.4644808743169399E-5</v>
      </c>
      <c r="E175" s="45">
        <f t="shared" si="12"/>
        <v>31</v>
      </c>
      <c r="F175" s="16">
        <f t="shared" si="13"/>
        <v>1.6939890710382514E-3</v>
      </c>
      <c r="G175" s="16">
        <f>SUM(F175:F$182)-F$182</f>
        <v>1.1693989071038252E-2</v>
      </c>
    </row>
    <row r="176" spans="1:7" x14ac:dyDescent="0.25">
      <c r="A176" s="15">
        <v>43983</v>
      </c>
      <c r="B176" s="17">
        <v>5.0000000000000001E-3</v>
      </c>
      <c r="C176" s="16">
        <f t="shared" si="11"/>
        <v>0.02</v>
      </c>
      <c r="D176" s="46">
        <f t="shared" si="15"/>
        <v>5.4644808743169399E-5</v>
      </c>
      <c r="E176" s="45">
        <f t="shared" si="12"/>
        <v>30</v>
      </c>
      <c r="F176" s="16">
        <f t="shared" si="13"/>
        <v>1.639344262295082E-3</v>
      </c>
      <c r="G176" s="16">
        <f>SUM(F176:F$182)-F$182</f>
        <v>0.01</v>
      </c>
    </row>
    <row r="177" spans="1:7" x14ac:dyDescent="0.25">
      <c r="A177" s="15">
        <v>44013</v>
      </c>
      <c r="B177" s="17">
        <v>5.0000000000000001E-3</v>
      </c>
      <c r="C177" s="16">
        <f t="shared" si="11"/>
        <v>0.02</v>
      </c>
      <c r="D177" s="46">
        <f t="shared" si="15"/>
        <v>5.4644808743169399E-5</v>
      </c>
      <c r="E177" s="45">
        <f t="shared" si="12"/>
        <v>31</v>
      </c>
      <c r="F177" s="16">
        <f t="shared" si="13"/>
        <v>1.6939890710382514E-3</v>
      </c>
      <c r="G177" s="16">
        <f>SUM(F177:F$182)-F$182</f>
        <v>8.3606557377049178E-3</v>
      </c>
    </row>
    <row r="178" spans="1:7" x14ac:dyDescent="0.25">
      <c r="A178" s="15">
        <v>44044</v>
      </c>
      <c r="B178" s="17">
        <v>5.0000000000000001E-3</v>
      </c>
      <c r="C178" s="16">
        <f t="shared" si="11"/>
        <v>0.02</v>
      </c>
      <c r="D178" s="46">
        <f t="shared" si="15"/>
        <v>5.4644808743169399E-5</v>
      </c>
      <c r="E178" s="45">
        <f t="shared" si="12"/>
        <v>31</v>
      </c>
      <c r="F178" s="16">
        <f t="shared" si="13"/>
        <v>1.6939890710382514E-3</v>
      </c>
      <c r="G178" s="16">
        <f>SUM(F178:F$182)-F$182</f>
        <v>6.6666666666666662E-3</v>
      </c>
    </row>
    <row r="179" spans="1:7" x14ac:dyDescent="0.25">
      <c r="A179" s="15">
        <v>44075</v>
      </c>
      <c r="B179" s="17">
        <v>5.0000000000000001E-3</v>
      </c>
      <c r="C179" s="16">
        <f t="shared" si="11"/>
        <v>0.02</v>
      </c>
      <c r="D179" s="46">
        <f t="shared" si="15"/>
        <v>5.4644808743169399E-5</v>
      </c>
      <c r="E179" s="45">
        <f t="shared" si="12"/>
        <v>30</v>
      </c>
      <c r="F179" s="16">
        <f t="shared" si="13"/>
        <v>1.639344262295082E-3</v>
      </c>
      <c r="G179" s="16">
        <f>SUM(F179:F$182)-F$182</f>
        <v>4.9726775956284146E-3</v>
      </c>
    </row>
    <row r="180" spans="1:7" x14ac:dyDescent="0.25">
      <c r="A180" s="15">
        <v>44105</v>
      </c>
      <c r="B180" s="18">
        <f t="shared" ref="B180:B182" si="16">B179</f>
        <v>5.0000000000000001E-3</v>
      </c>
      <c r="C180" s="16">
        <f t="shared" si="11"/>
        <v>0.02</v>
      </c>
      <c r="D180" s="46">
        <f t="shared" si="15"/>
        <v>5.4644808743169399E-5</v>
      </c>
      <c r="E180" s="45">
        <f t="shared" si="12"/>
        <v>31</v>
      </c>
      <c r="F180" s="16">
        <f t="shared" si="13"/>
        <v>1.6939890710382514E-3</v>
      </c>
      <c r="G180" s="16">
        <f>SUM(F180:F$182)-F$182</f>
        <v>3.3333333333333331E-3</v>
      </c>
    </row>
    <row r="181" spans="1:7" x14ac:dyDescent="0.25">
      <c r="A181" s="15">
        <v>44136</v>
      </c>
      <c r="B181" s="18">
        <f t="shared" si="16"/>
        <v>5.0000000000000001E-3</v>
      </c>
      <c r="C181" s="16">
        <f t="shared" si="11"/>
        <v>0.02</v>
      </c>
      <c r="D181" s="46">
        <f t="shared" si="15"/>
        <v>5.4644808743169399E-5</v>
      </c>
      <c r="E181" s="45">
        <f t="shared" si="12"/>
        <v>30</v>
      </c>
      <c r="F181" s="16">
        <f t="shared" si="13"/>
        <v>1.639344262295082E-3</v>
      </c>
      <c r="G181" s="16">
        <f>SUM(F181:F$182)-F$182</f>
        <v>1.6393442622950817E-3</v>
      </c>
    </row>
    <row r="182" spans="1:7" x14ac:dyDescent="0.25">
      <c r="A182" s="15">
        <v>44166</v>
      </c>
      <c r="B182" s="18">
        <f t="shared" si="16"/>
        <v>5.0000000000000001E-3</v>
      </c>
      <c r="C182" s="16">
        <f t="shared" si="11"/>
        <v>0.02</v>
      </c>
      <c r="D182" s="46">
        <f t="shared" si="15"/>
        <v>5.4644808743169399E-5</v>
      </c>
      <c r="E182" s="45">
        <f t="shared" si="12"/>
        <v>31</v>
      </c>
      <c r="F182" s="16">
        <f t="shared" si="13"/>
        <v>1.6939890710382514E-3</v>
      </c>
      <c r="G182" s="16">
        <f>SUM(F182:F$182)-F$182</f>
        <v>0</v>
      </c>
    </row>
    <row r="184" spans="1:7" x14ac:dyDescent="0.25">
      <c r="A184" s="19" t="s">
        <v>579</v>
      </c>
    </row>
    <row r="185" spans="1:7" x14ac:dyDescent="0.25">
      <c r="A185" s="19"/>
    </row>
    <row r="186" spans="1:7" x14ac:dyDescent="0.25">
      <c r="A186" s="19" t="s">
        <v>458</v>
      </c>
    </row>
    <row r="187" spans="1:7" x14ac:dyDescent="0.25">
      <c r="A187" s="27" t="s">
        <v>457</v>
      </c>
    </row>
    <row r="188" spans="1:7" x14ac:dyDescent="0.25">
      <c r="A188" s="26"/>
    </row>
    <row r="189" spans="1:7" x14ac:dyDescent="0.25">
      <c r="A189" s="19" t="s">
        <v>172</v>
      </c>
    </row>
    <row r="190" spans="1:7" x14ac:dyDescent="0.25">
      <c r="A190" s="19" t="s">
        <v>173</v>
      </c>
    </row>
    <row r="191" spans="1:7" x14ac:dyDescent="0.25">
      <c r="A191" s="19" t="s">
        <v>174</v>
      </c>
    </row>
  </sheetData>
  <hyperlinks>
    <hyperlink ref="A187" r:id="rId1" xr:uid="{00000000-0004-0000-0200-000000000000}"/>
  </hyperlinks>
  <pageMargins left="0.51181102362204722" right="0.51181102362204722" top="0.74803149606299213" bottom="0.51181102362204722" header="0.51181102362204722" footer="0.23622047244094491"/>
  <pageSetup paperSize="17" orientation="landscape" r:id="rId2"/>
  <headerFooter>
    <oddHeader>&amp;C&amp;"-,Bold"&amp;12&amp;F[&amp;A]</oddHeader>
    <oddFooter>&amp;L&amp;9Posted: 19 Oct 2020&amp;C&amp;9Page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7"/>
  <sheetViews>
    <sheetView workbookViewId="0">
      <pane ySplit="1" topLeftCell="A2" activePane="bottomLeft" state="frozen"/>
      <selection activeCell="A2" sqref="A2"/>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-7.3999999999999996E-2</v>
      </c>
      <c r="H2" s="1" t="s">
        <v>195</v>
      </c>
      <c r="I2" s="1" t="s">
        <v>196</v>
      </c>
    </row>
    <row r="3" spans="1:9" x14ac:dyDescent="0.25">
      <c r="A3" s="1" t="s">
        <v>178</v>
      </c>
      <c r="B3" s="1" t="s">
        <v>178</v>
      </c>
      <c r="D3" s="1" t="s">
        <v>156</v>
      </c>
      <c r="E3" s="1" t="s">
        <v>179</v>
      </c>
      <c r="F3" s="28">
        <v>-2.1499999999999998E-2</v>
      </c>
      <c r="H3" s="1" t="s">
        <v>201</v>
      </c>
      <c r="I3" s="1" t="s">
        <v>202</v>
      </c>
    </row>
    <row r="4" spans="1:9" x14ac:dyDescent="0.25">
      <c r="A4" s="1" t="s">
        <v>156</v>
      </c>
      <c r="B4" s="1" t="s">
        <v>156</v>
      </c>
      <c r="D4" s="1" t="s">
        <v>149</v>
      </c>
      <c r="E4" s="1" t="s">
        <v>180</v>
      </c>
      <c r="F4" s="28">
        <v>5.0000000000000001E-4</v>
      </c>
    </row>
    <row r="5" spans="1:9" x14ac:dyDescent="0.25">
      <c r="A5" s="1" t="s">
        <v>181</v>
      </c>
      <c r="B5" s="1" t="s">
        <v>181</v>
      </c>
      <c r="D5" s="1" t="s">
        <v>150</v>
      </c>
      <c r="E5" s="1" t="s">
        <v>182</v>
      </c>
      <c r="F5" s="28">
        <v>3.3999999999999998E-3</v>
      </c>
    </row>
    <row r="6" spans="1:9" x14ac:dyDescent="0.25">
      <c r="A6" s="1" t="s">
        <v>183</v>
      </c>
      <c r="B6" s="1" t="s">
        <v>183</v>
      </c>
      <c r="D6" s="1" t="s">
        <v>151</v>
      </c>
      <c r="E6" s="1" t="s">
        <v>184</v>
      </c>
      <c r="F6" s="28">
        <v>-2.4199999999999999E-2</v>
      </c>
    </row>
    <row r="7" spans="1:9" x14ac:dyDescent="0.25">
      <c r="A7" s="1" t="s">
        <v>185</v>
      </c>
      <c r="B7" s="1" t="s">
        <v>185</v>
      </c>
      <c r="D7" s="1" t="s">
        <v>152</v>
      </c>
      <c r="E7" s="1" t="s">
        <v>186</v>
      </c>
      <c r="F7" s="28">
        <v>3.1699999999999999E-2</v>
      </c>
    </row>
    <row r="8" spans="1:9" x14ac:dyDescent="0.25">
      <c r="A8" s="1" t="s">
        <v>187</v>
      </c>
      <c r="B8" s="1" t="s">
        <v>187</v>
      </c>
      <c r="D8" s="1" t="s">
        <v>153</v>
      </c>
      <c r="E8" s="1" t="s">
        <v>188</v>
      </c>
      <c r="F8" s="28">
        <v>1.23E-2</v>
      </c>
    </row>
    <row r="9" spans="1:9" x14ac:dyDescent="0.25">
      <c r="A9" s="1" t="s">
        <v>149</v>
      </c>
      <c r="B9" s="1" t="s">
        <v>149</v>
      </c>
      <c r="D9" s="1" t="s">
        <v>154</v>
      </c>
      <c r="E9" s="1" t="s">
        <v>189</v>
      </c>
      <c r="F9" s="28">
        <v>3.6900000000000002E-2</v>
      </c>
    </row>
    <row r="10" spans="1:9" x14ac:dyDescent="0.25">
      <c r="A10" s="1" t="s">
        <v>190</v>
      </c>
      <c r="B10" s="1" t="s">
        <v>190</v>
      </c>
      <c r="D10" s="1" t="s">
        <v>191</v>
      </c>
      <c r="E10" s="1" t="s">
        <v>192</v>
      </c>
      <c r="F10" s="28">
        <v>3.8899999999999997E-2</v>
      </c>
    </row>
    <row r="11" spans="1:9" x14ac:dyDescent="0.25">
      <c r="A11" s="1" t="s">
        <v>150</v>
      </c>
      <c r="B11" s="1" t="s">
        <v>150</v>
      </c>
      <c r="D11" s="1" t="s">
        <v>155</v>
      </c>
      <c r="E11" s="1" t="s">
        <v>193</v>
      </c>
      <c r="F11" s="28">
        <v>1.9900000000000001E-2</v>
      </c>
    </row>
    <row r="12" spans="1:9" x14ac:dyDescent="0.25">
      <c r="A12" s="1" t="s">
        <v>194</v>
      </c>
      <c r="B12" s="1" t="s">
        <v>194</v>
      </c>
      <c r="D12" s="1" t="s">
        <v>195</v>
      </c>
      <c r="E12" s="1" t="s">
        <v>196</v>
      </c>
      <c r="F12" s="28">
        <v>0.1076</v>
      </c>
    </row>
    <row r="13" spans="1:9" x14ac:dyDescent="0.25">
      <c r="A13" s="1" t="s">
        <v>151</v>
      </c>
      <c r="B13" s="1" t="s">
        <v>151</v>
      </c>
      <c r="D13" s="1" t="s">
        <v>197</v>
      </c>
      <c r="E13" s="1" t="s">
        <v>198</v>
      </c>
      <c r="F13" s="28">
        <v>3.8899999999999997E-2</v>
      </c>
    </row>
    <row r="14" spans="1:9" x14ac:dyDescent="0.25">
      <c r="A14" s="1" t="s">
        <v>152</v>
      </c>
      <c r="B14" s="1" t="s">
        <v>152</v>
      </c>
      <c r="D14" s="1" t="s">
        <v>18</v>
      </c>
      <c r="E14" s="1" t="s">
        <v>549</v>
      </c>
      <c r="F14" s="28">
        <v>-0.12</v>
      </c>
    </row>
    <row r="15" spans="1:9" x14ac:dyDescent="0.25">
      <c r="A15" s="1" t="s">
        <v>199</v>
      </c>
      <c r="B15" s="1" t="s">
        <v>199</v>
      </c>
      <c r="D15" s="1" t="s">
        <v>19</v>
      </c>
      <c r="E15" s="1" t="s">
        <v>200</v>
      </c>
      <c r="F15" s="28">
        <v>-8.0199999999999994E-2</v>
      </c>
    </row>
    <row r="16" spans="1:9" x14ac:dyDescent="0.25">
      <c r="A16" s="1" t="s">
        <v>153</v>
      </c>
      <c r="B16" s="1" t="s">
        <v>153</v>
      </c>
      <c r="D16" s="1" t="s">
        <v>201</v>
      </c>
      <c r="E16" s="1" t="s">
        <v>202</v>
      </c>
      <c r="F16" s="28">
        <v>0.12</v>
      </c>
    </row>
    <row r="17" spans="1:6" x14ac:dyDescent="0.25">
      <c r="A17" s="1" t="s">
        <v>154</v>
      </c>
      <c r="B17" s="1" t="s">
        <v>154</v>
      </c>
      <c r="D17" s="1" t="s">
        <v>20</v>
      </c>
      <c r="E17" s="1" t="s">
        <v>550</v>
      </c>
      <c r="F17" s="28">
        <v>-0.12</v>
      </c>
    </row>
    <row r="18" spans="1:6" x14ac:dyDescent="0.25">
      <c r="A18" s="1" t="s">
        <v>203</v>
      </c>
      <c r="B18" s="1" t="s">
        <v>203</v>
      </c>
      <c r="D18" s="1" t="s">
        <v>21</v>
      </c>
      <c r="E18" s="1" t="s">
        <v>204</v>
      </c>
      <c r="F18" s="28">
        <v>-7.2300000000000003E-2</v>
      </c>
    </row>
    <row r="19" spans="1:6" x14ac:dyDescent="0.25">
      <c r="A19" s="1" t="s">
        <v>191</v>
      </c>
      <c r="B19" s="1" t="s">
        <v>191</v>
      </c>
      <c r="D19" s="1" t="s">
        <v>17</v>
      </c>
      <c r="E19" s="1" t="s">
        <v>205</v>
      </c>
      <c r="F19" s="28">
        <v>-1.5800000000000002E-2</v>
      </c>
    </row>
    <row r="20" spans="1:6" x14ac:dyDescent="0.25">
      <c r="A20" s="1" t="s">
        <v>155</v>
      </c>
      <c r="B20" s="1" t="s">
        <v>155</v>
      </c>
      <c r="D20" s="1" t="s">
        <v>62</v>
      </c>
      <c r="E20" s="1" t="s">
        <v>206</v>
      </c>
      <c r="F20" s="28">
        <v>4.3999999999999997E-2</v>
      </c>
    </row>
    <row r="21" spans="1:6" x14ac:dyDescent="0.25">
      <c r="A21" s="1" t="s">
        <v>195</v>
      </c>
      <c r="B21" s="1" t="s">
        <v>195</v>
      </c>
      <c r="D21" s="1" t="s">
        <v>14</v>
      </c>
      <c r="E21" s="1" t="s">
        <v>207</v>
      </c>
      <c r="F21" s="28">
        <v>1.49E-2</v>
      </c>
    </row>
    <row r="22" spans="1:6" x14ac:dyDescent="0.25">
      <c r="A22" s="1" t="s">
        <v>197</v>
      </c>
      <c r="B22" s="1" t="s">
        <v>197</v>
      </c>
      <c r="D22" s="1" t="s">
        <v>157</v>
      </c>
      <c r="E22" s="1" t="s">
        <v>208</v>
      </c>
      <c r="F22" s="28">
        <v>4.41E-2</v>
      </c>
    </row>
    <row r="23" spans="1:6" x14ac:dyDescent="0.25">
      <c r="A23" s="1" t="s">
        <v>18</v>
      </c>
      <c r="B23" s="1" t="s">
        <v>18</v>
      </c>
      <c r="D23" s="1" t="s">
        <v>122</v>
      </c>
      <c r="E23" s="1" t="s">
        <v>210</v>
      </c>
      <c r="F23" s="28">
        <v>-8.6999999999999994E-3</v>
      </c>
    </row>
    <row r="24" spans="1:6" x14ac:dyDescent="0.25">
      <c r="A24" s="1" t="s">
        <v>209</v>
      </c>
      <c r="B24" s="1" t="s">
        <v>209</v>
      </c>
      <c r="D24" s="1" t="s">
        <v>138</v>
      </c>
      <c r="E24" s="1" t="s">
        <v>211</v>
      </c>
      <c r="F24" s="28">
        <v>-0.12</v>
      </c>
    </row>
    <row r="25" spans="1:6" x14ac:dyDescent="0.25">
      <c r="A25" s="1" t="s">
        <v>19</v>
      </c>
      <c r="B25" s="1" t="s">
        <v>19</v>
      </c>
      <c r="D25" s="1" t="s">
        <v>139</v>
      </c>
      <c r="E25" s="1" t="s">
        <v>212</v>
      </c>
      <c r="F25" s="28">
        <v>-0.12</v>
      </c>
    </row>
    <row r="26" spans="1:6" x14ac:dyDescent="0.25">
      <c r="A26" s="1" t="s">
        <v>201</v>
      </c>
      <c r="B26" s="1" t="s">
        <v>201</v>
      </c>
      <c r="D26" s="1" t="s">
        <v>123</v>
      </c>
      <c r="E26" s="1" t="s">
        <v>213</v>
      </c>
      <c r="F26" s="28">
        <v>1.24E-2</v>
      </c>
    </row>
    <row r="27" spans="1:6" x14ac:dyDescent="0.25">
      <c r="A27" s="1" t="s">
        <v>20</v>
      </c>
      <c r="B27" s="1" t="s">
        <v>20</v>
      </c>
      <c r="D27" s="1" t="s">
        <v>124</v>
      </c>
      <c r="E27" s="1" t="s">
        <v>214</v>
      </c>
      <c r="F27" s="28">
        <v>-1.26E-2</v>
      </c>
    </row>
    <row r="28" spans="1:6" x14ac:dyDescent="0.25">
      <c r="A28" s="1" t="s">
        <v>21</v>
      </c>
      <c r="B28" s="1" t="s">
        <v>21</v>
      </c>
      <c r="D28" s="1" t="s">
        <v>12</v>
      </c>
      <c r="E28" s="1" t="s">
        <v>215</v>
      </c>
      <c r="F28" s="28">
        <v>3.3300000000000003E-2</v>
      </c>
    </row>
    <row r="29" spans="1:6" x14ac:dyDescent="0.25">
      <c r="A29" s="1" t="s">
        <v>17</v>
      </c>
      <c r="B29" s="1" t="s">
        <v>17</v>
      </c>
      <c r="D29" s="1" t="s">
        <v>13</v>
      </c>
      <c r="E29" s="1" t="s">
        <v>216</v>
      </c>
      <c r="F29" s="28">
        <v>4.4499999999999998E-2</v>
      </c>
    </row>
    <row r="30" spans="1:6" x14ac:dyDescent="0.25">
      <c r="A30" s="1" t="s">
        <v>62</v>
      </c>
      <c r="B30" s="1" t="s">
        <v>62</v>
      </c>
      <c r="D30" s="1" t="s">
        <v>25</v>
      </c>
      <c r="E30" s="1" t="s">
        <v>217</v>
      </c>
      <c r="F30" s="28">
        <v>3.04E-2</v>
      </c>
    </row>
    <row r="31" spans="1:6" x14ac:dyDescent="0.25">
      <c r="A31" s="1" t="s">
        <v>14</v>
      </c>
      <c r="B31" s="1" t="s">
        <v>14</v>
      </c>
      <c r="D31" s="1" t="s">
        <v>125</v>
      </c>
      <c r="E31" s="1" t="s">
        <v>218</v>
      </c>
      <c r="F31" s="28">
        <v>2.1899999999999999E-2</v>
      </c>
    </row>
    <row r="32" spans="1:6" x14ac:dyDescent="0.25">
      <c r="A32" s="1" t="s">
        <v>157</v>
      </c>
      <c r="B32" s="1" t="s">
        <v>157</v>
      </c>
      <c r="D32" s="1" t="s">
        <v>33</v>
      </c>
      <c r="E32" s="1" t="s">
        <v>219</v>
      </c>
      <c r="F32" s="28">
        <v>4.07E-2</v>
      </c>
    </row>
    <row r="33" spans="1:6" x14ac:dyDescent="0.25">
      <c r="A33" s="1" t="s">
        <v>138</v>
      </c>
      <c r="B33" s="1" t="s">
        <v>138</v>
      </c>
      <c r="D33" s="1" t="s">
        <v>158</v>
      </c>
      <c r="E33" s="1" t="s">
        <v>220</v>
      </c>
      <c r="F33" s="28">
        <v>4.2900000000000001E-2</v>
      </c>
    </row>
    <row r="34" spans="1:6" x14ac:dyDescent="0.25">
      <c r="A34" s="1" t="s">
        <v>139</v>
      </c>
      <c r="B34" s="1" t="s">
        <v>139</v>
      </c>
      <c r="D34" s="1" t="s">
        <v>126</v>
      </c>
      <c r="E34" s="1" t="s">
        <v>221</v>
      </c>
      <c r="F34" s="28">
        <v>-1.84E-2</v>
      </c>
    </row>
    <row r="35" spans="1:6" x14ac:dyDescent="0.25">
      <c r="A35" s="1" t="s">
        <v>123</v>
      </c>
      <c r="B35" s="1" t="s">
        <v>123</v>
      </c>
      <c r="D35" s="1" t="s">
        <v>222</v>
      </c>
      <c r="E35" s="1" t="s">
        <v>223</v>
      </c>
      <c r="F35" s="28">
        <v>1.4999999999999999E-2</v>
      </c>
    </row>
    <row r="36" spans="1:6" x14ac:dyDescent="0.25">
      <c r="A36" s="1" t="s">
        <v>122</v>
      </c>
      <c r="B36" s="1" t="s">
        <v>122</v>
      </c>
      <c r="D36" s="1" t="s">
        <v>85</v>
      </c>
      <c r="E36" s="1" t="s">
        <v>224</v>
      </c>
      <c r="F36" s="28">
        <v>1.5E-3</v>
      </c>
    </row>
    <row r="37" spans="1:6" x14ac:dyDescent="0.25">
      <c r="A37" s="1" t="s">
        <v>124</v>
      </c>
      <c r="B37" s="1" t="s">
        <v>124</v>
      </c>
      <c r="D37" s="1" t="s">
        <v>72</v>
      </c>
      <c r="E37" s="1" t="s">
        <v>551</v>
      </c>
      <c r="F37" s="28">
        <v>3.2399999999999998E-2</v>
      </c>
    </row>
    <row r="38" spans="1:6" x14ac:dyDescent="0.25">
      <c r="A38" s="1" t="s">
        <v>126</v>
      </c>
      <c r="B38" s="1" t="s">
        <v>126</v>
      </c>
      <c r="D38" s="1" t="s">
        <v>44</v>
      </c>
      <c r="E38" s="1" t="s">
        <v>225</v>
      </c>
      <c r="F38" s="28">
        <v>7.0000000000000001E-3</v>
      </c>
    </row>
    <row r="39" spans="1:6" x14ac:dyDescent="0.25">
      <c r="A39" s="1" t="s">
        <v>127</v>
      </c>
      <c r="B39" s="1" t="s">
        <v>127</v>
      </c>
      <c r="D39" s="1" t="s">
        <v>45</v>
      </c>
      <c r="E39" s="1" t="s">
        <v>226</v>
      </c>
      <c r="F39" s="28">
        <v>2.52E-2</v>
      </c>
    </row>
    <row r="40" spans="1:6" x14ac:dyDescent="0.25">
      <c r="A40" s="1" t="s">
        <v>128</v>
      </c>
      <c r="B40" s="1" t="s">
        <v>128</v>
      </c>
      <c r="D40" s="1" t="s">
        <v>159</v>
      </c>
      <c r="E40" s="1" t="s">
        <v>227</v>
      </c>
      <c r="F40" s="28">
        <v>4.1500000000000002E-2</v>
      </c>
    </row>
    <row r="41" spans="1:6" x14ac:dyDescent="0.25">
      <c r="A41" s="1" t="s">
        <v>129</v>
      </c>
      <c r="B41" s="1" t="s">
        <v>129</v>
      </c>
      <c r="D41" s="1" t="s">
        <v>160</v>
      </c>
      <c r="E41" s="1" t="s">
        <v>552</v>
      </c>
      <c r="F41" s="28">
        <v>5.9400000000000001E-2</v>
      </c>
    </row>
    <row r="42" spans="1:6" x14ac:dyDescent="0.25">
      <c r="A42" s="1" t="s">
        <v>130</v>
      </c>
      <c r="B42" s="1" t="s">
        <v>130</v>
      </c>
      <c r="D42" s="1" t="s">
        <v>48</v>
      </c>
      <c r="E42" s="1" t="s">
        <v>553</v>
      </c>
      <c r="F42" s="28">
        <v>4.2599999999999999E-2</v>
      </c>
    </row>
    <row r="43" spans="1:6" x14ac:dyDescent="0.25">
      <c r="A43" s="1" t="s">
        <v>131</v>
      </c>
      <c r="B43" s="1" t="s">
        <v>131</v>
      </c>
      <c r="D43" s="1" t="s">
        <v>69</v>
      </c>
      <c r="E43" s="1" t="s">
        <v>228</v>
      </c>
      <c r="F43" s="28">
        <v>2.4799999999999999E-2</v>
      </c>
    </row>
    <row r="44" spans="1:6" x14ac:dyDescent="0.25">
      <c r="A44" s="1" t="s">
        <v>132</v>
      </c>
      <c r="B44" s="1" t="s">
        <v>132</v>
      </c>
      <c r="D44" s="1" t="s">
        <v>70</v>
      </c>
      <c r="E44" s="1" t="s">
        <v>229</v>
      </c>
      <c r="F44" s="28">
        <v>2.5000000000000001E-2</v>
      </c>
    </row>
    <row r="45" spans="1:6" x14ac:dyDescent="0.25">
      <c r="A45" s="1" t="s">
        <v>133</v>
      </c>
      <c r="B45" s="1" t="s">
        <v>133</v>
      </c>
      <c r="D45" s="1" t="s">
        <v>71</v>
      </c>
      <c r="E45" s="1" t="s">
        <v>230</v>
      </c>
      <c r="F45" s="28">
        <v>2.4199999999999999E-2</v>
      </c>
    </row>
    <row r="46" spans="1:6" x14ac:dyDescent="0.25">
      <c r="A46" s="1" t="s">
        <v>134</v>
      </c>
      <c r="B46" s="1" t="s">
        <v>134</v>
      </c>
      <c r="D46" s="1" t="s">
        <v>55</v>
      </c>
      <c r="E46" s="1" t="s">
        <v>554</v>
      </c>
      <c r="F46" s="28">
        <v>9.01E-2</v>
      </c>
    </row>
    <row r="47" spans="1:6" x14ac:dyDescent="0.25">
      <c r="A47" s="1" t="s">
        <v>12</v>
      </c>
      <c r="B47" s="1" t="s">
        <v>12</v>
      </c>
      <c r="D47" s="1" t="s">
        <v>57</v>
      </c>
      <c r="E47" s="1" t="s">
        <v>231</v>
      </c>
      <c r="F47" s="28">
        <v>-0.10920000000000001</v>
      </c>
    </row>
    <row r="48" spans="1:6" x14ac:dyDescent="0.25">
      <c r="A48" s="1" t="s">
        <v>13</v>
      </c>
      <c r="B48" s="1" t="s">
        <v>13</v>
      </c>
      <c r="D48" s="1" t="s">
        <v>58</v>
      </c>
      <c r="E48" s="1" t="s">
        <v>232</v>
      </c>
      <c r="F48" s="28">
        <v>4.1399999999999999E-2</v>
      </c>
    </row>
    <row r="49" spans="1:6" x14ac:dyDescent="0.25">
      <c r="A49" s="1" t="s">
        <v>25</v>
      </c>
      <c r="B49" s="1" t="s">
        <v>25</v>
      </c>
      <c r="D49" s="1" t="s">
        <v>32</v>
      </c>
      <c r="E49" s="1" t="s">
        <v>233</v>
      </c>
      <c r="F49" s="28">
        <v>-4.36E-2</v>
      </c>
    </row>
    <row r="50" spans="1:6" x14ac:dyDescent="0.25">
      <c r="A50" s="1" t="s">
        <v>125</v>
      </c>
      <c r="B50" s="1" t="s">
        <v>125</v>
      </c>
      <c r="D50" s="1" t="s">
        <v>80</v>
      </c>
      <c r="E50" s="1" t="s">
        <v>234</v>
      </c>
      <c r="F50" s="28">
        <v>-7.7000000000000002E-3</v>
      </c>
    </row>
    <row r="51" spans="1:6" x14ac:dyDescent="0.25">
      <c r="A51" s="1" t="s">
        <v>33</v>
      </c>
      <c r="B51" s="1" t="s">
        <v>33</v>
      </c>
      <c r="D51" s="1" t="s">
        <v>78</v>
      </c>
      <c r="E51" s="1" t="s">
        <v>235</v>
      </c>
      <c r="F51" s="28">
        <v>2.0299999999999999E-2</v>
      </c>
    </row>
    <row r="52" spans="1:6" x14ac:dyDescent="0.25">
      <c r="A52" s="1" t="s">
        <v>158</v>
      </c>
      <c r="B52" s="1" t="s">
        <v>158</v>
      </c>
      <c r="D52" s="1" t="s">
        <v>73</v>
      </c>
      <c r="E52" s="1" t="s">
        <v>236</v>
      </c>
      <c r="F52" s="28">
        <v>3.6900000000000002E-2</v>
      </c>
    </row>
    <row r="53" spans="1:6" x14ac:dyDescent="0.25">
      <c r="A53" s="1" t="s">
        <v>34</v>
      </c>
      <c r="B53" s="1" t="s">
        <v>222</v>
      </c>
      <c r="D53" s="1" t="s">
        <v>68</v>
      </c>
      <c r="E53" s="1" t="s">
        <v>237</v>
      </c>
      <c r="F53" s="28">
        <v>1.9099999999999999E-2</v>
      </c>
    </row>
    <row r="54" spans="1:6" x14ac:dyDescent="0.25">
      <c r="A54" s="1" t="s">
        <v>35</v>
      </c>
      <c r="B54" s="1" t="s">
        <v>222</v>
      </c>
      <c r="D54" s="1" t="s">
        <v>59</v>
      </c>
      <c r="E54" s="1" t="s">
        <v>238</v>
      </c>
      <c r="F54" s="28">
        <v>3.1899999999999998E-2</v>
      </c>
    </row>
    <row r="55" spans="1:6" x14ac:dyDescent="0.25">
      <c r="A55" s="1" t="s">
        <v>85</v>
      </c>
      <c r="B55" s="1" t="s">
        <v>85</v>
      </c>
      <c r="D55" s="1" t="s">
        <v>60</v>
      </c>
      <c r="E55" s="1" t="s">
        <v>239</v>
      </c>
      <c r="F55" s="28">
        <v>3.0200000000000001E-2</v>
      </c>
    </row>
    <row r="56" spans="1:6" x14ac:dyDescent="0.25">
      <c r="A56" s="1" t="s">
        <v>72</v>
      </c>
      <c r="B56" s="1" t="s">
        <v>72</v>
      </c>
      <c r="D56" s="1" t="s">
        <v>61</v>
      </c>
      <c r="E56" s="1" t="s">
        <v>240</v>
      </c>
      <c r="F56" s="28">
        <v>3.09E-2</v>
      </c>
    </row>
    <row r="57" spans="1:6" x14ac:dyDescent="0.25">
      <c r="A57" s="1" t="s">
        <v>45</v>
      </c>
      <c r="B57" s="1" t="s">
        <v>45</v>
      </c>
      <c r="D57" s="1" t="s">
        <v>106</v>
      </c>
      <c r="E57" s="1" t="s">
        <v>242</v>
      </c>
      <c r="F57" s="28">
        <v>-0.1096</v>
      </c>
    </row>
    <row r="58" spans="1:6" x14ac:dyDescent="0.25">
      <c r="A58" s="1" t="s">
        <v>159</v>
      </c>
      <c r="B58" s="1" t="s">
        <v>159</v>
      </c>
      <c r="D58" s="1" t="s">
        <v>127</v>
      </c>
      <c r="E58" s="1" t="s">
        <v>244</v>
      </c>
      <c r="F58" s="28">
        <v>-1.12E-2</v>
      </c>
    </row>
    <row r="59" spans="1:6" x14ac:dyDescent="0.25">
      <c r="A59" s="1" t="s">
        <v>241</v>
      </c>
      <c r="B59" s="1" t="s">
        <v>241</v>
      </c>
      <c r="D59" s="1" t="s">
        <v>46</v>
      </c>
      <c r="E59" s="1" t="s">
        <v>245</v>
      </c>
      <c r="F59" s="28">
        <v>4.6300000000000001E-2</v>
      </c>
    </row>
    <row r="60" spans="1:6" x14ac:dyDescent="0.25">
      <c r="A60" s="1" t="s">
        <v>527</v>
      </c>
      <c r="B60" s="1" t="s">
        <v>241</v>
      </c>
      <c r="D60" s="1" t="s">
        <v>47</v>
      </c>
      <c r="E60" s="1" t="s">
        <v>246</v>
      </c>
      <c r="F60" s="28">
        <v>4.6600000000000003E-2</v>
      </c>
    </row>
    <row r="61" spans="1:6" x14ac:dyDescent="0.25">
      <c r="A61" s="1" t="s">
        <v>243</v>
      </c>
      <c r="B61" s="1" t="s">
        <v>243</v>
      </c>
      <c r="D61" s="1" t="s">
        <v>79</v>
      </c>
      <c r="E61" s="1" t="s">
        <v>248</v>
      </c>
      <c r="F61" s="28">
        <v>4.6600000000000003E-2</v>
      </c>
    </row>
    <row r="62" spans="1:6" x14ac:dyDescent="0.25">
      <c r="A62" s="1" t="s">
        <v>160</v>
      </c>
      <c r="B62" s="1" t="s">
        <v>160</v>
      </c>
      <c r="D62" s="1" t="s">
        <v>43</v>
      </c>
      <c r="E62" s="1" t="s">
        <v>249</v>
      </c>
      <c r="F62" s="28">
        <v>-0.12</v>
      </c>
    </row>
    <row r="63" spans="1:6" x14ac:dyDescent="0.25">
      <c r="A63" s="1" t="s">
        <v>48</v>
      </c>
      <c r="B63" s="1" t="s">
        <v>48</v>
      </c>
      <c r="D63" s="1" t="s">
        <v>119</v>
      </c>
      <c r="E63" s="1" t="s">
        <v>250</v>
      </c>
      <c r="F63" s="28">
        <v>4.6100000000000002E-2</v>
      </c>
    </row>
    <row r="64" spans="1:6" x14ac:dyDescent="0.25">
      <c r="A64" s="1" t="s">
        <v>247</v>
      </c>
      <c r="B64" s="1" t="s">
        <v>247</v>
      </c>
      <c r="D64" s="1" t="s">
        <v>84</v>
      </c>
      <c r="E64" s="1" t="s">
        <v>251</v>
      </c>
      <c r="F64" s="28">
        <v>3.56E-2</v>
      </c>
    </row>
    <row r="65" spans="1:6" x14ac:dyDescent="0.25">
      <c r="A65" s="1" t="s">
        <v>69</v>
      </c>
      <c r="B65" s="1" t="s">
        <v>69</v>
      </c>
      <c r="D65" s="1" t="s">
        <v>92</v>
      </c>
      <c r="E65" s="1" t="s">
        <v>252</v>
      </c>
      <c r="F65" s="28">
        <v>-0.12</v>
      </c>
    </row>
    <row r="66" spans="1:6" x14ac:dyDescent="0.25">
      <c r="A66" s="1" t="s">
        <v>70</v>
      </c>
      <c r="B66" s="1" t="s">
        <v>70</v>
      </c>
      <c r="D66" s="1" t="s">
        <v>128</v>
      </c>
      <c r="E66" s="1" t="s">
        <v>253</v>
      </c>
      <c r="F66" s="28">
        <v>-1.35E-2</v>
      </c>
    </row>
    <row r="67" spans="1:6" x14ac:dyDescent="0.25">
      <c r="A67" s="1" t="s">
        <v>71</v>
      </c>
      <c r="B67" s="1" t="s">
        <v>71</v>
      </c>
      <c r="D67" s="1" t="s">
        <v>161</v>
      </c>
      <c r="E67" s="1" t="s">
        <v>254</v>
      </c>
      <c r="F67" s="28">
        <v>4.9299999999999997E-2</v>
      </c>
    </row>
    <row r="68" spans="1:6" x14ac:dyDescent="0.25">
      <c r="A68" s="1" t="s">
        <v>55</v>
      </c>
      <c r="B68" s="1" t="s">
        <v>55</v>
      </c>
      <c r="D68" s="1" t="s">
        <v>162</v>
      </c>
      <c r="E68" s="1" t="s">
        <v>255</v>
      </c>
      <c r="F68" s="28">
        <v>5.1400000000000001E-2</v>
      </c>
    </row>
    <row r="69" spans="1:6" x14ac:dyDescent="0.25">
      <c r="A69" s="1" t="s">
        <v>57</v>
      </c>
      <c r="B69" s="1" t="s">
        <v>57</v>
      </c>
      <c r="D69" s="1" t="s">
        <v>129</v>
      </c>
      <c r="E69" s="1" t="s">
        <v>256</v>
      </c>
      <c r="F69" s="28">
        <v>1.21E-2</v>
      </c>
    </row>
    <row r="70" spans="1:6" x14ac:dyDescent="0.25">
      <c r="A70" s="1" t="s">
        <v>58</v>
      </c>
      <c r="B70" s="1" t="s">
        <v>58</v>
      </c>
      <c r="D70" s="1" t="s">
        <v>81</v>
      </c>
      <c r="E70" s="1" t="s">
        <v>257</v>
      </c>
      <c r="F70" s="28">
        <v>4.4999999999999997E-3</v>
      </c>
    </row>
    <row r="71" spans="1:6" x14ac:dyDescent="0.25">
      <c r="A71" s="1" t="s">
        <v>32</v>
      </c>
      <c r="B71" s="1" t="s">
        <v>32</v>
      </c>
      <c r="D71" s="1" t="s">
        <v>258</v>
      </c>
      <c r="E71" s="1" t="s">
        <v>259</v>
      </c>
      <c r="F71" s="28">
        <v>3.8899999999999997E-2</v>
      </c>
    </row>
    <row r="72" spans="1:6" x14ac:dyDescent="0.25">
      <c r="A72" s="1" t="s">
        <v>80</v>
      </c>
      <c r="B72" s="1" t="s">
        <v>80</v>
      </c>
      <c r="D72" s="1" t="s">
        <v>130</v>
      </c>
      <c r="E72" s="1" t="s">
        <v>260</v>
      </c>
      <c r="F72" s="28">
        <v>-1.1599999999999999E-2</v>
      </c>
    </row>
    <row r="73" spans="1:6" x14ac:dyDescent="0.25">
      <c r="A73" s="1" t="s">
        <v>78</v>
      </c>
      <c r="B73" s="1" t="s">
        <v>78</v>
      </c>
      <c r="D73" s="1" t="s">
        <v>63</v>
      </c>
      <c r="E73" s="1" t="s">
        <v>261</v>
      </c>
      <c r="F73" s="28">
        <v>6.0299999999999999E-2</v>
      </c>
    </row>
    <row r="74" spans="1:6" x14ac:dyDescent="0.25">
      <c r="A74" s="1" t="s">
        <v>73</v>
      </c>
      <c r="B74" s="1" t="s">
        <v>73</v>
      </c>
      <c r="D74" s="1" t="s">
        <v>64</v>
      </c>
      <c r="E74" s="1" t="s">
        <v>262</v>
      </c>
      <c r="F74" s="28">
        <v>6.0199999999999997E-2</v>
      </c>
    </row>
    <row r="75" spans="1:6" x14ac:dyDescent="0.25">
      <c r="A75" s="1" t="s">
        <v>68</v>
      </c>
      <c r="B75" s="1" t="s">
        <v>68</v>
      </c>
      <c r="D75" s="1" t="s">
        <v>121</v>
      </c>
      <c r="E75" s="1" t="s">
        <v>263</v>
      </c>
      <c r="F75" s="28">
        <v>4.6300000000000001E-2</v>
      </c>
    </row>
    <row r="76" spans="1:6" x14ac:dyDescent="0.25">
      <c r="A76" s="1" t="s">
        <v>59</v>
      </c>
      <c r="B76" s="1" t="s">
        <v>59</v>
      </c>
      <c r="D76" s="1" t="s">
        <v>88</v>
      </c>
      <c r="E76" s="1" t="s">
        <v>265</v>
      </c>
      <c r="F76" s="28">
        <v>4.4499999999999998E-2</v>
      </c>
    </row>
    <row r="77" spans="1:6" x14ac:dyDescent="0.25">
      <c r="A77" s="1" t="s">
        <v>60</v>
      </c>
      <c r="B77" s="1" t="s">
        <v>60</v>
      </c>
      <c r="D77" s="1" t="s">
        <v>91</v>
      </c>
      <c r="E77" s="1" t="s">
        <v>266</v>
      </c>
      <c r="F77" s="28">
        <v>1.35E-2</v>
      </c>
    </row>
    <row r="78" spans="1:6" x14ac:dyDescent="0.25">
      <c r="A78" s="1" t="s">
        <v>61</v>
      </c>
      <c r="B78" s="1" t="s">
        <v>61</v>
      </c>
      <c r="D78" s="1" t="s">
        <v>111</v>
      </c>
      <c r="E78" s="1" t="s">
        <v>267</v>
      </c>
      <c r="F78" s="28">
        <v>2.7199999999999998E-2</v>
      </c>
    </row>
    <row r="79" spans="1:6" x14ac:dyDescent="0.25">
      <c r="A79" s="1" t="s">
        <v>264</v>
      </c>
      <c r="B79" s="1" t="s">
        <v>264</v>
      </c>
      <c r="D79" s="1" t="s">
        <v>140</v>
      </c>
      <c r="E79" s="1" t="s">
        <v>268</v>
      </c>
      <c r="F79" s="28">
        <v>1.8599999999999998E-2</v>
      </c>
    </row>
    <row r="80" spans="1:6" x14ac:dyDescent="0.25">
      <c r="A80" s="1" t="s">
        <v>106</v>
      </c>
      <c r="B80" s="1" t="s">
        <v>106</v>
      </c>
      <c r="D80" s="1" t="s">
        <v>83</v>
      </c>
      <c r="E80" s="1" t="s">
        <v>269</v>
      </c>
      <c r="F80" s="28">
        <v>4.6699999999999998E-2</v>
      </c>
    </row>
    <row r="81" spans="1:6" x14ac:dyDescent="0.25">
      <c r="A81" s="1" t="s">
        <v>46</v>
      </c>
      <c r="B81" s="1" t="s">
        <v>46</v>
      </c>
      <c r="D81" s="1" t="s">
        <v>22</v>
      </c>
      <c r="E81" s="1" t="s">
        <v>270</v>
      </c>
      <c r="F81" s="28">
        <v>1.21E-2</v>
      </c>
    </row>
    <row r="82" spans="1:6" x14ac:dyDescent="0.25">
      <c r="A82" s="1" t="s">
        <v>47</v>
      </c>
      <c r="B82" s="1" t="s">
        <v>47</v>
      </c>
      <c r="D82" s="1" t="s">
        <v>101</v>
      </c>
      <c r="E82" s="1" t="s">
        <v>555</v>
      </c>
      <c r="F82" s="28">
        <v>-0.12</v>
      </c>
    </row>
    <row r="83" spans="1:6" x14ac:dyDescent="0.25">
      <c r="A83" s="1" t="s">
        <v>79</v>
      </c>
      <c r="B83" s="1" t="s">
        <v>79</v>
      </c>
      <c r="D83" s="1" t="s">
        <v>82</v>
      </c>
      <c r="E83" s="1" t="s">
        <v>271</v>
      </c>
      <c r="F83" s="28">
        <v>-0.12</v>
      </c>
    </row>
    <row r="84" spans="1:6" x14ac:dyDescent="0.25">
      <c r="A84" s="1" t="s">
        <v>43</v>
      </c>
      <c r="B84" s="1" t="s">
        <v>43</v>
      </c>
      <c r="D84" s="1" t="s">
        <v>102</v>
      </c>
      <c r="E84" s="1" t="s">
        <v>272</v>
      </c>
      <c r="F84" s="28">
        <v>-2.4E-2</v>
      </c>
    </row>
    <row r="85" spans="1:6" x14ac:dyDescent="0.25">
      <c r="A85" s="1" t="s">
        <v>119</v>
      </c>
      <c r="B85" s="1" t="s">
        <v>119</v>
      </c>
      <c r="D85" s="1" t="s">
        <v>103</v>
      </c>
      <c r="E85" s="1" t="s">
        <v>273</v>
      </c>
      <c r="F85" s="28">
        <v>8.8000000000000005E-3</v>
      </c>
    </row>
    <row r="86" spans="1:6" x14ac:dyDescent="0.25">
      <c r="A86" s="1" t="s">
        <v>84</v>
      </c>
      <c r="B86" s="1" t="s">
        <v>84</v>
      </c>
      <c r="D86" s="1" t="s">
        <v>104</v>
      </c>
      <c r="E86" s="1" t="s">
        <v>274</v>
      </c>
      <c r="F86" s="28">
        <v>3.27E-2</v>
      </c>
    </row>
    <row r="87" spans="1:6" x14ac:dyDescent="0.25">
      <c r="A87" s="1" t="s">
        <v>92</v>
      </c>
      <c r="B87" s="1" t="s">
        <v>92</v>
      </c>
      <c r="D87" s="1" t="s">
        <v>49</v>
      </c>
      <c r="E87" s="1" t="s">
        <v>275</v>
      </c>
      <c r="F87" s="28">
        <v>2.3300000000000001E-2</v>
      </c>
    </row>
    <row r="88" spans="1:6" x14ac:dyDescent="0.25">
      <c r="A88" s="1" t="s">
        <v>161</v>
      </c>
      <c r="B88" s="1" t="s">
        <v>161</v>
      </c>
      <c r="D88" s="1" t="s">
        <v>105</v>
      </c>
      <c r="E88" s="1" t="s">
        <v>276</v>
      </c>
      <c r="F88" s="28">
        <v>4.4699999999999997E-2</v>
      </c>
    </row>
    <row r="89" spans="1:6" x14ac:dyDescent="0.25">
      <c r="A89" s="1" t="s">
        <v>162</v>
      </c>
      <c r="B89" s="1" t="s">
        <v>162</v>
      </c>
      <c r="D89" s="1" t="s">
        <v>50</v>
      </c>
      <c r="E89" s="1" t="s">
        <v>277</v>
      </c>
      <c r="F89" s="28">
        <v>-0.12</v>
      </c>
    </row>
    <row r="90" spans="1:6" x14ac:dyDescent="0.25">
      <c r="A90" s="1" t="s">
        <v>81</v>
      </c>
      <c r="B90" s="1" t="s">
        <v>81</v>
      </c>
      <c r="D90" s="1" t="s">
        <v>56</v>
      </c>
      <c r="E90" s="1" t="s">
        <v>278</v>
      </c>
      <c r="F90" s="28">
        <v>8.8700000000000001E-2</v>
      </c>
    </row>
    <row r="91" spans="1:6" x14ac:dyDescent="0.25">
      <c r="A91" s="1" t="s">
        <v>258</v>
      </c>
      <c r="B91" s="1" t="s">
        <v>258</v>
      </c>
      <c r="D91" s="1" t="s">
        <v>131</v>
      </c>
      <c r="E91" s="1" t="s">
        <v>279</v>
      </c>
      <c r="F91" s="28">
        <v>2.8999999999999998E-3</v>
      </c>
    </row>
    <row r="92" spans="1:6" x14ac:dyDescent="0.25">
      <c r="A92" s="1" t="s">
        <v>22</v>
      </c>
      <c r="B92" s="1" t="s">
        <v>22</v>
      </c>
      <c r="D92" s="1" t="s">
        <v>11</v>
      </c>
      <c r="E92" s="1" t="s">
        <v>556</v>
      </c>
      <c r="F92" s="28">
        <v>2.2700000000000001E-2</v>
      </c>
    </row>
    <row r="93" spans="1:6" x14ac:dyDescent="0.25">
      <c r="A93" s="1" t="s">
        <v>63</v>
      </c>
      <c r="B93" s="1" t="s">
        <v>63</v>
      </c>
      <c r="D93" s="1" t="s">
        <v>51</v>
      </c>
      <c r="E93" s="1" t="s">
        <v>280</v>
      </c>
      <c r="F93" s="28">
        <v>-8.9300000000000004E-2</v>
      </c>
    </row>
    <row r="94" spans="1:6" x14ac:dyDescent="0.25">
      <c r="A94" s="1" t="s">
        <v>64</v>
      </c>
      <c r="B94" s="1" t="s">
        <v>64</v>
      </c>
      <c r="D94" s="1" t="s">
        <v>52</v>
      </c>
      <c r="E94" s="1" t="s">
        <v>557</v>
      </c>
      <c r="F94" s="28">
        <v>-0.12</v>
      </c>
    </row>
    <row r="95" spans="1:6" x14ac:dyDescent="0.25">
      <c r="A95" s="1" t="s">
        <v>121</v>
      </c>
      <c r="B95" s="1" t="s">
        <v>121</v>
      </c>
      <c r="D95" s="1" t="s">
        <v>132</v>
      </c>
      <c r="E95" s="1" t="s">
        <v>281</v>
      </c>
      <c r="F95" s="28">
        <v>-1.6299999999999999E-2</v>
      </c>
    </row>
    <row r="96" spans="1:6" x14ac:dyDescent="0.25">
      <c r="A96" s="1" t="s">
        <v>88</v>
      </c>
      <c r="B96" s="1" t="s">
        <v>88</v>
      </c>
      <c r="D96" s="1" t="s">
        <v>86</v>
      </c>
      <c r="E96" s="1" t="s">
        <v>282</v>
      </c>
      <c r="F96" s="28">
        <v>2.9499999999999998E-2</v>
      </c>
    </row>
    <row r="97" spans="1:6" x14ac:dyDescent="0.25">
      <c r="A97" s="1" t="s">
        <v>44</v>
      </c>
      <c r="B97" s="1" t="s">
        <v>44</v>
      </c>
      <c r="D97" s="1" t="s">
        <v>112</v>
      </c>
      <c r="E97" s="1" t="s">
        <v>283</v>
      </c>
      <c r="F97" s="28">
        <v>3.5900000000000001E-2</v>
      </c>
    </row>
    <row r="98" spans="1:6" x14ac:dyDescent="0.25">
      <c r="A98" s="1" t="s">
        <v>91</v>
      </c>
      <c r="B98" s="1" t="s">
        <v>91</v>
      </c>
      <c r="D98" s="1" t="s">
        <v>113</v>
      </c>
      <c r="E98" s="1" t="s">
        <v>284</v>
      </c>
      <c r="F98" s="28">
        <v>-5.5999999999999999E-3</v>
      </c>
    </row>
    <row r="99" spans="1:6" x14ac:dyDescent="0.25">
      <c r="A99" s="1" t="s">
        <v>111</v>
      </c>
      <c r="B99" s="1" t="s">
        <v>111</v>
      </c>
      <c r="D99" s="1" t="s">
        <v>114</v>
      </c>
      <c r="E99" s="1" t="s">
        <v>285</v>
      </c>
      <c r="F99" s="28">
        <v>3.56E-2</v>
      </c>
    </row>
    <row r="100" spans="1:6" x14ac:dyDescent="0.25">
      <c r="A100" s="1" t="s">
        <v>140</v>
      </c>
      <c r="B100" s="1" t="s">
        <v>140</v>
      </c>
      <c r="D100" s="1" t="s">
        <v>115</v>
      </c>
      <c r="E100" s="1" t="s">
        <v>286</v>
      </c>
      <c r="F100" s="28">
        <v>2.07E-2</v>
      </c>
    </row>
    <row r="101" spans="1:6" x14ac:dyDescent="0.25">
      <c r="A101" s="1" t="s">
        <v>83</v>
      </c>
      <c r="B101" s="1" t="s">
        <v>83</v>
      </c>
      <c r="D101" s="1" t="s">
        <v>120</v>
      </c>
      <c r="E101" s="1" t="s">
        <v>287</v>
      </c>
      <c r="F101" s="28">
        <v>5.7500000000000002E-2</v>
      </c>
    </row>
    <row r="102" spans="1:6" x14ac:dyDescent="0.25">
      <c r="A102" s="1" t="s">
        <v>101</v>
      </c>
      <c r="B102" s="1" t="s">
        <v>101</v>
      </c>
      <c r="D102" s="1" t="s">
        <v>116</v>
      </c>
      <c r="E102" s="1" t="s">
        <v>288</v>
      </c>
      <c r="F102" s="28">
        <v>3.1600000000000003E-2</v>
      </c>
    </row>
    <row r="103" spans="1:6" x14ac:dyDescent="0.25">
      <c r="A103" s="1" t="s">
        <v>82</v>
      </c>
      <c r="B103" s="1" t="s">
        <v>82</v>
      </c>
      <c r="D103" s="1" t="s">
        <v>26</v>
      </c>
      <c r="E103" s="1" t="s">
        <v>289</v>
      </c>
      <c r="F103" s="28">
        <v>5.45E-2</v>
      </c>
    </row>
    <row r="104" spans="1:6" x14ac:dyDescent="0.25">
      <c r="A104" s="1" t="s">
        <v>102</v>
      </c>
      <c r="B104" s="1" t="s">
        <v>102</v>
      </c>
      <c r="D104" s="1" t="s">
        <v>27</v>
      </c>
      <c r="E104" s="1" t="s">
        <v>290</v>
      </c>
      <c r="F104" s="28">
        <v>5.4699999999999999E-2</v>
      </c>
    </row>
    <row r="105" spans="1:6" x14ac:dyDescent="0.25">
      <c r="A105" s="1" t="s">
        <v>103</v>
      </c>
      <c r="B105" s="1" t="s">
        <v>103</v>
      </c>
      <c r="D105" s="1" t="s">
        <v>23</v>
      </c>
      <c r="E105" s="1" t="s">
        <v>291</v>
      </c>
      <c r="F105" s="28">
        <v>5.5199999999999999E-2</v>
      </c>
    </row>
    <row r="106" spans="1:6" x14ac:dyDescent="0.25">
      <c r="A106" s="1" t="s">
        <v>104</v>
      </c>
      <c r="B106" s="1" t="s">
        <v>104</v>
      </c>
      <c r="D106" s="1" t="s">
        <v>24</v>
      </c>
      <c r="E106" s="1" t="s">
        <v>292</v>
      </c>
      <c r="F106" s="28">
        <v>5.67E-2</v>
      </c>
    </row>
    <row r="107" spans="1:6" x14ac:dyDescent="0.25">
      <c r="A107" s="1" t="s">
        <v>49</v>
      </c>
      <c r="B107" s="1" t="s">
        <v>49</v>
      </c>
      <c r="D107" s="1" t="s">
        <v>28</v>
      </c>
      <c r="E107" s="1" t="s">
        <v>293</v>
      </c>
      <c r="F107" s="28">
        <v>5.2699999999999997E-2</v>
      </c>
    </row>
    <row r="108" spans="1:6" x14ac:dyDescent="0.25">
      <c r="A108" s="1" t="s">
        <v>105</v>
      </c>
      <c r="B108" s="1" t="s">
        <v>105</v>
      </c>
      <c r="D108" s="1" t="s">
        <v>29</v>
      </c>
      <c r="E108" s="1" t="s">
        <v>294</v>
      </c>
      <c r="F108" s="28">
        <v>5.1900000000000002E-2</v>
      </c>
    </row>
    <row r="109" spans="1:6" x14ac:dyDescent="0.25">
      <c r="A109" s="1" t="s">
        <v>50</v>
      </c>
      <c r="B109" s="1" t="s">
        <v>50</v>
      </c>
      <c r="D109" s="1" t="s">
        <v>30</v>
      </c>
      <c r="E109" s="1" t="s">
        <v>296</v>
      </c>
      <c r="F109" s="28">
        <v>4.7E-2</v>
      </c>
    </row>
    <row r="110" spans="1:6" x14ac:dyDescent="0.25">
      <c r="A110" s="1" t="s">
        <v>56</v>
      </c>
      <c r="B110" s="1" t="s">
        <v>56</v>
      </c>
      <c r="D110" s="1" t="s">
        <v>31</v>
      </c>
      <c r="E110" s="1" t="s">
        <v>298</v>
      </c>
      <c r="F110" s="28">
        <v>4.9099999999999998E-2</v>
      </c>
    </row>
    <row r="111" spans="1:6" x14ac:dyDescent="0.25">
      <c r="A111" s="1" t="s">
        <v>11</v>
      </c>
      <c r="B111" s="1" t="s">
        <v>11</v>
      </c>
      <c r="D111" s="1" t="s">
        <v>117</v>
      </c>
      <c r="E111" s="1" t="s">
        <v>300</v>
      </c>
      <c r="F111" s="28">
        <v>-5.0299999999999997E-2</v>
      </c>
    </row>
    <row r="112" spans="1:6" x14ac:dyDescent="0.25">
      <c r="A112" s="1" t="s">
        <v>295</v>
      </c>
      <c r="B112" s="1" t="s">
        <v>295</v>
      </c>
      <c r="D112" s="1" t="s">
        <v>163</v>
      </c>
      <c r="E112" s="1" t="s">
        <v>558</v>
      </c>
      <c r="F112" s="28">
        <v>2.4400000000000002E-2</v>
      </c>
    </row>
    <row r="113" spans="1:6" x14ac:dyDescent="0.25">
      <c r="A113" s="1" t="s">
        <v>297</v>
      </c>
      <c r="B113" s="1" t="s">
        <v>297</v>
      </c>
      <c r="D113" s="1" t="s">
        <v>133</v>
      </c>
      <c r="E113" s="1" t="s">
        <v>302</v>
      </c>
      <c r="F113" s="28">
        <v>-1.2500000000000001E-2</v>
      </c>
    </row>
    <row r="114" spans="1:6" x14ac:dyDescent="0.25">
      <c r="A114" s="1" t="s">
        <v>299</v>
      </c>
      <c r="B114" s="1" t="s">
        <v>299</v>
      </c>
      <c r="D114" s="1" t="s">
        <v>65</v>
      </c>
      <c r="E114" s="1" t="s">
        <v>303</v>
      </c>
      <c r="F114" s="28">
        <v>2.5999999999999999E-3</v>
      </c>
    </row>
    <row r="115" spans="1:6" x14ac:dyDescent="0.25">
      <c r="A115" s="1" t="s">
        <v>51</v>
      </c>
      <c r="B115" s="1" t="s">
        <v>51</v>
      </c>
      <c r="D115" s="1" t="s">
        <v>118</v>
      </c>
      <c r="E115" s="1" t="s">
        <v>304</v>
      </c>
      <c r="F115" s="28">
        <v>1.9400000000000001E-2</v>
      </c>
    </row>
    <row r="116" spans="1:6" x14ac:dyDescent="0.25">
      <c r="A116" s="1" t="s">
        <v>301</v>
      </c>
      <c r="B116" s="1" t="s">
        <v>301</v>
      </c>
      <c r="D116" s="1" t="s">
        <v>141</v>
      </c>
      <c r="E116" s="1" t="s">
        <v>305</v>
      </c>
      <c r="F116" s="28">
        <v>1.4999999999999999E-2</v>
      </c>
    </row>
    <row r="117" spans="1:6" x14ac:dyDescent="0.25">
      <c r="A117" s="1" t="s">
        <v>52</v>
      </c>
      <c r="B117" s="1" t="s">
        <v>52</v>
      </c>
      <c r="D117" s="1" t="s">
        <v>142</v>
      </c>
      <c r="E117" s="1" t="s">
        <v>306</v>
      </c>
      <c r="F117" s="28">
        <v>1.8200000000000001E-2</v>
      </c>
    </row>
    <row r="118" spans="1:6" x14ac:dyDescent="0.25">
      <c r="A118" s="1" t="s">
        <v>86</v>
      </c>
      <c r="B118" s="1" t="s">
        <v>86</v>
      </c>
      <c r="D118" s="1" t="s">
        <v>134</v>
      </c>
      <c r="E118" s="1" t="s">
        <v>307</v>
      </c>
      <c r="F118" s="28">
        <v>-9.4999999999999998E-3</v>
      </c>
    </row>
    <row r="119" spans="1:6" x14ac:dyDescent="0.25">
      <c r="A119" s="1" t="s">
        <v>112</v>
      </c>
      <c r="B119" s="1" t="s">
        <v>112</v>
      </c>
      <c r="D119" s="1" t="s">
        <v>53</v>
      </c>
      <c r="E119" s="1" t="s">
        <v>308</v>
      </c>
      <c r="F119" s="28">
        <v>-2.86E-2</v>
      </c>
    </row>
    <row r="120" spans="1:6" x14ac:dyDescent="0.25">
      <c r="A120" s="1" t="s">
        <v>114</v>
      </c>
      <c r="B120" s="1" t="s">
        <v>114</v>
      </c>
      <c r="D120" s="1" t="s">
        <v>54</v>
      </c>
      <c r="E120" s="1" t="s">
        <v>309</v>
      </c>
      <c r="F120" s="28">
        <v>-4.6100000000000002E-2</v>
      </c>
    </row>
    <row r="121" spans="1:6" x14ac:dyDescent="0.25">
      <c r="A121" s="1" t="s">
        <v>115</v>
      </c>
      <c r="B121" s="1" t="s">
        <v>115</v>
      </c>
      <c r="D121" s="1" t="s">
        <v>87</v>
      </c>
      <c r="E121" s="1" t="s">
        <v>310</v>
      </c>
      <c r="F121" s="28">
        <v>-0.12</v>
      </c>
    </row>
    <row r="122" spans="1:6" x14ac:dyDescent="0.25">
      <c r="A122" s="1" t="s">
        <v>120</v>
      </c>
      <c r="B122" s="1" t="s">
        <v>120</v>
      </c>
      <c r="D122" s="1" t="s">
        <v>311</v>
      </c>
      <c r="E122" s="1" t="s">
        <v>312</v>
      </c>
      <c r="F122" s="28">
        <v>8.3000000000000001E-3</v>
      </c>
    </row>
    <row r="123" spans="1:6" x14ac:dyDescent="0.25">
      <c r="A123" s="1" t="s">
        <v>26</v>
      </c>
      <c r="B123" s="1" t="s">
        <v>26</v>
      </c>
      <c r="D123" s="1" t="s">
        <v>313</v>
      </c>
      <c r="E123" s="1" t="s">
        <v>314</v>
      </c>
      <c r="F123" s="28">
        <v>3.5900000000000001E-2</v>
      </c>
    </row>
    <row r="124" spans="1:6" x14ac:dyDescent="0.25">
      <c r="A124" s="1" t="s">
        <v>27</v>
      </c>
      <c r="B124" s="1" t="s">
        <v>27</v>
      </c>
      <c r="D124" s="1" t="s">
        <v>315</v>
      </c>
      <c r="E124" s="1" t="s">
        <v>316</v>
      </c>
      <c r="F124" s="28" t="s">
        <v>317</v>
      </c>
    </row>
    <row r="125" spans="1:6" x14ac:dyDescent="0.25">
      <c r="A125" s="1" t="s">
        <v>23</v>
      </c>
      <c r="B125" s="1" t="s">
        <v>23</v>
      </c>
      <c r="D125" s="1" t="s">
        <v>318</v>
      </c>
      <c r="E125" s="1" t="s">
        <v>319</v>
      </c>
      <c r="F125" s="28">
        <v>3.95E-2</v>
      </c>
    </row>
    <row r="126" spans="1:6" x14ac:dyDescent="0.25">
      <c r="A126" s="1" t="s">
        <v>24</v>
      </c>
      <c r="B126" s="1" t="s">
        <v>24</v>
      </c>
      <c r="D126" s="1" t="s">
        <v>320</v>
      </c>
      <c r="E126" s="1" t="s">
        <v>321</v>
      </c>
      <c r="F126" s="28">
        <v>2.1999999999999999E-2</v>
      </c>
    </row>
    <row r="127" spans="1:6" x14ac:dyDescent="0.25">
      <c r="A127" s="1" t="s">
        <v>28</v>
      </c>
      <c r="B127" s="1" t="s">
        <v>28</v>
      </c>
      <c r="D127" s="1" t="s">
        <v>322</v>
      </c>
      <c r="E127" s="1" t="s">
        <v>323</v>
      </c>
      <c r="F127" s="28">
        <v>4.5999999999999999E-2</v>
      </c>
    </row>
    <row r="128" spans="1:6" x14ac:dyDescent="0.25">
      <c r="A128" s="1" t="s">
        <v>29</v>
      </c>
      <c r="B128" s="1" t="s">
        <v>29</v>
      </c>
      <c r="D128" s="1" t="s">
        <v>322</v>
      </c>
      <c r="E128" t="s">
        <v>323</v>
      </c>
      <c r="F128" s="28">
        <v>2.4799999999999999E-2</v>
      </c>
    </row>
    <row r="129" spans="1:2" x14ac:dyDescent="0.25">
      <c r="A129" s="1" t="s">
        <v>30</v>
      </c>
      <c r="B129" s="1" t="s">
        <v>30</v>
      </c>
    </row>
    <row r="130" spans="1:2" x14ac:dyDescent="0.25">
      <c r="A130" s="1" t="s">
        <v>31</v>
      </c>
      <c r="B130" s="1" t="s">
        <v>31</v>
      </c>
    </row>
    <row r="131" spans="1:2" x14ac:dyDescent="0.25">
      <c r="A131" s="1" t="s">
        <v>117</v>
      </c>
      <c r="B131" s="1" t="s">
        <v>117</v>
      </c>
    </row>
    <row r="132" spans="1:2" x14ac:dyDescent="0.25">
      <c r="A132" s="1" t="s">
        <v>116</v>
      </c>
      <c r="B132" s="1" t="s">
        <v>116</v>
      </c>
    </row>
    <row r="133" spans="1:2" x14ac:dyDescent="0.25">
      <c r="A133" s="1" t="s">
        <v>163</v>
      </c>
      <c r="B133" s="1" t="s">
        <v>163</v>
      </c>
    </row>
    <row r="134" spans="1:2" x14ac:dyDescent="0.25">
      <c r="A134" s="1" t="s">
        <v>324</v>
      </c>
      <c r="B134" s="1" t="s">
        <v>324</v>
      </c>
    </row>
    <row r="135" spans="1:2" x14ac:dyDescent="0.25">
      <c r="A135" s="1" t="s">
        <v>325</v>
      </c>
      <c r="B135" s="1" t="s">
        <v>325</v>
      </c>
    </row>
    <row r="136" spans="1:2" x14ac:dyDescent="0.25">
      <c r="A136" s="1" t="s">
        <v>113</v>
      </c>
      <c r="B136" s="1" t="s">
        <v>113</v>
      </c>
    </row>
    <row r="137" spans="1:2" x14ac:dyDescent="0.25">
      <c r="A137" s="1" t="s">
        <v>65</v>
      </c>
      <c r="B137" s="1" t="s">
        <v>65</v>
      </c>
    </row>
    <row r="138" spans="1:2" x14ac:dyDescent="0.25">
      <c r="A138" s="1" t="s">
        <v>118</v>
      </c>
      <c r="B138" s="1" t="s">
        <v>118</v>
      </c>
    </row>
    <row r="139" spans="1:2" x14ac:dyDescent="0.25">
      <c r="A139" s="1" t="s">
        <v>326</v>
      </c>
      <c r="B139" s="1" t="s">
        <v>326</v>
      </c>
    </row>
    <row r="140" spans="1:2" x14ac:dyDescent="0.25">
      <c r="A140" s="1" t="s">
        <v>141</v>
      </c>
      <c r="B140" s="1" t="s">
        <v>141</v>
      </c>
    </row>
    <row r="141" spans="1:2" x14ac:dyDescent="0.25">
      <c r="A141" s="1" t="s">
        <v>142</v>
      </c>
      <c r="B141" s="1" t="s">
        <v>142</v>
      </c>
    </row>
    <row r="142" spans="1:2" x14ac:dyDescent="0.25">
      <c r="A142" s="1" t="s">
        <v>53</v>
      </c>
      <c r="B142" s="1" t="s">
        <v>53</v>
      </c>
    </row>
    <row r="143" spans="1:2" x14ac:dyDescent="0.25">
      <c r="A143" s="1" t="s">
        <v>54</v>
      </c>
      <c r="B143" s="1" t="s">
        <v>54</v>
      </c>
    </row>
    <row r="144" spans="1:2" x14ac:dyDescent="0.25">
      <c r="A144" s="1" t="s">
        <v>327</v>
      </c>
      <c r="B144" s="1" t="s">
        <v>327</v>
      </c>
    </row>
    <row r="145" spans="1:2" x14ac:dyDescent="0.25">
      <c r="A145" s="1" t="s">
        <v>87</v>
      </c>
      <c r="B145" s="1" t="s">
        <v>87</v>
      </c>
    </row>
    <row r="146" spans="1:2" x14ac:dyDescent="0.25">
      <c r="A146" s="1" t="s">
        <v>328</v>
      </c>
      <c r="B146" s="1" t="s">
        <v>328</v>
      </c>
    </row>
    <row r="147" spans="1:2" x14ac:dyDescent="0.25">
      <c r="A147" s="1" t="s">
        <v>329</v>
      </c>
      <c r="B147" s="1" t="s">
        <v>329</v>
      </c>
    </row>
    <row r="148" spans="1:2" x14ac:dyDescent="0.25">
      <c r="A148" s="1" t="s">
        <v>16</v>
      </c>
      <c r="B148" s="1" t="s">
        <v>311</v>
      </c>
    </row>
    <row r="149" spans="1:2" x14ac:dyDescent="0.25">
      <c r="A149" s="1" t="s">
        <v>330</v>
      </c>
      <c r="B149" s="1" t="s">
        <v>315</v>
      </c>
    </row>
    <row r="150" spans="1:2" x14ac:dyDescent="0.25">
      <c r="A150" s="1" t="s">
        <v>331</v>
      </c>
      <c r="B150" s="1" t="s">
        <v>311</v>
      </c>
    </row>
    <row r="151" spans="1:2" x14ac:dyDescent="0.25">
      <c r="A151" s="1" t="s">
        <v>332</v>
      </c>
      <c r="B151" s="1" t="s">
        <v>311</v>
      </c>
    </row>
    <row r="152" spans="1:2" x14ac:dyDescent="0.25">
      <c r="A152" s="1" t="s">
        <v>333</v>
      </c>
      <c r="B152" s="1" t="s">
        <v>320</v>
      </c>
    </row>
    <row r="153" spans="1:2" x14ac:dyDescent="0.25">
      <c r="A153" s="1" t="s">
        <v>334</v>
      </c>
      <c r="B153" s="1" t="s">
        <v>311</v>
      </c>
    </row>
    <row r="154" spans="1:2" x14ac:dyDescent="0.25">
      <c r="A154" s="1" t="s">
        <v>335</v>
      </c>
      <c r="B154" s="1" t="s">
        <v>311</v>
      </c>
    </row>
    <row r="155" spans="1:2" x14ac:dyDescent="0.25">
      <c r="A155" s="1" t="s">
        <v>336</v>
      </c>
      <c r="B155" s="1" t="s">
        <v>315</v>
      </c>
    </row>
    <row r="156" spans="1:2" x14ac:dyDescent="0.25">
      <c r="A156" s="1" t="s">
        <v>337</v>
      </c>
      <c r="B156" s="1" t="s">
        <v>320</v>
      </c>
    </row>
    <row r="157" spans="1:2" x14ac:dyDescent="0.25">
      <c r="A157" s="1" t="s">
        <v>39</v>
      </c>
      <c r="B157" s="1" t="s">
        <v>311</v>
      </c>
    </row>
    <row r="158" spans="1:2" x14ac:dyDescent="0.25">
      <c r="A158" s="1" t="s">
        <v>338</v>
      </c>
      <c r="B158" s="1" t="s">
        <v>315</v>
      </c>
    </row>
    <row r="159" spans="1:2" x14ac:dyDescent="0.25">
      <c r="A159" s="1" t="s">
        <v>40</v>
      </c>
      <c r="B159" s="1" t="s">
        <v>320</v>
      </c>
    </row>
    <row r="160" spans="1:2" x14ac:dyDescent="0.25">
      <c r="A160" s="1" t="s">
        <v>339</v>
      </c>
      <c r="B160" s="1" t="s">
        <v>311</v>
      </c>
    </row>
    <row r="161" spans="1:2" x14ac:dyDescent="0.25">
      <c r="A161" s="1" t="s">
        <v>67</v>
      </c>
      <c r="B161" s="1" t="s">
        <v>311</v>
      </c>
    </row>
    <row r="162" spans="1:2" x14ac:dyDescent="0.25">
      <c r="A162" s="1" t="s">
        <v>340</v>
      </c>
      <c r="B162" s="1" t="s">
        <v>315</v>
      </c>
    </row>
    <row r="163" spans="1:2" x14ac:dyDescent="0.25">
      <c r="A163" s="1" t="s">
        <v>341</v>
      </c>
      <c r="B163" s="1" t="s">
        <v>320</v>
      </c>
    </row>
    <row r="164" spans="1:2" x14ac:dyDescent="0.25">
      <c r="A164" s="1" t="s">
        <v>342</v>
      </c>
      <c r="B164" s="1" t="s">
        <v>311</v>
      </c>
    </row>
    <row r="165" spans="1:2" x14ac:dyDescent="0.25">
      <c r="A165" s="1" t="s">
        <v>343</v>
      </c>
      <c r="B165" s="1" t="s">
        <v>315</v>
      </c>
    </row>
    <row r="166" spans="1:2" x14ac:dyDescent="0.25">
      <c r="A166" s="1" t="s">
        <v>77</v>
      </c>
      <c r="B166" s="1" t="s">
        <v>311</v>
      </c>
    </row>
    <row r="167" spans="1:2" x14ac:dyDescent="0.25">
      <c r="A167" s="1" t="s">
        <v>344</v>
      </c>
      <c r="B167" s="1" t="s">
        <v>315</v>
      </c>
    </row>
    <row r="168" spans="1:2" x14ac:dyDescent="0.25">
      <c r="A168" s="1" t="s">
        <v>345</v>
      </c>
      <c r="B168" s="1" t="s">
        <v>320</v>
      </c>
    </row>
    <row r="169" spans="1:2" x14ac:dyDescent="0.25">
      <c r="A169" s="1" t="s">
        <v>346</v>
      </c>
      <c r="B169" s="1" t="s">
        <v>315</v>
      </c>
    </row>
    <row r="170" spans="1:2" x14ac:dyDescent="0.25">
      <c r="A170" s="1" t="s">
        <v>137</v>
      </c>
      <c r="B170" s="1" t="s">
        <v>311</v>
      </c>
    </row>
    <row r="171" spans="1:2" x14ac:dyDescent="0.25">
      <c r="A171" s="1" t="s">
        <v>347</v>
      </c>
      <c r="B171" s="1" t="s">
        <v>315</v>
      </c>
    </row>
    <row r="172" spans="1:2" x14ac:dyDescent="0.25">
      <c r="A172" s="1" t="s">
        <v>348</v>
      </c>
      <c r="B172" s="1" t="s">
        <v>320</v>
      </c>
    </row>
    <row r="173" spans="1:2" x14ac:dyDescent="0.25">
      <c r="A173" s="1" t="s">
        <v>349</v>
      </c>
      <c r="B173" s="1" t="s">
        <v>311</v>
      </c>
    </row>
    <row r="174" spans="1:2" x14ac:dyDescent="0.25">
      <c r="A174" s="1" t="s">
        <v>350</v>
      </c>
      <c r="B174" s="1" t="s">
        <v>320</v>
      </c>
    </row>
    <row r="175" spans="1:2" x14ac:dyDescent="0.25">
      <c r="A175" s="1" t="s">
        <v>89</v>
      </c>
      <c r="B175" s="1" t="s">
        <v>311</v>
      </c>
    </row>
    <row r="176" spans="1:2" x14ac:dyDescent="0.25">
      <c r="A176" s="1" t="s">
        <v>351</v>
      </c>
      <c r="B176" s="1" t="s">
        <v>315</v>
      </c>
    </row>
    <row r="177" spans="1:2" x14ac:dyDescent="0.25">
      <c r="A177" s="1" t="s">
        <v>352</v>
      </c>
      <c r="B177" s="1" t="s">
        <v>320</v>
      </c>
    </row>
    <row r="178" spans="1:2" x14ac:dyDescent="0.25">
      <c r="A178" s="1" t="s">
        <v>353</v>
      </c>
      <c r="B178" s="1" t="s">
        <v>311</v>
      </c>
    </row>
    <row r="179" spans="1:2" x14ac:dyDescent="0.25">
      <c r="A179" s="1" t="s">
        <v>354</v>
      </c>
      <c r="B179" s="1" t="s">
        <v>320</v>
      </c>
    </row>
    <row r="180" spans="1:2" x14ac:dyDescent="0.25">
      <c r="A180" s="1" t="s">
        <v>355</v>
      </c>
      <c r="B180" s="1" t="s">
        <v>311</v>
      </c>
    </row>
    <row r="181" spans="1:2" x14ac:dyDescent="0.25">
      <c r="A181" s="1" t="s">
        <v>95</v>
      </c>
      <c r="B181" s="1" t="s">
        <v>311</v>
      </c>
    </row>
    <row r="182" spans="1:2" x14ac:dyDescent="0.25">
      <c r="A182" s="1" t="s">
        <v>356</v>
      </c>
      <c r="B182" s="1" t="s">
        <v>315</v>
      </c>
    </row>
    <row r="183" spans="1:2" x14ac:dyDescent="0.25">
      <c r="A183" s="1" t="s">
        <v>96</v>
      </c>
      <c r="B183" s="1" t="s">
        <v>320</v>
      </c>
    </row>
    <row r="184" spans="1:2" x14ac:dyDescent="0.25">
      <c r="A184" s="1" t="s">
        <v>357</v>
      </c>
      <c r="B184" s="1" t="s">
        <v>311</v>
      </c>
    </row>
    <row r="185" spans="1:2" x14ac:dyDescent="0.25">
      <c r="A185" s="1" t="s">
        <v>358</v>
      </c>
      <c r="B185" s="1" t="s">
        <v>315</v>
      </c>
    </row>
    <row r="186" spans="1:2" x14ac:dyDescent="0.25">
      <c r="A186" s="1" t="s">
        <v>359</v>
      </c>
      <c r="B186" s="1" t="s">
        <v>320</v>
      </c>
    </row>
    <row r="187" spans="1:2" x14ac:dyDescent="0.25">
      <c r="A187" s="1" t="s">
        <v>360</v>
      </c>
      <c r="B187" s="1" t="s">
        <v>311</v>
      </c>
    </row>
    <row r="188" spans="1:2" x14ac:dyDescent="0.25">
      <c r="A188" s="1" t="s">
        <v>361</v>
      </c>
      <c r="B188" s="1" t="s">
        <v>311</v>
      </c>
    </row>
    <row r="189" spans="1:2" x14ac:dyDescent="0.25">
      <c r="A189" s="1" t="s">
        <v>362</v>
      </c>
      <c r="B189" s="1" t="s">
        <v>315</v>
      </c>
    </row>
    <row r="190" spans="1:2" x14ac:dyDescent="0.25">
      <c r="A190" s="1" t="s">
        <v>363</v>
      </c>
      <c r="B190" s="1" t="s">
        <v>320</v>
      </c>
    </row>
    <row r="191" spans="1:2" x14ac:dyDescent="0.25">
      <c r="A191" s="1" t="s">
        <v>364</v>
      </c>
      <c r="B191" s="1" t="s">
        <v>311</v>
      </c>
    </row>
    <row r="192" spans="1:2" x14ac:dyDescent="0.25">
      <c r="A192" s="1" t="s">
        <v>365</v>
      </c>
      <c r="B192" s="1" t="s">
        <v>320</v>
      </c>
    </row>
    <row r="193" spans="1:2" x14ac:dyDescent="0.25">
      <c r="A193" s="1" t="s">
        <v>107</v>
      </c>
      <c r="B193" s="1" t="s">
        <v>311</v>
      </c>
    </row>
    <row r="194" spans="1:2" x14ac:dyDescent="0.25">
      <c r="A194" s="1" t="s">
        <v>366</v>
      </c>
      <c r="B194" s="1" t="s">
        <v>320</v>
      </c>
    </row>
    <row r="195" spans="1:2" x14ac:dyDescent="0.25">
      <c r="A195" s="1" t="s">
        <v>367</v>
      </c>
      <c r="B195" s="1" t="s">
        <v>315</v>
      </c>
    </row>
    <row r="196" spans="1:2" x14ac:dyDescent="0.25">
      <c r="A196" s="1" t="s">
        <v>368</v>
      </c>
      <c r="B196" s="1" t="s">
        <v>311</v>
      </c>
    </row>
    <row r="197" spans="1:2" x14ac:dyDescent="0.25">
      <c r="A197" s="1" t="s">
        <v>369</v>
      </c>
      <c r="B197" s="1" t="s">
        <v>315</v>
      </c>
    </row>
    <row r="198" spans="1:2" x14ac:dyDescent="0.25">
      <c r="A198" s="1" t="s">
        <v>370</v>
      </c>
      <c r="B198" s="1" t="s">
        <v>320</v>
      </c>
    </row>
    <row r="199" spans="1:2" x14ac:dyDescent="0.25">
      <c r="A199" s="1" t="s">
        <v>42</v>
      </c>
      <c r="B199" s="1" t="s">
        <v>311</v>
      </c>
    </row>
    <row r="200" spans="1:2" x14ac:dyDescent="0.25">
      <c r="A200" s="1" t="s">
        <v>371</v>
      </c>
      <c r="B200" s="1" t="s">
        <v>315</v>
      </c>
    </row>
    <row r="201" spans="1:2" x14ac:dyDescent="0.25">
      <c r="A201" s="1" t="s">
        <v>372</v>
      </c>
      <c r="B201" s="1" t="s">
        <v>320</v>
      </c>
    </row>
    <row r="202" spans="1:2" x14ac:dyDescent="0.25">
      <c r="A202" s="1" t="s">
        <v>373</v>
      </c>
      <c r="B202" s="1" t="s">
        <v>311</v>
      </c>
    </row>
    <row r="203" spans="1:2" x14ac:dyDescent="0.25">
      <c r="A203" s="1" t="s">
        <v>99</v>
      </c>
      <c r="B203" s="1" t="s">
        <v>311</v>
      </c>
    </row>
    <row r="204" spans="1:2" x14ac:dyDescent="0.25">
      <c r="A204" s="1" t="s">
        <v>100</v>
      </c>
      <c r="B204" s="1" t="s">
        <v>320</v>
      </c>
    </row>
    <row r="205" spans="1:2" x14ac:dyDescent="0.25">
      <c r="A205" s="1" t="s">
        <v>374</v>
      </c>
      <c r="B205" s="1" t="s">
        <v>315</v>
      </c>
    </row>
    <row r="206" spans="1:2" x14ac:dyDescent="0.25">
      <c r="A206" s="1" t="s">
        <v>375</v>
      </c>
      <c r="B206" s="1" t="s">
        <v>311</v>
      </c>
    </row>
    <row r="207" spans="1:2" x14ac:dyDescent="0.25">
      <c r="A207" s="1" t="s">
        <v>145</v>
      </c>
      <c r="B207" s="1" t="s">
        <v>311</v>
      </c>
    </row>
    <row r="208" spans="1:2" x14ac:dyDescent="0.25">
      <c r="A208" s="1" t="s">
        <v>376</v>
      </c>
      <c r="B208" s="1" t="s">
        <v>320</v>
      </c>
    </row>
    <row r="209" spans="1:2" x14ac:dyDescent="0.25">
      <c r="A209" s="1" t="s">
        <v>377</v>
      </c>
      <c r="B209" s="1" t="s">
        <v>315</v>
      </c>
    </row>
    <row r="210" spans="1:2" x14ac:dyDescent="0.25">
      <c r="A210" s="1" t="s">
        <v>378</v>
      </c>
      <c r="B210" s="1" t="s">
        <v>311</v>
      </c>
    </row>
    <row r="211" spans="1:2" x14ac:dyDescent="0.25">
      <c r="A211" s="1" t="s">
        <v>379</v>
      </c>
      <c r="B211" s="1" t="s">
        <v>315</v>
      </c>
    </row>
    <row r="212" spans="1:2" x14ac:dyDescent="0.25">
      <c r="A212" s="1" t="s">
        <v>143</v>
      </c>
      <c r="B212" s="1" t="s">
        <v>320</v>
      </c>
    </row>
    <row r="213" spans="1:2" x14ac:dyDescent="0.25">
      <c r="A213" s="1" t="s">
        <v>380</v>
      </c>
      <c r="B213" s="1" t="s">
        <v>311</v>
      </c>
    </row>
    <row r="214" spans="1:2" x14ac:dyDescent="0.25">
      <c r="A214" s="1" t="s">
        <v>381</v>
      </c>
      <c r="B214" s="1" t="s">
        <v>315</v>
      </c>
    </row>
    <row r="215" spans="1:2" x14ac:dyDescent="0.25">
      <c r="A215" s="1" t="s">
        <v>147</v>
      </c>
      <c r="B215" s="1" t="s">
        <v>320</v>
      </c>
    </row>
    <row r="216" spans="1:2" x14ac:dyDescent="0.25">
      <c r="A216" s="1" t="s">
        <v>382</v>
      </c>
      <c r="B216" s="1" t="s">
        <v>311</v>
      </c>
    </row>
    <row r="217" spans="1:2" x14ac:dyDescent="0.25">
      <c r="A217" s="1" t="s">
        <v>383</v>
      </c>
      <c r="B217" s="1" t="s">
        <v>311</v>
      </c>
    </row>
    <row r="218" spans="1:2" x14ac:dyDescent="0.25">
      <c r="A218" s="1" t="s">
        <v>384</v>
      </c>
      <c r="B218" s="1" t="s">
        <v>320</v>
      </c>
    </row>
    <row r="219" spans="1:2" x14ac:dyDescent="0.25">
      <c r="A219" s="1" t="s">
        <v>15</v>
      </c>
      <c r="B219" s="1" t="s">
        <v>313</v>
      </c>
    </row>
    <row r="220" spans="1:2" x14ac:dyDescent="0.25">
      <c r="A220" s="1" t="s">
        <v>385</v>
      </c>
      <c r="B220" s="1" t="s">
        <v>318</v>
      </c>
    </row>
    <row r="221" spans="1:2" x14ac:dyDescent="0.25">
      <c r="A221" s="1" t="s">
        <v>386</v>
      </c>
      <c r="B221" s="1" t="s">
        <v>313</v>
      </c>
    </row>
    <row r="222" spans="1:2" x14ac:dyDescent="0.25">
      <c r="A222" s="1" t="s">
        <v>387</v>
      </c>
      <c r="B222" s="1" t="s">
        <v>313</v>
      </c>
    </row>
    <row r="223" spans="1:2" x14ac:dyDescent="0.25">
      <c r="A223" s="1" t="s">
        <v>388</v>
      </c>
      <c r="B223" s="1" t="s">
        <v>313</v>
      </c>
    </row>
    <row r="224" spans="1:2" x14ac:dyDescent="0.25">
      <c r="A224" s="1" t="s">
        <v>389</v>
      </c>
      <c r="B224" s="1" t="s">
        <v>322</v>
      </c>
    </row>
    <row r="225" spans="1:2" x14ac:dyDescent="0.25">
      <c r="A225" s="1" t="s">
        <v>390</v>
      </c>
      <c r="B225" s="1" t="s">
        <v>313</v>
      </c>
    </row>
    <row r="226" spans="1:2" x14ac:dyDescent="0.25">
      <c r="A226" s="1" t="s">
        <v>391</v>
      </c>
      <c r="B226" s="1" t="s">
        <v>313</v>
      </c>
    </row>
    <row r="227" spans="1:2" x14ac:dyDescent="0.25">
      <c r="A227" s="1" t="s">
        <v>392</v>
      </c>
      <c r="B227" s="1" t="s">
        <v>313</v>
      </c>
    </row>
    <row r="228" spans="1:2" x14ac:dyDescent="0.25">
      <c r="A228" s="1" t="s">
        <v>393</v>
      </c>
      <c r="B228" s="1" t="s">
        <v>318</v>
      </c>
    </row>
    <row r="229" spans="1:2" x14ac:dyDescent="0.25">
      <c r="A229" s="1" t="s">
        <v>394</v>
      </c>
      <c r="B229" s="1" t="s">
        <v>322</v>
      </c>
    </row>
    <row r="230" spans="1:2" x14ac:dyDescent="0.25">
      <c r="A230" s="1" t="s">
        <v>36</v>
      </c>
      <c r="B230" s="1" t="s">
        <v>313</v>
      </c>
    </row>
    <row r="231" spans="1:2" x14ac:dyDescent="0.25">
      <c r="A231" s="1" t="s">
        <v>37</v>
      </c>
      <c r="B231" s="1" t="s">
        <v>318</v>
      </c>
    </row>
    <row r="232" spans="1:2" x14ac:dyDescent="0.25">
      <c r="A232" s="1" t="s">
        <v>38</v>
      </c>
      <c r="B232" s="1" t="s">
        <v>322</v>
      </c>
    </row>
    <row r="233" spans="1:2" x14ac:dyDescent="0.25">
      <c r="A233" s="1" t="s">
        <v>395</v>
      </c>
      <c r="B233" s="1" t="s">
        <v>313</v>
      </c>
    </row>
    <row r="234" spans="1:2" x14ac:dyDescent="0.25">
      <c r="A234" s="1" t="s">
        <v>396</v>
      </c>
      <c r="B234" s="1" t="s">
        <v>318</v>
      </c>
    </row>
    <row r="235" spans="1:2" x14ac:dyDescent="0.25">
      <c r="A235" s="1" t="s">
        <v>74</v>
      </c>
      <c r="B235" s="1" t="s">
        <v>313</v>
      </c>
    </row>
    <row r="236" spans="1:2" x14ac:dyDescent="0.25">
      <c r="A236" s="1" t="s">
        <v>75</v>
      </c>
      <c r="B236" s="1" t="s">
        <v>318</v>
      </c>
    </row>
    <row r="237" spans="1:2" x14ac:dyDescent="0.25">
      <c r="A237" s="1" t="s">
        <v>76</v>
      </c>
      <c r="B237" s="1" t="s">
        <v>322</v>
      </c>
    </row>
    <row r="238" spans="1:2" x14ac:dyDescent="0.25">
      <c r="A238" s="1" t="s">
        <v>66</v>
      </c>
      <c r="B238" s="1" t="s">
        <v>313</v>
      </c>
    </row>
    <row r="239" spans="1:2" x14ac:dyDescent="0.25">
      <c r="A239" s="1" t="s">
        <v>397</v>
      </c>
      <c r="B239" s="1" t="s">
        <v>318</v>
      </c>
    </row>
    <row r="240" spans="1:2" x14ac:dyDescent="0.25">
      <c r="A240" s="1" t="s">
        <v>398</v>
      </c>
      <c r="B240" s="1" t="s">
        <v>322</v>
      </c>
    </row>
    <row r="241" spans="1:2" x14ac:dyDescent="0.25">
      <c r="A241" s="1" t="s">
        <v>399</v>
      </c>
      <c r="B241" s="1" t="s">
        <v>313</v>
      </c>
    </row>
    <row r="242" spans="1:2" x14ac:dyDescent="0.25">
      <c r="A242" s="1" t="s">
        <v>400</v>
      </c>
      <c r="B242" s="1" t="s">
        <v>318</v>
      </c>
    </row>
    <row r="243" spans="1:2" x14ac:dyDescent="0.25">
      <c r="A243" s="1" t="s">
        <v>401</v>
      </c>
      <c r="B243" s="1" t="s">
        <v>318</v>
      </c>
    </row>
    <row r="244" spans="1:2" x14ac:dyDescent="0.25">
      <c r="A244" s="1" t="s">
        <v>135</v>
      </c>
      <c r="B244" s="1" t="s">
        <v>313</v>
      </c>
    </row>
    <row r="245" spans="1:2" x14ac:dyDescent="0.25">
      <c r="A245" s="1" t="s">
        <v>136</v>
      </c>
      <c r="B245" s="1" t="s">
        <v>318</v>
      </c>
    </row>
    <row r="246" spans="1:2" x14ac:dyDescent="0.25">
      <c r="A246" s="1" t="s">
        <v>402</v>
      </c>
      <c r="B246" s="1" t="s">
        <v>322</v>
      </c>
    </row>
    <row r="247" spans="1:2" x14ac:dyDescent="0.25">
      <c r="A247" s="1" t="s">
        <v>403</v>
      </c>
      <c r="B247" s="1" t="s">
        <v>313</v>
      </c>
    </row>
    <row r="248" spans="1:2" x14ac:dyDescent="0.25">
      <c r="A248" s="1" t="s">
        <v>90</v>
      </c>
      <c r="B248" s="1" t="s">
        <v>322</v>
      </c>
    </row>
    <row r="249" spans="1:2" x14ac:dyDescent="0.25">
      <c r="A249" s="1" t="s">
        <v>404</v>
      </c>
      <c r="B249" s="1" t="s">
        <v>313</v>
      </c>
    </row>
    <row r="250" spans="1:2" x14ac:dyDescent="0.25">
      <c r="A250" s="1" t="s">
        <v>405</v>
      </c>
      <c r="B250" s="1" t="s">
        <v>318</v>
      </c>
    </row>
    <row r="251" spans="1:2" x14ac:dyDescent="0.25">
      <c r="A251" s="1" t="s">
        <v>406</v>
      </c>
      <c r="B251" s="1" t="s">
        <v>322</v>
      </c>
    </row>
    <row r="252" spans="1:2" x14ac:dyDescent="0.25">
      <c r="A252" s="1" t="s">
        <v>407</v>
      </c>
      <c r="B252" s="1" t="s">
        <v>313</v>
      </c>
    </row>
    <row r="253" spans="1:2" x14ac:dyDescent="0.25">
      <c r="A253" s="1" t="s">
        <v>408</v>
      </c>
      <c r="B253" s="1" t="s">
        <v>322</v>
      </c>
    </row>
    <row r="254" spans="1:2" x14ac:dyDescent="0.25">
      <c r="A254" s="1" t="s">
        <v>93</v>
      </c>
      <c r="B254" s="1" t="s">
        <v>313</v>
      </c>
    </row>
    <row r="255" spans="1:2" x14ac:dyDescent="0.25">
      <c r="A255" s="1" t="s">
        <v>94</v>
      </c>
      <c r="B255" s="1" t="s">
        <v>318</v>
      </c>
    </row>
    <row r="256" spans="1:2" x14ac:dyDescent="0.25">
      <c r="A256" s="1" t="s">
        <v>409</v>
      </c>
      <c r="B256" s="1" t="s">
        <v>322</v>
      </c>
    </row>
    <row r="257" spans="1:2" x14ac:dyDescent="0.25">
      <c r="A257" s="1" t="s">
        <v>410</v>
      </c>
      <c r="B257" s="1" t="s">
        <v>313</v>
      </c>
    </row>
    <row r="258" spans="1:2" x14ac:dyDescent="0.25">
      <c r="A258" s="1" t="s">
        <v>411</v>
      </c>
      <c r="B258" s="1" t="s">
        <v>318</v>
      </c>
    </row>
    <row r="259" spans="1:2" x14ac:dyDescent="0.25">
      <c r="A259" s="1" t="s">
        <v>412</v>
      </c>
      <c r="B259" s="1" t="s">
        <v>322</v>
      </c>
    </row>
    <row r="260" spans="1:2" x14ac:dyDescent="0.25">
      <c r="A260" s="1" t="s">
        <v>413</v>
      </c>
      <c r="B260" s="1" t="s">
        <v>318</v>
      </c>
    </row>
    <row r="261" spans="1:2" x14ac:dyDescent="0.25">
      <c r="A261" s="1" t="s">
        <v>414</v>
      </c>
      <c r="B261" s="1" t="s">
        <v>313</v>
      </c>
    </row>
    <row r="262" spans="1:2" x14ac:dyDescent="0.25">
      <c r="A262" s="1" t="s">
        <v>415</v>
      </c>
      <c r="B262" s="1" t="s">
        <v>313</v>
      </c>
    </row>
    <row r="263" spans="1:2" x14ac:dyDescent="0.25">
      <c r="A263" s="1" t="s">
        <v>416</v>
      </c>
      <c r="B263" s="1" t="s">
        <v>318</v>
      </c>
    </row>
    <row r="264" spans="1:2" x14ac:dyDescent="0.25">
      <c r="A264" s="1" t="s">
        <v>417</v>
      </c>
      <c r="B264" s="1" t="s">
        <v>322</v>
      </c>
    </row>
    <row r="265" spans="1:2" x14ac:dyDescent="0.25">
      <c r="A265" s="1" t="s">
        <v>418</v>
      </c>
      <c r="B265" s="1" t="s">
        <v>313</v>
      </c>
    </row>
    <row r="266" spans="1:2" x14ac:dyDescent="0.25">
      <c r="A266" s="1" t="s">
        <v>419</v>
      </c>
      <c r="B266" s="1" t="s">
        <v>322</v>
      </c>
    </row>
    <row r="267" spans="1:2" x14ac:dyDescent="0.25">
      <c r="A267" s="1" t="s">
        <v>108</v>
      </c>
      <c r="B267" s="1" t="s">
        <v>313</v>
      </c>
    </row>
    <row r="268" spans="1:2" x14ac:dyDescent="0.25">
      <c r="A268" s="1" t="s">
        <v>420</v>
      </c>
      <c r="B268" s="1" t="s">
        <v>318</v>
      </c>
    </row>
    <row r="269" spans="1:2" x14ac:dyDescent="0.25">
      <c r="A269" s="1" t="s">
        <v>421</v>
      </c>
      <c r="B269" s="1" t="s">
        <v>322</v>
      </c>
    </row>
    <row r="270" spans="1:2" x14ac:dyDescent="0.25">
      <c r="A270" s="1" t="s">
        <v>422</v>
      </c>
      <c r="B270" s="1" t="s">
        <v>313</v>
      </c>
    </row>
    <row r="271" spans="1:2" x14ac:dyDescent="0.25">
      <c r="A271" s="1" t="s">
        <v>109</v>
      </c>
      <c r="B271" s="1" t="s">
        <v>313</v>
      </c>
    </row>
    <row r="272" spans="1:2" x14ac:dyDescent="0.25">
      <c r="A272" s="1" t="s">
        <v>423</v>
      </c>
      <c r="B272" s="1" t="s">
        <v>318</v>
      </c>
    </row>
    <row r="273" spans="1:2" x14ac:dyDescent="0.25">
      <c r="A273" s="1" t="s">
        <v>110</v>
      </c>
      <c r="B273" s="1" t="s">
        <v>322</v>
      </c>
    </row>
    <row r="274" spans="1:2" x14ac:dyDescent="0.25">
      <c r="A274" s="1" t="s">
        <v>424</v>
      </c>
      <c r="B274" s="1" t="s">
        <v>313</v>
      </c>
    </row>
    <row r="275" spans="1:2" x14ac:dyDescent="0.25">
      <c r="A275" s="1" t="s">
        <v>41</v>
      </c>
      <c r="B275" s="1" t="s">
        <v>313</v>
      </c>
    </row>
    <row r="276" spans="1:2" x14ac:dyDescent="0.25">
      <c r="A276" s="1" t="s">
        <v>425</v>
      </c>
      <c r="B276" s="1" t="s">
        <v>318</v>
      </c>
    </row>
    <row r="277" spans="1:2" x14ac:dyDescent="0.25">
      <c r="A277" s="1" t="s">
        <v>426</v>
      </c>
      <c r="B277" s="1" t="s">
        <v>322</v>
      </c>
    </row>
    <row r="278" spans="1:2" x14ac:dyDescent="0.25">
      <c r="A278" s="1" t="s">
        <v>427</v>
      </c>
      <c r="B278" s="1" t="s">
        <v>322</v>
      </c>
    </row>
    <row r="279" spans="1:2" x14ac:dyDescent="0.25">
      <c r="A279" s="1" t="s">
        <v>428</v>
      </c>
      <c r="B279" s="1" t="s">
        <v>313</v>
      </c>
    </row>
    <row r="280" spans="1:2" x14ac:dyDescent="0.25">
      <c r="A280" s="1" t="s">
        <v>97</v>
      </c>
      <c r="B280" s="1" t="s">
        <v>313</v>
      </c>
    </row>
    <row r="281" spans="1:2" x14ac:dyDescent="0.25">
      <c r="A281" s="1" t="s">
        <v>429</v>
      </c>
      <c r="B281" s="1" t="s">
        <v>318</v>
      </c>
    </row>
    <row r="282" spans="1:2" x14ac:dyDescent="0.25">
      <c r="A282" s="1" t="s">
        <v>98</v>
      </c>
      <c r="B282" s="1" t="s">
        <v>322</v>
      </c>
    </row>
    <row r="283" spans="1:2" x14ac:dyDescent="0.25">
      <c r="A283" s="1" t="s">
        <v>430</v>
      </c>
      <c r="B283" s="1" t="s">
        <v>313</v>
      </c>
    </row>
    <row r="284" spans="1:2" x14ac:dyDescent="0.25">
      <c r="A284" s="1" t="s">
        <v>431</v>
      </c>
      <c r="B284" s="1" t="s">
        <v>313</v>
      </c>
    </row>
    <row r="285" spans="1:2" x14ac:dyDescent="0.25">
      <c r="A285" s="1" t="s">
        <v>432</v>
      </c>
      <c r="B285" s="1" t="s">
        <v>322</v>
      </c>
    </row>
    <row r="286" spans="1:2" x14ac:dyDescent="0.25">
      <c r="A286" s="1" t="s">
        <v>144</v>
      </c>
      <c r="B286" s="1" t="s">
        <v>313</v>
      </c>
    </row>
    <row r="287" spans="1:2" x14ac:dyDescent="0.25">
      <c r="A287" s="1" t="s">
        <v>146</v>
      </c>
      <c r="B287" s="1" t="s">
        <v>318</v>
      </c>
    </row>
    <row r="288" spans="1:2" x14ac:dyDescent="0.25">
      <c r="A288" s="1" t="s">
        <v>433</v>
      </c>
      <c r="B288" s="1" t="s">
        <v>322</v>
      </c>
    </row>
    <row r="289" spans="1:2" x14ac:dyDescent="0.25">
      <c r="A289" s="1" t="s">
        <v>434</v>
      </c>
      <c r="B289" s="1" t="s">
        <v>313</v>
      </c>
    </row>
    <row r="290" spans="1:2" x14ac:dyDescent="0.25">
      <c r="A290" s="1" t="s">
        <v>435</v>
      </c>
      <c r="B290" s="1" t="s">
        <v>318</v>
      </c>
    </row>
    <row r="291" spans="1:2" x14ac:dyDescent="0.25">
      <c r="A291" s="1" t="s">
        <v>436</v>
      </c>
      <c r="B291" s="1" t="s">
        <v>322</v>
      </c>
    </row>
    <row r="292" spans="1:2" x14ac:dyDescent="0.25">
      <c r="A292" s="1" t="s">
        <v>437</v>
      </c>
      <c r="B292" s="1" t="s">
        <v>313</v>
      </c>
    </row>
    <row r="293" spans="1:2" x14ac:dyDescent="0.25">
      <c r="A293" s="1" t="s">
        <v>438</v>
      </c>
      <c r="B293" s="1" t="s">
        <v>318</v>
      </c>
    </row>
    <row r="294" spans="1:2" x14ac:dyDescent="0.25">
      <c r="A294" s="1" t="s">
        <v>439</v>
      </c>
      <c r="B294" s="1" t="s">
        <v>322</v>
      </c>
    </row>
    <row r="295" spans="1:2" x14ac:dyDescent="0.25">
      <c r="A295" s="1" t="s">
        <v>440</v>
      </c>
      <c r="B295" s="1" t="s">
        <v>313</v>
      </c>
    </row>
    <row r="296" spans="1:2" x14ac:dyDescent="0.25">
      <c r="A296" s="1" t="s">
        <v>441</v>
      </c>
      <c r="B296" s="1" t="s">
        <v>313</v>
      </c>
    </row>
    <row r="297" spans="1:2" x14ac:dyDescent="0.25">
      <c r="A297" s="1" t="s">
        <v>442</v>
      </c>
      <c r="B297" s="1" t="s">
        <v>322</v>
      </c>
    </row>
  </sheetData>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Module C Adjustments</vt:lpstr>
      <vt:lpstr>DOS Adjustments Detail</vt:lpstr>
      <vt:lpstr>Interest Rate</vt:lpstr>
      <vt:lpstr>Lookup Tables</vt:lpstr>
      <vt:lpstr>'DOS Adjustments Detail'!Print_Titles</vt:lpstr>
      <vt:lpstr>'Interest Rate'!Print_Titles</vt:lpstr>
      <vt:lpstr>'Lookup Tables'!Print_Titles</vt:lpstr>
      <vt:lpstr>'Module C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2020-10-16T22:56:07Z</dcterms:modified>
</cp:coreProperties>
</file>